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3"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192.168.0.34\Documentos\arojas\Mis documentos\CONTROL INTERNO FUGA\2026\INFORMES\PTEP\Septiembre\"/>
    </mc:Choice>
  </mc:AlternateContent>
  <xr:revisionPtr revIDLastSave="0" documentId="8_{C15A680D-2628-4E1A-A349-9FB5BC669EA1}" xr6:coauthVersionLast="47" xr6:coauthVersionMax="47" xr10:uidLastSave="{00000000-0000-0000-0000-000000000000}"/>
  <bookViews>
    <workbookView xWindow="-120" yWindow="-120" windowWidth="20730" windowHeight="11160" activeTab="1" xr2:uid="{00000000-000D-0000-FFFF-FFFF00000000}"/>
  </bookViews>
  <sheets>
    <sheet name="Instructivo" sheetId="1" r:id="rId1"/>
    <sheet name="Mapa Corrupcion" sheetId="2" r:id="rId2"/>
    <sheet name="Mapa de Calor" sheetId="3" r:id="rId3"/>
    <sheet name="Impacto Ri Inhe" sheetId="4" state="hidden" r:id="rId4"/>
    <sheet name="AUTO_LA_FT" sheetId="5" state="hidden" r:id="rId5"/>
    <sheet name="CONTROL DE CAMBIOS" sheetId="6" r:id="rId6"/>
    <sheet name="Tabla Valoración controles" sheetId="7" state="hidden" r:id="rId7"/>
    <sheet name="Hoja3" sheetId="8" state="hidden" r:id="rId8"/>
    <sheet name="CONTROLES" sheetId="9" state="hidden" r:id="rId9"/>
    <sheet name="FORMULAS" sheetId="10" state="hidden" r:id="rId10"/>
    <sheet name="Opciones Tratamiento" sheetId="11" state="hidden" r:id="rId11"/>
    <sheet name="Hoja1" sheetId="12" state="hidden" r:id="rId12"/>
  </sheets>
  <externalReferences>
    <externalReference r:id="rId13"/>
    <externalReference r:id="rId14"/>
    <externalReference r:id="rId15"/>
  </externalReferences>
  <definedNames>
    <definedName name="Procedimiento">[1]BD!$A$86:$P$86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9" roundtripDataChecksum="dAZR4gws9joh5xTWYqJOpHcsQKmrstK7Shp1xFZZGxs="/>
    </ext>
  </extLst>
</workbook>
</file>

<file path=xl/calcChain.xml><?xml version="1.0" encoding="utf-8"?>
<calcChain xmlns="http://schemas.openxmlformats.org/spreadsheetml/2006/main">
  <c r="I97" i="10" l="1"/>
  <c r="I96" i="10"/>
  <c r="I95" i="10"/>
  <c r="I94" i="10"/>
  <c r="I93" i="10"/>
  <c r="I92" i="10"/>
  <c r="I91" i="10"/>
  <c r="I90" i="10"/>
  <c r="I89" i="10"/>
  <c r="I88" i="10"/>
  <c r="I87" i="10"/>
  <c r="I86" i="10"/>
  <c r="I85" i="10"/>
  <c r="I84" i="10"/>
  <c r="I83" i="10"/>
  <c r="I82" i="10"/>
  <c r="I81" i="10"/>
  <c r="I80" i="10"/>
  <c r="I79" i="10"/>
  <c r="I78" i="10"/>
  <c r="K42" i="10"/>
  <c r="K41" i="10"/>
  <c r="K40" i="10"/>
  <c r="K39" i="10"/>
  <c r="K38" i="10"/>
  <c r="K37" i="10"/>
  <c r="P36" i="10"/>
  <c r="K36" i="10"/>
  <c r="P35" i="10"/>
  <c r="K35" i="10"/>
  <c r="P34" i="10"/>
  <c r="K34" i="10"/>
  <c r="P33" i="10"/>
  <c r="K33" i="10"/>
  <c r="P32" i="10"/>
  <c r="K32" i="10"/>
  <c r="P31" i="10"/>
  <c r="K31" i="10"/>
  <c r="P30" i="10"/>
  <c r="K30" i="10"/>
  <c r="P29" i="10"/>
  <c r="K29" i="10"/>
  <c r="P28" i="10"/>
  <c r="K28" i="10"/>
  <c r="P27" i="10"/>
  <c r="K27" i="10"/>
  <c r="P26" i="10"/>
  <c r="K26" i="10"/>
  <c r="P25" i="10"/>
  <c r="K25" i="10"/>
  <c r="P24" i="10"/>
  <c r="K24" i="10"/>
  <c r="P23" i="10"/>
  <c r="K23" i="10"/>
  <c r="P22" i="10"/>
  <c r="K22" i="10"/>
  <c r="P21" i="10"/>
  <c r="K21" i="10"/>
  <c r="P20" i="10"/>
  <c r="K20" i="10"/>
  <c r="P19" i="10"/>
  <c r="K19" i="10"/>
  <c r="P18" i="10"/>
  <c r="K18" i="10"/>
  <c r="P17" i="10"/>
  <c r="D67" i="9"/>
  <c r="D42" i="8"/>
  <c r="C42" i="8"/>
  <c r="M41" i="8"/>
  <c r="P41" i="8" s="1"/>
  <c r="S41" i="8" s="1"/>
  <c r="D41" i="8"/>
  <c r="C41" i="8"/>
  <c r="M40" i="8"/>
  <c r="Q40" i="8" s="1"/>
  <c r="T40" i="8" s="1"/>
  <c r="D40" i="8"/>
  <c r="C40" i="8"/>
  <c r="Q39" i="8"/>
  <c r="T39" i="8" s="1"/>
  <c r="N39" i="8"/>
  <c r="M39" i="8"/>
  <c r="P39" i="8" s="1"/>
  <c r="S39" i="8" s="1"/>
  <c r="D39" i="8"/>
  <c r="C39" i="8"/>
  <c r="M38" i="8"/>
  <c r="P38" i="8" s="1"/>
  <c r="S38" i="8" s="1"/>
  <c r="D38" i="8"/>
  <c r="C38" i="8"/>
  <c r="M37" i="8"/>
  <c r="D37" i="8"/>
  <c r="C37" i="8"/>
  <c r="M36" i="8"/>
  <c r="D36" i="8"/>
  <c r="C36" i="8"/>
  <c r="M35" i="8"/>
  <c r="Q35" i="8" s="1"/>
  <c r="T35" i="8" s="1"/>
  <c r="D35" i="8"/>
  <c r="C35" i="8"/>
  <c r="P34" i="8"/>
  <c r="S34" i="8"/>
  <c r="M34" i="8"/>
  <c r="O34" i="8"/>
  <c r="R34" i="8"/>
  <c r="D34" i="8"/>
  <c r="C34" i="8"/>
  <c r="M33" i="8"/>
  <c r="D33" i="8"/>
  <c r="C33" i="8"/>
  <c r="M32" i="8"/>
  <c r="D32" i="8"/>
  <c r="C32" i="8"/>
  <c r="P31" i="8"/>
  <c r="S31" i="8" s="1"/>
  <c r="N31" i="8"/>
  <c r="M31" i="8"/>
  <c r="O31" i="8" s="1"/>
  <c r="R31" i="8" s="1"/>
  <c r="Q31" i="8"/>
  <c r="T31" i="8" s="1"/>
  <c r="D31" i="8"/>
  <c r="C31" i="8"/>
  <c r="Q30" i="8"/>
  <c r="T30" i="8" s="1"/>
  <c r="P30" i="8"/>
  <c r="S30" i="8" s="1"/>
  <c r="N30" i="8"/>
  <c r="M30" i="8"/>
  <c r="O30" i="8" s="1"/>
  <c r="R30" i="8" s="1"/>
  <c r="D30" i="8"/>
  <c r="C30" i="8"/>
  <c r="Q29" i="8"/>
  <c r="T29" i="8" s="1"/>
  <c r="M29" i="8"/>
  <c r="D29" i="8"/>
  <c r="C29" i="8"/>
  <c r="M28" i="8"/>
  <c r="O28" i="8"/>
  <c r="R28" i="8"/>
  <c r="D28" i="8"/>
  <c r="C28" i="8"/>
  <c r="M27" i="8"/>
  <c r="P27" i="8" s="1"/>
  <c r="S27" i="8" s="1"/>
  <c r="D27" i="8"/>
  <c r="C27" i="8"/>
  <c r="Q26" i="8"/>
  <c r="T26" i="8"/>
  <c r="M26" i="8"/>
  <c r="P26" i="8"/>
  <c r="S26" i="8"/>
  <c r="D26" i="8"/>
  <c r="C26" i="8"/>
  <c r="M25" i="8"/>
  <c r="D25" i="8"/>
  <c r="C25" i="8"/>
  <c r="O24" i="8"/>
  <c r="R24" i="8"/>
  <c r="M24" i="8"/>
  <c r="D24" i="8"/>
  <c r="C24" i="8"/>
  <c r="N23" i="8"/>
  <c r="M23" i="8"/>
  <c r="O23" i="8" s="1"/>
  <c r="R23" i="8" s="1"/>
  <c r="Q23" i="8"/>
  <c r="T23" i="8" s="1"/>
  <c r="D23" i="8"/>
  <c r="C23" i="8"/>
  <c r="Q22" i="8"/>
  <c r="T22" i="8" s="1"/>
  <c r="M22" i="8"/>
  <c r="N22" i="8" s="1"/>
  <c r="D22" i="8"/>
  <c r="C22" i="8"/>
  <c r="M21" i="8"/>
  <c r="Q21" i="8" s="1"/>
  <c r="T21" i="8" s="1"/>
  <c r="D21" i="8"/>
  <c r="C21" i="8"/>
  <c r="M20" i="8"/>
  <c r="N20" i="8"/>
  <c r="D20" i="8"/>
  <c r="C20" i="8"/>
  <c r="M19" i="8"/>
  <c r="N19" i="8" s="1"/>
  <c r="P19" i="8"/>
  <c r="S19" i="8" s="1"/>
  <c r="D19" i="8"/>
  <c r="C19" i="8"/>
  <c r="M18" i="8"/>
  <c r="P18" i="8" s="1"/>
  <c r="S18" i="8" s="1"/>
  <c r="D18" i="8"/>
  <c r="C18" i="8"/>
  <c r="Q17" i="8"/>
  <c r="T17" i="8" s="1"/>
  <c r="M17" i="8"/>
  <c r="D17" i="8"/>
  <c r="C17" i="8"/>
  <c r="M16" i="8"/>
  <c r="D16" i="8"/>
  <c r="C16" i="8"/>
  <c r="N15" i="8"/>
  <c r="M15" i="8"/>
  <c r="P15" i="8" s="1"/>
  <c r="S15" i="8" s="1"/>
  <c r="D15" i="8"/>
  <c r="C15" i="8"/>
  <c r="Q14" i="8"/>
  <c r="T14" i="8"/>
  <c r="N14" i="8"/>
  <c r="M14" i="8"/>
  <c r="P14" i="8" s="1"/>
  <c r="S14" i="8" s="1"/>
  <c r="D14" i="8"/>
  <c r="C14" i="8"/>
  <c r="M13" i="8"/>
  <c r="Q13" i="8"/>
  <c r="T13" i="8" s="1"/>
  <c r="D13" i="8"/>
  <c r="C13" i="8"/>
  <c r="M12" i="8"/>
  <c r="O12" i="8" s="1"/>
  <c r="R12" i="8" s="1"/>
  <c r="D12" i="8"/>
  <c r="C12" i="8"/>
  <c r="M11" i="8"/>
  <c r="P11" i="8"/>
  <c r="S11" i="8" s="1"/>
  <c r="D11" i="8"/>
  <c r="C11" i="8"/>
  <c r="P10" i="8"/>
  <c r="S10" i="8" s="1"/>
  <c r="M10" i="8"/>
  <c r="Q10" i="8" s="1"/>
  <c r="T10" i="8" s="1"/>
  <c r="D10" i="8"/>
  <c r="C10" i="8"/>
  <c r="M9" i="8"/>
  <c r="D9" i="8"/>
  <c r="C9" i="8"/>
  <c r="M8" i="8"/>
  <c r="O8" i="8" s="1"/>
  <c r="R8" i="8" s="1"/>
  <c r="D8" i="8"/>
  <c r="C8" i="8"/>
  <c r="M7" i="8"/>
  <c r="Q7" i="8"/>
  <c r="T7" i="8"/>
  <c r="D7" i="8"/>
  <c r="C7" i="8"/>
  <c r="P6" i="8"/>
  <c r="S6" i="8" s="1"/>
  <c r="O6" i="8"/>
  <c r="R6" i="8" s="1"/>
  <c r="N6" i="8"/>
  <c r="M6" i="8"/>
  <c r="Q6" i="8"/>
  <c r="T6" i="8" s="1"/>
  <c r="D6" i="8"/>
  <c r="C6" i="8"/>
  <c r="M41" i="5"/>
  <c r="Q41" i="5" s="1"/>
  <c r="T41" i="5" s="1"/>
  <c r="M40" i="5"/>
  <c r="M39" i="5"/>
  <c r="M38" i="5"/>
  <c r="Q38" i="5"/>
  <c r="T38" i="5" s="1"/>
  <c r="M37" i="5"/>
  <c r="Q37" i="5" s="1"/>
  <c r="T37" i="5" s="1"/>
  <c r="M36" i="5"/>
  <c r="M35" i="5"/>
  <c r="Q35" i="5" s="1"/>
  <c r="T35" i="5" s="1"/>
  <c r="M34" i="5"/>
  <c r="Q34" i="5" s="1"/>
  <c r="T34" i="5" s="1"/>
  <c r="M33" i="5"/>
  <c r="Q33" i="5" s="1"/>
  <c r="T33" i="5" s="1"/>
  <c r="M32" i="5"/>
  <c r="M31" i="5"/>
  <c r="M30" i="5"/>
  <c r="Q30" i="5" s="1"/>
  <c r="T30" i="5" s="1"/>
  <c r="M29" i="5"/>
  <c r="Q29" i="5" s="1"/>
  <c r="T29" i="5" s="1"/>
  <c r="M28" i="5"/>
  <c r="Q27" i="5"/>
  <c r="T27" i="5" s="1"/>
  <c r="M27" i="5"/>
  <c r="M26" i="5"/>
  <c r="Q26" i="5" s="1"/>
  <c r="T26" i="5" s="1"/>
  <c r="M25" i="5"/>
  <c r="Q25" i="5" s="1"/>
  <c r="T25" i="5" s="1"/>
  <c r="M24" i="5"/>
  <c r="M23" i="5"/>
  <c r="M22" i="5"/>
  <c r="Q22" i="5"/>
  <c r="T22" i="5" s="1"/>
  <c r="M21" i="5"/>
  <c r="Q21" i="5" s="1"/>
  <c r="T21" i="5" s="1"/>
  <c r="M20" i="5"/>
  <c r="M19" i="5"/>
  <c r="Q19" i="5" s="1"/>
  <c r="T19" i="5" s="1"/>
  <c r="M18" i="5"/>
  <c r="Q18" i="5" s="1"/>
  <c r="T18" i="5" s="1"/>
  <c r="M17" i="5"/>
  <c r="Q17" i="5" s="1"/>
  <c r="T17" i="5" s="1"/>
  <c r="M16" i="5"/>
  <c r="M15" i="5"/>
  <c r="M14" i="5"/>
  <c r="Q14" i="5" s="1"/>
  <c r="T14" i="5" s="1"/>
  <c r="M13" i="5"/>
  <c r="Q13" i="5" s="1"/>
  <c r="T13" i="5" s="1"/>
  <c r="M12" i="5"/>
  <c r="Q11" i="5"/>
  <c r="T11" i="5" s="1"/>
  <c r="M11" i="5"/>
  <c r="M10" i="5"/>
  <c r="Q10" i="5" s="1"/>
  <c r="T10" i="5" s="1"/>
  <c r="M9" i="5"/>
  <c r="Q9" i="5" s="1"/>
  <c r="T9" i="5" s="1"/>
  <c r="M8" i="5"/>
  <c r="M7" i="5"/>
  <c r="M6" i="5"/>
  <c r="Q6" i="5"/>
  <c r="T6" i="5" s="1"/>
  <c r="C6" i="5"/>
  <c r="D42" i="4"/>
  <c r="C42" i="4"/>
  <c r="X41" i="4"/>
  <c r="AB41" i="4" s="1"/>
  <c r="AE41" i="4" s="1"/>
  <c r="D41" i="4"/>
  <c r="X40" i="4"/>
  <c r="AB40" i="4" s="1"/>
  <c r="AE40" i="4" s="1"/>
  <c r="D40" i="4"/>
  <c r="X39" i="4"/>
  <c r="AB39" i="4" s="1"/>
  <c r="AE39" i="4" s="1"/>
  <c r="D39" i="4"/>
  <c r="AB38" i="4"/>
  <c r="AE38" i="4" s="1"/>
  <c r="AA38" i="4"/>
  <c r="AD38" i="4"/>
  <c r="X38" i="4"/>
  <c r="Z38" i="4" s="1"/>
  <c r="AC38" i="4" s="1"/>
  <c r="D38" i="4"/>
  <c r="X37" i="4"/>
  <c r="D37" i="4"/>
  <c r="Y36" i="4"/>
  <c r="X36" i="4"/>
  <c r="D36" i="4"/>
  <c r="X35" i="4"/>
  <c r="AB35" i="4"/>
  <c r="AE35" i="4"/>
  <c r="D35" i="4"/>
  <c r="AA34" i="4"/>
  <c r="AD34" i="4"/>
  <c r="Z34" i="4"/>
  <c r="AC34" i="4"/>
  <c r="X34" i="4"/>
  <c r="AB34" i="4" s="1"/>
  <c r="AE34" i="4" s="1"/>
  <c r="Y34" i="4"/>
  <c r="D34" i="4"/>
  <c r="AB33" i="4"/>
  <c r="AE33" i="4"/>
  <c r="AA33" i="4"/>
  <c r="AD33" i="4" s="1"/>
  <c r="Y33" i="4"/>
  <c r="X33" i="4"/>
  <c r="Z33" i="4"/>
  <c r="AC33" i="4" s="1"/>
  <c r="D33" i="4"/>
  <c r="AB32" i="4"/>
  <c r="AE32" i="4"/>
  <c r="AA32" i="4"/>
  <c r="AD32" i="4"/>
  <c r="Z32" i="4"/>
  <c r="AC32" i="4" s="1"/>
  <c r="X32" i="4"/>
  <c r="Y32" i="4"/>
  <c r="D32" i="4"/>
  <c r="AB31" i="4"/>
  <c r="AE31" i="4" s="1"/>
  <c r="AA31" i="4"/>
  <c r="AD31" i="4" s="1"/>
  <c r="Y31" i="4"/>
  <c r="X31" i="4"/>
  <c r="Z31" i="4"/>
  <c r="AC31" i="4"/>
  <c r="D31" i="4"/>
  <c r="X30" i="4"/>
  <c r="AB30" i="4" s="1"/>
  <c r="AE30" i="4" s="1"/>
  <c r="D30" i="4"/>
  <c r="X29" i="4"/>
  <c r="Y29" i="4"/>
  <c r="D29" i="4"/>
  <c r="X28" i="4"/>
  <c r="Y28" i="4" s="1"/>
  <c r="D28" i="4"/>
  <c r="X27" i="4"/>
  <c r="AB27" i="4"/>
  <c r="AE27" i="4" s="1"/>
  <c r="D27" i="4"/>
  <c r="Z26" i="4"/>
  <c r="AC26" i="4"/>
  <c r="X26" i="4"/>
  <c r="Y26" i="4" s="1"/>
  <c r="D26" i="4"/>
  <c r="Y25" i="4"/>
  <c r="X25" i="4"/>
  <c r="AA25" i="4"/>
  <c r="AD25" i="4" s="1"/>
  <c r="D25" i="4"/>
  <c r="Z24" i="4"/>
  <c r="AC24" i="4" s="1"/>
  <c r="X24" i="4"/>
  <c r="Y24" i="4" s="1"/>
  <c r="D24" i="4"/>
  <c r="X23" i="4"/>
  <c r="Y23" i="4" s="1"/>
  <c r="D23" i="4"/>
  <c r="X22" i="4"/>
  <c r="D22" i="4"/>
  <c r="AB21" i="4"/>
  <c r="AE21" i="4"/>
  <c r="X21" i="4"/>
  <c r="Y21" i="4" s="1"/>
  <c r="D21" i="4"/>
  <c r="Z20" i="4"/>
  <c r="AC20" i="4" s="1"/>
  <c r="Y20" i="4"/>
  <c r="X20" i="4"/>
  <c r="D20" i="4"/>
  <c r="X19" i="4"/>
  <c r="AB19" i="4"/>
  <c r="AE19" i="4" s="1"/>
  <c r="D19" i="4"/>
  <c r="X18" i="4"/>
  <c r="AB18" i="4" s="1"/>
  <c r="AE18" i="4" s="1"/>
  <c r="AA18" i="4"/>
  <c r="AD18" i="4" s="1"/>
  <c r="D18" i="4"/>
  <c r="X17" i="4"/>
  <c r="AB17" i="4" s="1"/>
  <c r="AE17" i="4" s="1"/>
  <c r="D17" i="4"/>
  <c r="AB16" i="4"/>
  <c r="AE16" i="4" s="1"/>
  <c r="X16" i="4"/>
  <c r="AA16" i="4" s="1"/>
  <c r="AD16" i="4" s="1"/>
  <c r="D16" i="4"/>
  <c r="X15" i="4"/>
  <c r="Z15" i="4" s="1"/>
  <c r="AC15" i="4" s="1"/>
  <c r="D15" i="4"/>
  <c r="X14" i="4"/>
  <c r="AB14" i="4" s="1"/>
  <c r="AE14" i="4" s="1"/>
  <c r="D14" i="4"/>
  <c r="AA13" i="4"/>
  <c r="AD13" i="4"/>
  <c r="Z13" i="4"/>
  <c r="AC13" i="4" s="1"/>
  <c r="Y13" i="4"/>
  <c r="X13" i="4"/>
  <c r="AB13" i="4"/>
  <c r="AE13" i="4" s="1"/>
  <c r="D13" i="4"/>
  <c r="C13" i="4"/>
  <c r="X12" i="4"/>
  <c r="AB12" i="4" s="1"/>
  <c r="AE12" i="4" s="1"/>
  <c r="D12" i="4"/>
  <c r="C12" i="4"/>
  <c r="X11" i="4"/>
  <c r="AB11" i="4" s="1"/>
  <c r="AE11" i="4" s="1"/>
  <c r="D11" i="4"/>
  <c r="C11" i="4"/>
  <c r="X10" i="4"/>
  <c r="Z10" i="4" s="1"/>
  <c r="AC10" i="4" s="1"/>
  <c r="D10" i="4"/>
  <c r="C10" i="4"/>
  <c r="AB9" i="4"/>
  <c r="AE9" i="4" s="1"/>
  <c r="AA9" i="4"/>
  <c r="AD9" i="4" s="1"/>
  <c r="Y9" i="4"/>
  <c r="X9" i="4"/>
  <c r="Z9" i="4"/>
  <c r="AC9" i="4"/>
  <c r="D9" i="4"/>
  <c r="C9" i="4"/>
  <c r="AB8" i="4"/>
  <c r="AE8" i="4" s="1"/>
  <c r="Y8" i="4"/>
  <c r="X8" i="4"/>
  <c r="AA8" i="4"/>
  <c r="AD8" i="4" s="1"/>
  <c r="D8" i="4"/>
  <c r="C8" i="4"/>
  <c r="X7" i="4"/>
  <c r="AB7" i="4"/>
  <c r="AE7" i="4" s="1"/>
  <c r="D7" i="4"/>
  <c r="C7" i="4"/>
  <c r="X6" i="4"/>
  <c r="Z6" i="4" s="1"/>
  <c r="AC6" i="4" s="1"/>
  <c r="AB6" i="4"/>
  <c r="AE6" i="4" s="1"/>
  <c r="D6" i="4"/>
  <c r="C6" i="4"/>
  <c r="AP276" i="2"/>
  <c r="AL276" i="2"/>
  <c r="AP275" i="2"/>
  <c r="AL275" i="2"/>
  <c r="AP274" i="2"/>
  <c r="AL274" i="2"/>
  <c r="AP273" i="2"/>
  <c r="AL273" i="2"/>
  <c r="AP272" i="2"/>
  <c r="AL272" i="2"/>
  <c r="AP271" i="2"/>
  <c r="AL271" i="2"/>
  <c r="AP270" i="2"/>
  <c r="AL270" i="2"/>
  <c r="AP269" i="2"/>
  <c r="AL269" i="2"/>
  <c r="AP268" i="2"/>
  <c r="AL268" i="2"/>
  <c r="AP267" i="2"/>
  <c r="AL267" i="2"/>
  <c r="AP266" i="2"/>
  <c r="AL266" i="2"/>
  <c r="AP265" i="2"/>
  <c r="AL265" i="2"/>
  <c r="AP264" i="2"/>
  <c r="AL264" i="2"/>
  <c r="AP263" i="2"/>
  <c r="AL263" i="2"/>
  <c r="AP262" i="2"/>
  <c r="AL262" i="2"/>
  <c r="AP261" i="2"/>
  <c r="AL261" i="2"/>
  <c r="AP260" i="2"/>
  <c r="AL260" i="2"/>
  <c r="AP259" i="2"/>
  <c r="AL259" i="2"/>
  <c r="AP258" i="2"/>
  <c r="AL258" i="2"/>
  <c r="AP257" i="2"/>
  <c r="AL257" i="2"/>
  <c r="AP256" i="2"/>
  <c r="AL256" i="2"/>
  <c r="AP255" i="2"/>
  <c r="AL255" i="2"/>
  <c r="AP254" i="2"/>
  <c r="AL254" i="2"/>
  <c r="AP253" i="2"/>
  <c r="AL253" i="2"/>
  <c r="AP252" i="2"/>
  <c r="AL252" i="2"/>
  <c r="AP251" i="2"/>
  <c r="AL251" i="2"/>
  <c r="AP250" i="2"/>
  <c r="AL250" i="2"/>
  <c r="AP249" i="2"/>
  <c r="AL249" i="2"/>
  <c r="AP248" i="2"/>
  <c r="AL248" i="2"/>
  <c r="AP247" i="2"/>
  <c r="AL247" i="2"/>
  <c r="AP246" i="2"/>
  <c r="AL246" i="2"/>
  <c r="AP245" i="2"/>
  <c r="AL245" i="2"/>
  <c r="AP244" i="2"/>
  <c r="AL244" i="2"/>
  <c r="AP243" i="2"/>
  <c r="AL243" i="2"/>
  <c r="AP242" i="2"/>
  <c r="AL242" i="2"/>
  <c r="AP241" i="2"/>
  <c r="AL241" i="2"/>
  <c r="AP240" i="2"/>
  <c r="AL240" i="2"/>
  <c r="AP239" i="2"/>
  <c r="AL239" i="2"/>
  <c r="AP238" i="2"/>
  <c r="AL238" i="2"/>
  <c r="AP237" i="2"/>
  <c r="AL237" i="2"/>
  <c r="AP236" i="2"/>
  <c r="AL236" i="2"/>
  <c r="AP235" i="2"/>
  <c r="AL235" i="2"/>
  <c r="AP234" i="2"/>
  <c r="AL234" i="2"/>
  <c r="AP233" i="2"/>
  <c r="AL233" i="2"/>
  <c r="AP232" i="2"/>
  <c r="AL232" i="2"/>
  <c r="AP231" i="2"/>
  <c r="AL231" i="2"/>
  <c r="AP230" i="2"/>
  <c r="AL230" i="2"/>
  <c r="AP229" i="2"/>
  <c r="AL229" i="2"/>
  <c r="AP228" i="2"/>
  <c r="AL228" i="2"/>
  <c r="AP227" i="2"/>
  <c r="AL227" i="2"/>
  <c r="AP226" i="2"/>
  <c r="AL226" i="2"/>
  <c r="AP225" i="2"/>
  <c r="AL225" i="2"/>
  <c r="AP224" i="2"/>
  <c r="AL224" i="2"/>
  <c r="AP223" i="2"/>
  <c r="AL223" i="2"/>
  <c r="AP222" i="2"/>
  <c r="AL222" i="2"/>
  <c r="AP221" i="2"/>
  <c r="AL221" i="2"/>
  <c r="AP220" i="2"/>
  <c r="AL220" i="2"/>
  <c r="AP219" i="2"/>
  <c r="AL219" i="2"/>
  <c r="AX218" i="2"/>
  <c r="AV218" i="2"/>
  <c r="AT218" i="2"/>
  <c r="AR218" i="2"/>
  <c r="AP218" i="2"/>
  <c r="AN218" i="2"/>
  <c r="AL218" i="2"/>
  <c r="AI218" i="2"/>
  <c r="AG218" i="2"/>
  <c r="AE218" i="2"/>
  <c r="AC218" i="2"/>
  <c r="AA218" i="2"/>
  <c r="AX217" i="2"/>
  <c r="AV217" i="2"/>
  <c r="AT217" i="2"/>
  <c r="AR217" i="2"/>
  <c r="AP217" i="2"/>
  <c r="AN217" i="2"/>
  <c r="AL217" i="2"/>
  <c r="AI217" i="2"/>
  <c r="AG217" i="2"/>
  <c r="AE217" i="2"/>
  <c r="AC217" i="2"/>
  <c r="AA217" i="2"/>
  <c r="AX216" i="2"/>
  <c r="AV216" i="2"/>
  <c r="AT216" i="2"/>
  <c r="AR216" i="2"/>
  <c r="AP216" i="2"/>
  <c r="AN216" i="2"/>
  <c r="AL216" i="2"/>
  <c r="AI216" i="2"/>
  <c r="AG216" i="2"/>
  <c r="AE216" i="2"/>
  <c r="AC216" i="2"/>
  <c r="AA216" i="2"/>
  <c r="AX215" i="2"/>
  <c r="AV215" i="2"/>
  <c r="AT215" i="2"/>
  <c r="AR215" i="2"/>
  <c r="AP215" i="2"/>
  <c r="AN215" i="2"/>
  <c r="AL215" i="2"/>
  <c r="AI215" i="2"/>
  <c r="AG215" i="2"/>
  <c r="AE215" i="2"/>
  <c r="AC215" i="2"/>
  <c r="AA215" i="2"/>
  <c r="AJ215" i="2" s="1"/>
  <c r="AX214" i="2"/>
  <c r="AV214" i="2"/>
  <c r="AT214" i="2"/>
  <c r="AR214" i="2"/>
  <c r="AP214" i="2"/>
  <c r="AN214" i="2"/>
  <c r="AL214" i="2"/>
  <c r="AI214" i="2"/>
  <c r="AG214" i="2"/>
  <c r="AE214" i="2"/>
  <c r="AC214" i="2"/>
  <c r="AA214" i="2"/>
  <c r="BB213" i="2"/>
  <c r="AX213" i="2"/>
  <c r="AV213" i="2"/>
  <c r="AT213" i="2"/>
  <c r="AR213" i="2"/>
  <c r="AP213" i="2"/>
  <c r="AN213" i="2"/>
  <c r="AL213" i="2"/>
  <c r="AI213" i="2"/>
  <c r="AG213" i="2"/>
  <c r="AE213" i="2"/>
  <c r="AC213" i="2"/>
  <c r="AA213" i="2"/>
  <c r="AJ213" i="2" s="1"/>
  <c r="S213" i="2"/>
  <c r="BC213" i="2" s="1"/>
  <c r="Q213" i="2"/>
  <c r="R213" i="2"/>
  <c r="D213" i="2"/>
  <c r="C213" i="2"/>
  <c r="AX212" i="2"/>
  <c r="AV212" i="2"/>
  <c r="AT212" i="2"/>
  <c r="AR212" i="2"/>
  <c r="AP212" i="2"/>
  <c r="AN212" i="2"/>
  <c r="AL212" i="2"/>
  <c r="AI212" i="2"/>
  <c r="AG212" i="2"/>
  <c r="AE212" i="2"/>
  <c r="AC212" i="2"/>
  <c r="AA212" i="2"/>
  <c r="AX211" i="2"/>
  <c r="AV211" i="2"/>
  <c r="AT211" i="2"/>
  <c r="AR211" i="2"/>
  <c r="AP211" i="2"/>
  <c r="AN211" i="2"/>
  <c r="AL211" i="2"/>
  <c r="AI211" i="2"/>
  <c r="AG211" i="2"/>
  <c r="AE211" i="2"/>
  <c r="AC211" i="2"/>
  <c r="AA211" i="2"/>
  <c r="AX210" i="2"/>
  <c r="AV210" i="2"/>
  <c r="AT210" i="2"/>
  <c r="AR210" i="2"/>
  <c r="AP210" i="2"/>
  <c r="AN210" i="2"/>
  <c r="AL210" i="2"/>
  <c r="AI210" i="2"/>
  <c r="AG210" i="2"/>
  <c r="AE210" i="2"/>
  <c r="AC210" i="2"/>
  <c r="AA210" i="2"/>
  <c r="AX209" i="2"/>
  <c r="AV209" i="2"/>
  <c r="AT209" i="2"/>
  <c r="AR209" i="2"/>
  <c r="AP209" i="2"/>
  <c r="AN209" i="2"/>
  <c r="AL209" i="2"/>
  <c r="AI209" i="2"/>
  <c r="AG209" i="2"/>
  <c r="AE209" i="2"/>
  <c r="AJ209" i="2" s="1"/>
  <c r="AC209" i="2"/>
  <c r="AA209" i="2"/>
  <c r="AX208" i="2"/>
  <c r="AV208" i="2"/>
  <c r="AT208" i="2"/>
  <c r="AR208" i="2"/>
  <c r="AP208" i="2"/>
  <c r="AN208" i="2"/>
  <c r="AL208" i="2"/>
  <c r="AI208" i="2"/>
  <c r="AG208" i="2"/>
  <c r="AE208" i="2"/>
  <c r="AC208" i="2"/>
  <c r="AA208" i="2"/>
  <c r="BB207" i="2"/>
  <c r="AX207" i="2"/>
  <c r="AV207" i="2"/>
  <c r="AT207" i="2"/>
  <c r="AR207" i="2"/>
  <c r="AP207" i="2"/>
  <c r="AN207" i="2"/>
  <c r="AL207" i="2"/>
  <c r="AI207" i="2"/>
  <c r="AG207" i="2"/>
  <c r="AE207" i="2"/>
  <c r="AC207" i="2"/>
  <c r="AA207" i="2"/>
  <c r="S207" i="2"/>
  <c r="BC207" i="2" s="1"/>
  <c r="BD207" i="2" s="1"/>
  <c r="BE207" i="2" s="1"/>
  <c r="Q207" i="2"/>
  <c r="R207" i="2" s="1"/>
  <c r="D207" i="2"/>
  <c r="C207" i="2"/>
  <c r="AX206" i="2"/>
  <c r="AV206" i="2"/>
  <c r="AT206" i="2"/>
  <c r="AR206" i="2"/>
  <c r="AP206" i="2"/>
  <c r="AN206" i="2"/>
  <c r="AL206" i="2"/>
  <c r="AI206" i="2"/>
  <c r="AG206" i="2"/>
  <c r="AE206" i="2"/>
  <c r="AC206" i="2"/>
  <c r="AA206" i="2"/>
  <c r="AJ206" i="2" s="1"/>
  <c r="AX205" i="2"/>
  <c r="AV205" i="2"/>
  <c r="AY205" i="2" s="1"/>
  <c r="AT205" i="2"/>
  <c r="AR205" i="2"/>
  <c r="AP205" i="2"/>
  <c r="AN205" i="2"/>
  <c r="AL205" i="2"/>
  <c r="AI205" i="2"/>
  <c r="AG205" i="2"/>
  <c r="AE205" i="2"/>
  <c r="AC205" i="2"/>
  <c r="AA205" i="2"/>
  <c r="AJ205" i="2" s="1"/>
  <c r="AX204" i="2"/>
  <c r="AV204" i="2"/>
  <c r="AT204" i="2"/>
  <c r="AR204" i="2"/>
  <c r="AP204" i="2"/>
  <c r="AN204" i="2"/>
  <c r="AL204" i="2"/>
  <c r="AI204" i="2"/>
  <c r="AG204" i="2"/>
  <c r="AE204" i="2"/>
  <c r="AC204" i="2"/>
  <c r="AA204" i="2"/>
  <c r="AX203" i="2"/>
  <c r="AY203" i="2" s="1"/>
  <c r="AV203" i="2"/>
  <c r="AT203" i="2"/>
  <c r="AR203" i="2"/>
  <c r="AP203" i="2"/>
  <c r="AN203" i="2"/>
  <c r="AL203" i="2"/>
  <c r="AI203" i="2"/>
  <c r="AG203" i="2"/>
  <c r="AE203" i="2"/>
  <c r="AC203" i="2"/>
  <c r="AA203" i="2"/>
  <c r="AJ203" i="2" s="1"/>
  <c r="AX202" i="2"/>
  <c r="AV202" i="2"/>
  <c r="AT202" i="2"/>
  <c r="AR202" i="2"/>
  <c r="AP202" i="2"/>
  <c r="AN202" i="2"/>
  <c r="AL202" i="2"/>
  <c r="AI202" i="2"/>
  <c r="AG202" i="2"/>
  <c r="AE202" i="2"/>
  <c r="AC202" i="2"/>
  <c r="AA202" i="2"/>
  <c r="BB201" i="2"/>
  <c r="AX201" i="2"/>
  <c r="AV201" i="2"/>
  <c r="AT201" i="2"/>
  <c r="AR201" i="2"/>
  <c r="AP201" i="2"/>
  <c r="AN201" i="2"/>
  <c r="AY201" i="2" s="1"/>
  <c r="AZ201" i="2" s="1"/>
  <c r="AL201" i="2"/>
  <c r="AI201" i="2"/>
  <c r="AG201" i="2"/>
  <c r="AE201" i="2"/>
  <c r="AC201" i="2"/>
  <c r="AA201" i="2"/>
  <c r="AJ201" i="2" s="1"/>
  <c r="S201" i="2"/>
  <c r="BC201" i="2" s="1"/>
  <c r="Q201" i="2"/>
  <c r="R201" i="2" s="1"/>
  <c r="T201" i="2" s="1"/>
  <c r="U201" i="2" s="1"/>
  <c r="D201" i="2"/>
  <c r="C201" i="2"/>
  <c r="AX200" i="2"/>
  <c r="AV200" i="2"/>
  <c r="AT200" i="2"/>
  <c r="AR200" i="2"/>
  <c r="AP200" i="2"/>
  <c r="AN200" i="2"/>
  <c r="AL200" i="2"/>
  <c r="AI200" i="2"/>
  <c r="AG200" i="2"/>
  <c r="AE200" i="2"/>
  <c r="AC200" i="2"/>
  <c r="AA200" i="2"/>
  <c r="AX199" i="2"/>
  <c r="AV199" i="2"/>
  <c r="AT199" i="2"/>
  <c r="AR199" i="2"/>
  <c r="AP199" i="2"/>
  <c r="AN199" i="2"/>
  <c r="AL199" i="2"/>
  <c r="AI199" i="2"/>
  <c r="AG199" i="2"/>
  <c r="AE199" i="2"/>
  <c r="AC199" i="2"/>
  <c r="AA199" i="2"/>
  <c r="AX198" i="2"/>
  <c r="AV198" i="2"/>
  <c r="AT198" i="2"/>
  <c r="AR198" i="2"/>
  <c r="AP198" i="2"/>
  <c r="AN198" i="2"/>
  <c r="AL198" i="2"/>
  <c r="AI198" i="2"/>
  <c r="AG198" i="2"/>
  <c r="AE198" i="2"/>
  <c r="AC198" i="2"/>
  <c r="AA198" i="2"/>
  <c r="AJ198" i="2" s="1"/>
  <c r="AX197" i="2"/>
  <c r="AV197" i="2"/>
  <c r="AT197" i="2"/>
  <c r="AY197" i="2" s="1"/>
  <c r="AZ197" i="2" s="1"/>
  <c r="AR197" i="2"/>
  <c r="AP197" i="2"/>
  <c r="AN197" i="2"/>
  <c r="AL197" i="2"/>
  <c r="AI197" i="2"/>
  <c r="AG197" i="2"/>
  <c r="AE197" i="2"/>
  <c r="AC197" i="2"/>
  <c r="AA197" i="2"/>
  <c r="AJ197" i="2" s="1"/>
  <c r="AX196" i="2"/>
  <c r="AV196" i="2"/>
  <c r="AT196" i="2"/>
  <c r="AR196" i="2"/>
  <c r="AP196" i="2"/>
  <c r="AN196" i="2"/>
  <c r="AL196" i="2"/>
  <c r="AI196" i="2"/>
  <c r="AG196" i="2"/>
  <c r="AE196" i="2"/>
  <c r="AC196" i="2"/>
  <c r="AA196" i="2"/>
  <c r="AJ196" i="2" s="1"/>
  <c r="BB195" i="2"/>
  <c r="AX195" i="2"/>
  <c r="AV195" i="2"/>
  <c r="AT195" i="2"/>
  <c r="AR195" i="2"/>
  <c r="AP195" i="2"/>
  <c r="AN195" i="2"/>
  <c r="AL195" i="2"/>
  <c r="AI195" i="2"/>
  <c r="AG195" i="2"/>
  <c r="AE195" i="2"/>
  <c r="AC195" i="2"/>
  <c r="AA195" i="2"/>
  <c r="S195" i="2"/>
  <c r="BC195" i="2" s="1"/>
  <c r="R195" i="2"/>
  <c r="Q195" i="2"/>
  <c r="D195" i="2"/>
  <c r="C195" i="2"/>
  <c r="AX194" i="2"/>
  <c r="AV194" i="2"/>
  <c r="AT194" i="2"/>
  <c r="AR194" i="2"/>
  <c r="AP194" i="2"/>
  <c r="AY194" i="2" s="1"/>
  <c r="AZ194" i="2" s="1"/>
  <c r="AN194" i="2"/>
  <c r="AL194" i="2"/>
  <c r="AI194" i="2"/>
  <c r="AG194" i="2"/>
  <c r="AE194" i="2"/>
  <c r="AC194" i="2"/>
  <c r="AJ194" i="2" s="1"/>
  <c r="AA194" i="2"/>
  <c r="AX193" i="2"/>
  <c r="AV193" i="2"/>
  <c r="AY193" i="2" s="1"/>
  <c r="AZ193" i="2" s="1"/>
  <c r="AT193" i="2"/>
  <c r="AR193" i="2"/>
  <c r="AP193" i="2"/>
  <c r="AN193" i="2"/>
  <c r="AL193" i="2"/>
  <c r="AI193" i="2"/>
  <c r="AG193" i="2"/>
  <c r="AE193" i="2"/>
  <c r="AC193" i="2"/>
  <c r="AA193" i="2"/>
  <c r="AX192" i="2"/>
  <c r="AV192" i="2"/>
  <c r="AY192" i="2" s="1"/>
  <c r="AZ192" i="2" s="1"/>
  <c r="AT192" i="2"/>
  <c r="AR192" i="2"/>
  <c r="AP192" i="2"/>
  <c r="AN192" i="2"/>
  <c r="AL192" i="2"/>
  <c r="AI192" i="2"/>
  <c r="AG192" i="2"/>
  <c r="AE192" i="2"/>
  <c r="AC192" i="2"/>
  <c r="AA192" i="2"/>
  <c r="AX191" i="2"/>
  <c r="AV191" i="2"/>
  <c r="AT191" i="2"/>
  <c r="AR191" i="2"/>
  <c r="AP191" i="2"/>
  <c r="AN191" i="2"/>
  <c r="AL191" i="2"/>
  <c r="AI191" i="2"/>
  <c r="AG191" i="2"/>
  <c r="AE191" i="2"/>
  <c r="AC191" i="2"/>
  <c r="AA191" i="2"/>
  <c r="AX190" i="2"/>
  <c r="AV190" i="2"/>
  <c r="AY190" i="2" s="1"/>
  <c r="AZ190" i="2" s="1"/>
  <c r="AT190" i="2"/>
  <c r="AR190" i="2"/>
  <c r="AP190" i="2"/>
  <c r="AN190" i="2"/>
  <c r="AL190" i="2"/>
  <c r="AI190" i="2"/>
  <c r="AG190" i="2"/>
  <c r="AE190" i="2"/>
  <c r="AJ190" i="2" s="1"/>
  <c r="AC190" i="2"/>
  <c r="AA190" i="2"/>
  <c r="BB189" i="2"/>
  <c r="AX189" i="2"/>
  <c r="AY189" i="2" s="1"/>
  <c r="AZ189" i="2" s="1"/>
  <c r="AV189" i="2"/>
  <c r="AT189" i="2"/>
  <c r="AR189" i="2"/>
  <c r="AP189" i="2"/>
  <c r="AN189" i="2"/>
  <c r="AL189" i="2"/>
  <c r="AI189" i="2"/>
  <c r="AG189" i="2"/>
  <c r="AE189" i="2"/>
  <c r="AC189" i="2"/>
  <c r="AA189" i="2"/>
  <c r="S189" i="2"/>
  <c r="BC189" i="2" s="1"/>
  <c r="BD189" i="2" s="1"/>
  <c r="BE189" i="2" s="1"/>
  <c r="R189" i="2"/>
  <c r="Q189" i="2"/>
  <c r="D189" i="2"/>
  <c r="C189" i="2"/>
  <c r="AX188" i="2"/>
  <c r="AV188" i="2"/>
  <c r="AT188" i="2"/>
  <c r="AR188" i="2"/>
  <c r="AP188" i="2"/>
  <c r="AN188" i="2"/>
  <c r="AY188" i="2"/>
  <c r="AZ188" i="2"/>
  <c r="AL188" i="2"/>
  <c r="AI188" i="2"/>
  <c r="AG188" i="2"/>
  <c r="AE188" i="2"/>
  <c r="AC188" i="2"/>
  <c r="AA188" i="2"/>
  <c r="AJ188" i="2" s="1"/>
  <c r="AX187" i="2"/>
  <c r="AV187" i="2"/>
  <c r="AT187" i="2"/>
  <c r="AR187" i="2"/>
  <c r="AP187" i="2"/>
  <c r="AN187" i="2"/>
  <c r="AL187" i="2"/>
  <c r="AI187" i="2"/>
  <c r="AG187" i="2"/>
  <c r="AE187" i="2"/>
  <c r="AC187" i="2"/>
  <c r="AA187" i="2"/>
  <c r="AX186" i="2"/>
  <c r="AV186" i="2"/>
  <c r="AT186" i="2"/>
  <c r="AR186" i="2"/>
  <c r="AP186" i="2"/>
  <c r="AN186" i="2"/>
  <c r="AL186" i="2"/>
  <c r="AI186" i="2"/>
  <c r="AG186" i="2"/>
  <c r="AE186" i="2"/>
  <c r="AC186" i="2"/>
  <c r="AA186" i="2"/>
  <c r="AX185" i="2"/>
  <c r="AV185" i="2"/>
  <c r="AT185" i="2"/>
  <c r="AR185" i="2"/>
  <c r="AP185" i="2"/>
  <c r="AY185" i="2" s="1"/>
  <c r="AN185" i="2"/>
  <c r="AL185" i="2"/>
  <c r="AI185" i="2"/>
  <c r="AG185" i="2"/>
  <c r="AE185" i="2"/>
  <c r="AC185" i="2"/>
  <c r="AA185" i="2"/>
  <c r="AX184" i="2"/>
  <c r="AV184" i="2"/>
  <c r="AT184" i="2"/>
  <c r="AR184" i="2"/>
  <c r="AP184" i="2"/>
  <c r="AN184" i="2"/>
  <c r="AL184" i="2"/>
  <c r="AI184" i="2"/>
  <c r="AG184" i="2"/>
  <c r="AE184" i="2"/>
  <c r="AJ184" i="2" s="1"/>
  <c r="AC184" i="2"/>
  <c r="AA184" i="2"/>
  <c r="BB183" i="2"/>
  <c r="AX183" i="2"/>
  <c r="AV183" i="2"/>
  <c r="AT183" i="2"/>
  <c r="AR183" i="2"/>
  <c r="AP183" i="2"/>
  <c r="AN183" i="2"/>
  <c r="AL183" i="2"/>
  <c r="AI183" i="2"/>
  <c r="AG183" i="2"/>
  <c r="AE183" i="2"/>
  <c r="AC183" i="2"/>
  <c r="AA183" i="2"/>
  <c r="AJ183" i="2" s="1"/>
  <c r="S183" i="2"/>
  <c r="Q183" i="2"/>
  <c r="R183" i="2" s="1"/>
  <c r="D183" i="2"/>
  <c r="C183" i="2"/>
  <c r="AX182" i="2"/>
  <c r="AV182" i="2"/>
  <c r="AT182" i="2"/>
  <c r="AR182" i="2"/>
  <c r="AP182" i="2"/>
  <c r="AN182" i="2"/>
  <c r="AL182" i="2"/>
  <c r="AI182" i="2"/>
  <c r="AG182" i="2"/>
  <c r="AE182" i="2"/>
  <c r="AC182" i="2"/>
  <c r="AA182" i="2"/>
  <c r="AX181" i="2"/>
  <c r="AV181" i="2"/>
  <c r="AT181" i="2"/>
  <c r="AR181" i="2"/>
  <c r="AP181" i="2"/>
  <c r="AN181" i="2"/>
  <c r="AL181" i="2"/>
  <c r="AI181" i="2"/>
  <c r="AG181" i="2"/>
  <c r="AE181" i="2"/>
  <c r="AC181" i="2"/>
  <c r="AJ181" i="2"/>
  <c r="AA181" i="2"/>
  <c r="AX180" i="2"/>
  <c r="AV180" i="2"/>
  <c r="AT180" i="2"/>
  <c r="AR180" i="2"/>
  <c r="AP180" i="2"/>
  <c r="AN180" i="2"/>
  <c r="AL180" i="2"/>
  <c r="AI180" i="2"/>
  <c r="AG180" i="2"/>
  <c r="AE180" i="2"/>
  <c r="AC180" i="2"/>
  <c r="AA180" i="2"/>
  <c r="AX179" i="2"/>
  <c r="AV179" i="2"/>
  <c r="AT179" i="2"/>
  <c r="AR179" i="2"/>
  <c r="AP179" i="2"/>
  <c r="AN179" i="2"/>
  <c r="AL179" i="2"/>
  <c r="AI179" i="2"/>
  <c r="AG179" i="2"/>
  <c r="AE179" i="2"/>
  <c r="AC179" i="2"/>
  <c r="AA179" i="2"/>
  <c r="AX178" i="2"/>
  <c r="AV178" i="2"/>
  <c r="AT178" i="2"/>
  <c r="AR178" i="2"/>
  <c r="AP178" i="2"/>
  <c r="AN178" i="2"/>
  <c r="AL178" i="2"/>
  <c r="AI178" i="2"/>
  <c r="AG178" i="2"/>
  <c r="AE178" i="2"/>
  <c r="AC178" i="2"/>
  <c r="AA178" i="2"/>
  <c r="AJ178" i="2" s="1"/>
  <c r="BB177" i="2"/>
  <c r="AX177" i="2"/>
  <c r="AV177" i="2"/>
  <c r="AT177" i="2"/>
  <c r="AR177" i="2"/>
  <c r="AP177" i="2"/>
  <c r="AN177" i="2"/>
  <c r="AL177" i="2"/>
  <c r="AI177" i="2"/>
  <c r="AG177" i="2"/>
  <c r="AE177" i="2"/>
  <c r="AC177" i="2"/>
  <c r="AA177" i="2"/>
  <c r="S177" i="2"/>
  <c r="BC177" i="2" s="1"/>
  <c r="BD177" i="2" s="1"/>
  <c r="BE177" i="2" s="1"/>
  <c r="Q177" i="2"/>
  <c r="R177" i="2" s="1"/>
  <c r="D177" i="2"/>
  <c r="C177" i="2"/>
  <c r="AX176" i="2"/>
  <c r="AV176" i="2"/>
  <c r="AT176" i="2"/>
  <c r="AR176" i="2"/>
  <c r="AP176" i="2"/>
  <c r="AN176" i="2"/>
  <c r="AL176" i="2"/>
  <c r="AI176" i="2"/>
  <c r="AG176" i="2"/>
  <c r="AE176" i="2"/>
  <c r="AC176" i="2"/>
  <c r="AA176" i="2"/>
  <c r="AX175" i="2"/>
  <c r="AV175" i="2"/>
  <c r="AT175" i="2"/>
  <c r="AR175" i="2"/>
  <c r="AP175" i="2"/>
  <c r="AN175" i="2"/>
  <c r="AL175" i="2"/>
  <c r="AI175" i="2"/>
  <c r="AG175" i="2"/>
  <c r="AE175" i="2"/>
  <c r="AC175" i="2"/>
  <c r="AJ175" i="2"/>
  <c r="AA175" i="2"/>
  <c r="AY174" i="2"/>
  <c r="AZ174" i="2" s="1"/>
  <c r="AX174" i="2"/>
  <c r="AV174" i="2"/>
  <c r="AT174" i="2"/>
  <c r="AR174" i="2"/>
  <c r="AP174" i="2"/>
  <c r="AN174" i="2"/>
  <c r="AL174" i="2"/>
  <c r="AI174" i="2"/>
  <c r="AG174" i="2"/>
  <c r="AE174" i="2"/>
  <c r="AC174" i="2"/>
  <c r="AA174" i="2"/>
  <c r="AX173" i="2"/>
  <c r="AV173" i="2"/>
  <c r="AT173" i="2"/>
  <c r="AR173" i="2"/>
  <c r="AP173" i="2"/>
  <c r="AN173" i="2"/>
  <c r="AL173" i="2"/>
  <c r="AI173" i="2"/>
  <c r="AG173" i="2"/>
  <c r="AE173" i="2"/>
  <c r="AC173" i="2"/>
  <c r="AA173" i="2"/>
  <c r="AX172" i="2"/>
  <c r="AV172" i="2"/>
  <c r="AT172" i="2"/>
  <c r="AR172" i="2"/>
  <c r="AP172" i="2"/>
  <c r="AN172" i="2"/>
  <c r="AL172" i="2"/>
  <c r="AI172" i="2"/>
  <c r="AG172" i="2"/>
  <c r="AE172" i="2"/>
  <c r="AC172" i="2"/>
  <c r="AA172" i="2"/>
  <c r="BB171" i="2"/>
  <c r="AX171" i="2"/>
  <c r="AV171" i="2"/>
  <c r="AT171" i="2"/>
  <c r="AR171" i="2"/>
  <c r="AP171" i="2"/>
  <c r="AN171" i="2"/>
  <c r="AL171" i="2"/>
  <c r="AI171" i="2"/>
  <c r="AG171" i="2"/>
  <c r="AE171" i="2"/>
  <c r="AC171" i="2"/>
  <c r="AA171" i="2"/>
  <c r="S171" i="2"/>
  <c r="BC171" i="2" s="1"/>
  <c r="BD171" i="2" s="1"/>
  <c r="BE171" i="2" s="1"/>
  <c r="Q171" i="2"/>
  <c r="R171" i="2"/>
  <c r="D171" i="2"/>
  <c r="C171" i="2"/>
  <c r="AX170" i="2"/>
  <c r="AV170" i="2"/>
  <c r="AT170" i="2"/>
  <c r="AY170" i="2" s="1"/>
  <c r="AR170" i="2"/>
  <c r="AP170" i="2"/>
  <c r="AN170" i="2"/>
  <c r="AL170" i="2"/>
  <c r="AI170" i="2"/>
  <c r="AG170" i="2"/>
  <c r="AE170" i="2"/>
  <c r="AC170" i="2"/>
  <c r="AA170" i="2"/>
  <c r="AX169" i="2"/>
  <c r="AV169" i="2"/>
  <c r="AT169" i="2"/>
  <c r="AR169" i="2"/>
  <c r="AP169" i="2"/>
  <c r="AN169" i="2"/>
  <c r="AL169" i="2"/>
  <c r="AI169" i="2"/>
  <c r="AG169" i="2"/>
  <c r="AE169" i="2"/>
  <c r="AC169" i="2"/>
  <c r="AA169" i="2"/>
  <c r="AX168" i="2"/>
  <c r="AV168" i="2"/>
  <c r="AT168" i="2"/>
  <c r="AR168" i="2"/>
  <c r="AP168" i="2"/>
  <c r="AN168" i="2"/>
  <c r="AL168" i="2"/>
  <c r="AI168" i="2"/>
  <c r="AG168" i="2"/>
  <c r="AE168" i="2"/>
  <c r="AC168" i="2"/>
  <c r="AA168" i="2"/>
  <c r="AJ168" i="2" s="1"/>
  <c r="AX167" i="2"/>
  <c r="AV167" i="2"/>
  <c r="AT167" i="2"/>
  <c r="AR167" i="2"/>
  <c r="AP167" i="2"/>
  <c r="AN167" i="2"/>
  <c r="AL167" i="2"/>
  <c r="AI167" i="2"/>
  <c r="AG167" i="2"/>
  <c r="AE167" i="2"/>
  <c r="AC167" i="2"/>
  <c r="AJ167" i="2" s="1"/>
  <c r="AA167" i="2"/>
  <c r="AX166" i="2"/>
  <c r="AV166" i="2"/>
  <c r="AT166" i="2"/>
  <c r="AR166" i="2"/>
  <c r="AP166" i="2"/>
  <c r="AN166" i="2"/>
  <c r="AL166" i="2"/>
  <c r="AI166" i="2"/>
  <c r="AG166" i="2"/>
  <c r="AE166" i="2"/>
  <c r="AC166" i="2"/>
  <c r="AA166" i="2"/>
  <c r="BB165" i="2"/>
  <c r="AX165" i="2"/>
  <c r="AV165" i="2"/>
  <c r="AT165" i="2"/>
  <c r="AR165" i="2"/>
  <c r="AP165" i="2"/>
  <c r="AN165" i="2"/>
  <c r="AL165" i="2"/>
  <c r="AI165" i="2"/>
  <c r="AG165" i="2"/>
  <c r="AE165" i="2"/>
  <c r="AC165" i="2"/>
  <c r="AA165" i="2"/>
  <c r="S165" i="2"/>
  <c r="BC165" i="2" s="1"/>
  <c r="Q165" i="2"/>
  <c r="R165" i="2" s="1"/>
  <c r="D165" i="2"/>
  <c r="C165" i="2"/>
  <c r="AX164" i="2"/>
  <c r="AV164" i="2"/>
  <c r="AT164" i="2"/>
  <c r="AR164" i="2"/>
  <c r="AY164" i="2" s="1"/>
  <c r="AP164" i="2"/>
  <c r="AN164" i="2"/>
  <c r="AL164" i="2"/>
  <c r="AI164" i="2"/>
  <c r="AG164" i="2"/>
  <c r="AE164" i="2"/>
  <c r="AC164" i="2"/>
  <c r="AJ164" i="2" s="1"/>
  <c r="AA164" i="2"/>
  <c r="AX163" i="2"/>
  <c r="AV163" i="2"/>
  <c r="AT163" i="2"/>
  <c r="AR163" i="2"/>
  <c r="AP163" i="2"/>
  <c r="AN163" i="2"/>
  <c r="AL163" i="2"/>
  <c r="AJ163" i="2"/>
  <c r="AI163" i="2"/>
  <c r="AG163" i="2"/>
  <c r="AE163" i="2"/>
  <c r="AC163" i="2"/>
  <c r="AA163" i="2"/>
  <c r="AX162" i="2"/>
  <c r="AV162" i="2"/>
  <c r="AT162" i="2"/>
  <c r="AR162" i="2"/>
  <c r="AP162" i="2"/>
  <c r="AN162" i="2"/>
  <c r="AL162" i="2"/>
  <c r="AI162" i="2"/>
  <c r="AG162" i="2"/>
  <c r="AE162" i="2"/>
  <c r="AC162" i="2"/>
  <c r="AA162" i="2"/>
  <c r="AX161" i="2"/>
  <c r="AV161" i="2"/>
  <c r="AT161" i="2"/>
  <c r="AR161" i="2"/>
  <c r="AP161" i="2"/>
  <c r="AN161" i="2"/>
  <c r="AL161" i="2"/>
  <c r="AI161" i="2"/>
  <c r="AG161" i="2"/>
  <c r="AE161" i="2"/>
  <c r="AC161" i="2"/>
  <c r="AA161" i="2"/>
  <c r="AX160" i="2"/>
  <c r="AV160" i="2"/>
  <c r="AT160" i="2"/>
  <c r="AR160" i="2"/>
  <c r="AP160" i="2"/>
  <c r="AN160" i="2"/>
  <c r="AL160" i="2"/>
  <c r="AI160" i="2"/>
  <c r="AG160" i="2"/>
  <c r="AE160" i="2"/>
  <c r="AC160" i="2"/>
  <c r="AA160" i="2"/>
  <c r="AJ160" i="2" s="1"/>
  <c r="BB159" i="2"/>
  <c r="AX159" i="2"/>
  <c r="AV159" i="2"/>
  <c r="AT159" i="2"/>
  <c r="AR159" i="2"/>
  <c r="AP159" i="2"/>
  <c r="AN159" i="2"/>
  <c r="AL159" i="2"/>
  <c r="AI159" i="2"/>
  <c r="AG159" i="2"/>
  <c r="AE159" i="2"/>
  <c r="AC159" i="2"/>
  <c r="AA159" i="2"/>
  <c r="AJ159" i="2" s="1"/>
  <c r="S159" i="2"/>
  <c r="BC159" i="2" s="1"/>
  <c r="R159" i="2"/>
  <c r="Q159" i="2"/>
  <c r="D159" i="2"/>
  <c r="C159" i="2"/>
  <c r="AX158" i="2"/>
  <c r="AV158" i="2"/>
  <c r="AT158" i="2"/>
  <c r="AR158" i="2"/>
  <c r="AP158" i="2"/>
  <c r="AN158" i="2"/>
  <c r="AL158" i="2"/>
  <c r="AI158" i="2"/>
  <c r="AG158" i="2"/>
  <c r="AE158" i="2"/>
  <c r="AC158" i="2"/>
  <c r="AA158" i="2"/>
  <c r="AX157" i="2"/>
  <c r="AV157" i="2"/>
  <c r="AT157" i="2"/>
  <c r="AR157" i="2"/>
  <c r="AP157" i="2"/>
  <c r="AN157" i="2"/>
  <c r="AL157" i="2"/>
  <c r="AI157" i="2"/>
  <c r="AG157" i="2"/>
  <c r="AE157" i="2"/>
  <c r="AJ157" i="2"/>
  <c r="AC157" i="2"/>
  <c r="AA157" i="2"/>
  <c r="AX156" i="2"/>
  <c r="AV156" i="2"/>
  <c r="AT156" i="2"/>
  <c r="AR156" i="2"/>
  <c r="AP156" i="2"/>
  <c r="AN156" i="2"/>
  <c r="AL156" i="2"/>
  <c r="AI156" i="2"/>
  <c r="AG156" i="2"/>
  <c r="AE156" i="2"/>
  <c r="AC156" i="2"/>
  <c r="AA156" i="2"/>
  <c r="AX155" i="2"/>
  <c r="AV155" i="2"/>
  <c r="AT155" i="2"/>
  <c r="AR155" i="2"/>
  <c r="AP155" i="2"/>
  <c r="AN155" i="2"/>
  <c r="AL155" i="2"/>
  <c r="AI155" i="2"/>
  <c r="AG155" i="2"/>
  <c r="AE155" i="2"/>
  <c r="AC155" i="2"/>
  <c r="AA155" i="2"/>
  <c r="AX154" i="2"/>
  <c r="AV154" i="2"/>
  <c r="AT154" i="2"/>
  <c r="AR154" i="2"/>
  <c r="AP154" i="2"/>
  <c r="AN154" i="2"/>
  <c r="AL154" i="2"/>
  <c r="AI154" i="2"/>
  <c r="AG154" i="2"/>
  <c r="AE154" i="2"/>
  <c r="AC154" i="2"/>
  <c r="AJ154" i="2" s="1"/>
  <c r="AA154" i="2"/>
  <c r="BB153" i="2"/>
  <c r="AX153" i="2"/>
  <c r="AV153" i="2"/>
  <c r="AT153" i="2"/>
  <c r="AY153" i="2" s="1"/>
  <c r="AR153" i="2"/>
  <c r="AP153" i="2"/>
  <c r="AN153" i="2"/>
  <c r="AL153" i="2"/>
  <c r="AI153" i="2"/>
  <c r="AG153" i="2"/>
  <c r="AE153" i="2"/>
  <c r="AJ153" i="2" s="1"/>
  <c r="AC153" i="2"/>
  <c r="AA153" i="2"/>
  <c r="S153" i="2"/>
  <c r="BC153" i="2" s="1"/>
  <c r="BD153" i="2" s="1"/>
  <c r="BE153" i="2" s="1"/>
  <c r="Q153" i="2"/>
  <c r="R153" i="2" s="1"/>
  <c r="D153" i="2"/>
  <c r="C153" i="2"/>
  <c r="AX152" i="2"/>
  <c r="AV152" i="2"/>
  <c r="AT152" i="2"/>
  <c r="AR152" i="2"/>
  <c r="AP152" i="2"/>
  <c r="AN152" i="2"/>
  <c r="AL152" i="2"/>
  <c r="AI152" i="2"/>
  <c r="AG152" i="2"/>
  <c r="AE152" i="2"/>
  <c r="AC152" i="2"/>
  <c r="AA152" i="2"/>
  <c r="AX151" i="2"/>
  <c r="AV151" i="2"/>
  <c r="AT151" i="2"/>
  <c r="AR151" i="2"/>
  <c r="AP151" i="2"/>
  <c r="AN151" i="2"/>
  <c r="AL151" i="2"/>
  <c r="AY151" i="2"/>
  <c r="AZ151" i="2" s="1"/>
  <c r="AI151" i="2"/>
  <c r="AG151" i="2"/>
  <c r="AE151" i="2"/>
  <c r="AC151" i="2"/>
  <c r="AJ151" i="2" s="1"/>
  <c r="AA151" i="2"/>
  <c r="AX150" i="2"/>
  <c r="AV150" i="2"/>
  <c r="AT150" i="2"/>
  <c r="AR150" i="2"/>
  <c r="AP150" i="2"/>
  <c r="AN150" i="2"/>
  <c r="AL150" i="2"/>
  <c r="AI150" i="2"/>
  <c r="AG150" i="2"/>
  <c r="AE150" i="2"/>
  <c r="AJ150" i="2" s="1"/>
  <c r="AC150" i="2"/>
  <c r="AA150" i="2"/>
  <c r="AX149" i="2"/>
  <c r="AV149" i="2"/>
  <c r="AY149" i="2" s="1"/>
  <c r="AZ149" i="2" s="1"/>
  <c r="AT149" i="2"/>
  <c r="AR149" i="2"/>
  <c r="AP149" i="2"/>
  <c r="AN149" i="2"/>
  <c r="AL149" i="2"/>
  <c r="AI149" i="2"/>
  <c r="AG149" i="2"/>
  <c r="AE149" i="2"/>
  <c r="AC149" i="2"/>
  <c r="AA149" i="2"/>
  <c r="AJ149" i="2" s="1"/>
  <c r="AX148" i="2"/>
  <c r="AV148" i="2"/>
  <c r="AT148" i="2"/>
  <c r="AR148" i="2"/>
  <c r="AP148" i="2"/>
  <c r="AN148" i="2"/>
  <c r="AL148" i="2"/>
  <c r="AI148" i="2"/>
  <c r="AG148" i="2"/>
  <c r="AE148" i="2"/>
  <c r="AC148" i="2"/>
  <c r="AA148" i="2"/>
  <c r="BB147" i="2"/>
  <c r="AX147" i="2"/>
  <c r="AV147" i="2"/>
  <c r="AT147" i="2"/>
  <c r="AR147" i="2"/>
  <c r="AP147" i="2"/>
  <c r="AN147" i="2"/>
  <c r="AL147" i="2"/>
  <c r="AI147" i="2"/>
  <c r="AG147" i="2"/>
  <c r="AE147" i="2"/>
  <c r="AC147" i="2"/>
  <c r="AA147" i="2"/>
  <c r="S147" i="2"/>
  <c r="BC147" i="2" s="1"/>
  <c r="O147" i="2"/>
  <c r="P147" i="2" s="1"/>
  <c r="Q147" i="2" s="1"/>
  <c r="R147" i="2" s="1"/>
  <c r="D147" i="2"/>
  <c r="C147" i="2"/>
  <c r="AX146" i="2"/>
  <c r="AV146" i="2"/>
  <c r="AT146" i="2"/>
  <c r="AR146" i="2"/>
  <c r="AP146" i="2"/>
  <c r="AN146" i="2"/>
  <c r="AL146" i="2"/>
  <c r="AI146" i="2"/>
  <c r="AG146" i="2"/>
  <c r="AE146" i="2"/>
  <c r="AC146" i="2"/>
  <c r="AA146" i="2"/>
  <c r="AJ146" i="2" s="1"/>
  <c r="AX145" i="2"/>
  <c r="AV145" i="2"/>
  <c r="AT145" i="2"/>
  <c r="AR145" i="2"/>
  <c r="AP145" i="2"/>
  <c r="AN145" i="2"/>
  <c r="AL145" i="2"/>
  <c r="AI145" i="2"/>
  <c r="AG145" i="2"/>
  <c r="AE145" i="2"/>
  <c r="AC145" i="2"/>
  <c r="AA145" i="2"/>
  <c r="AJ145" i="2"/>
  <c r="AX144" i="2"/>
  <c r="AV144" i="2"/>
  <c r="AT144" i="2"/>
  <c r="AR144" i="2"/>
  <c r="AP144" i="2"/>
  <c r="AN144" i="2"/>
  <c r="AL144" i="2"/>
  <c r="AY144" i="2" s="1"/>
  <c r="AZ144" i="2" s="1"/>
  <c r="AI144" i="2"/>
  <c r="AG144" i="2"/>
  <c r="AE144" i="2"/>
  <c r="AC144" i="2"/>
  <c r="AJ144" i="2" s="1"/>
  <c r="AA144" i="2"/>
  <c r="AX143" i="2"/>
  <c r="AV143" i="2"/>
  <c r="AT143" i="2"/>
  <c r="AR143" i="2"/>
  <c r="AP143" i="2"/>
  <c r="AN143" i="2"/>
  <c r="AL143" i="2"/>
  <c r="AY143" i="2" s="1"/>
  <c r="AZ143" i="2" s="1"/>
  <c r="AI143" i="2"/>
  <c r="AG143" i="2"/>
  <c r="AE143" i="2"/>
  <c r="AC143" i="2"/>
  <c r="AA143" i="2"/>
  <c r="AX142" i="2"/>
  <c r="AV142" i="2"/>
  <c r="AT142" i="2"/>
  <c r="AR142" i="2"/>
  <c r="AP142" i="2"/>
  <c r="AN142" i="2"/>
  <c r="AL142" i="2"/>
  <c r="AY142" i="2" s="1"/>
  <c r="AZ142" i="2" s="1"/>
  <c r="AI142" i="2"/>
  <c r="AG142" i="2"/>
  <c r="AE142" i="2"/>
  <c r="AC142" i="2"/>
  <c r="AA142" i="2"/>
  <c r="AJ142" i="2" s="1"/>
  <c r="BB141" i="2"/>
  <c r="AX141" i="2"/>
  <c r="AV141" i="2"/>
  <c r="AT141" i="2"/>
  <c r="AR141" i="2"/>
  <c r="AP141" i="2"/>
  <c r="AN141" i="2"/>
  <c r="AL141" i="2"/>
  <c r="AI141" i="2"/>
  <c r="AG141" i="2"/>
  <c r="AE141" i="2"/>
  <c r="AJ141" i="2" s="1"/>
  <c r="AC141" i="2"/>
  <c r="AA141" i="2"/>
  <c r="S141" i="2"/>
  <c r="O141" i="2"/>
  <c r="P141" i="2"/>
  <c r="Q141" i="2" s="1"/>
  <c r="R141" i="2" s="1"/>
  <c r="D141" i="2"/>
  <c r="C141" i="2"/>
  <c r="AX140" i="2"/>
  <c r="AV140" i="2"/>
  <c r="AT140" i="2"/>
  <c r="AR140" i="2"/>
  <c r="AP140" i="2"/>
  <c r="AN140" i="2"/>
  <c r="AL140" i="2"/>
  <c r="AI140" i="2"/>
  <c r="AG140" i="2"/>
  <c r="AE140" i="2"/>
  <c r="AC140" i="2"/>
  <c r="AA140" i="2"/>
  <c r="AX139" i="2"/>
  <c r="AV139" i="2"/>
  <c r="AT139" i="2"/>
  <c r="AR139" i="2"/>
  <c r="AP139" i="2"/>
  <c r="AN139" i="2"/>
  <c r="AL139" i="2"/>
  <c r="AI139" i="2"/>
  <c r="AG139" i="2"/>
  <c r="AE139" i="2"/>
  <c r="AC139" i="2"/>
  <c r="AA139" i="2"/>
  <c r="AX138" i="2"/>
  <c r="AV138" i="2"/>
  <c r="AT138" i="2"/>
  <c r="AR138" i="2"/>
  <c r="AP138" i="2"/>
  <c r="AN138" i="2"/>
  <c r="AL138" i="2"/>
  <c r="AI138" i="2"/>
  <c r="AG138" i="2"/>
  <c r="AE138" i="2"/>
  <c r="AJ138" i="2" s="1"/>
  <c r="AC138" i="2"/>
  <c r="AA138" i="2"/>
  <c r="AX137" i="2"/>
  <c r="AV137" i="2"/>
  <c r="AT137" i="2"/>
  <c r="AR137" i="2"/>
  <c r="AP137" i="2"/>
  <c r="AN137" i="2"/>
  <c r="AY137" i="2"/>
  <c r="AZ137" i="2" s="1"/>
  <c r="AL137" i="2"/>
  <c r="AI137" i="2"/>
  <c r="AG137" i="2"/>
  <c r="AE137" i="2"/>
  <c r="AC137" i="2"/>
  <c r="AA137" i="2"/>
  <c r="AJ137" i="2" s="1"/>
  <c r="AX136" i="2"/>
  <c r="AV136" i="2"/>
  <c r="AT136" i="2"/>
  <c r="AR136" i="2"/>
  <c r="AP136" i="2"/>
  <c r="AN136" i="2"/>
  <c r="AL136" i="2"/>
  <c r="AI136" i="2"/>
  <c r="AG136" i="2"/>
  <c r="AE136" i="2"/>
  <c r="AC136" i="2"/>
  <c r="AA136" i="2"/>
  <c r="AJ136" i="2" s="1"/>
  <c r="BB135" i="2"/>
  <c r="AX135" i="2"/>
  <c r="AV135" i="2"/>
  <c r="AT135" i="2"/>
  <c r="AR135" i="2"/>
  <c r="AP135" i="2"/>
  <c r="AN135" i="2"/>
  <c r="AL135" i="2"/>
  <c r="AI135" i="2"/>
  <c r="AG135" i="2"/>
  <c r="AE135" i="2"/>
  <c r="AC135" i="2"/>
  <c r="AA135" i="2"/>
  <c r="AJ135" i="2" s="1"/>
  <c r="S135" i="2"/>
  <c r="BC135" i="2" s="1"/>
  <c r="BD135" i="2" s="1"/>
  <c r="BE135" i="2" s="1"/>
  <c r="O135" i="2"/>
  <c r="P135" i="2"/>
  <c r="Q135" i="2" s="1"/>
  <c r="R135" i="2" s="1"/>
  <c r="T135" i="2" s="1"/>
  <c r="U135" i="2" s="1"/>
  <c r="D135" i="2"/>
  <c r="C135" i="2"/>
  <c r="AX134" i="2"/>
  <c r="AV134" i="2"/>
  <c r="AT134" i="2"/>
  <c r="AR134" i="2"/>
  <c r="AP134" i="2"/>
  <c r="AN134" i="2"/>
  <c r="AL134" i="2"/>
  <c r="AI134" i="2"/>
  <c r="AG134" i="2"/>
  <c r="AE134" i="2"/>
  <c r="AC134" i="2"/>
  <c r="AA134" i="2"/>
  <c r="AJ134" i="2" s="1"/>
  <c r="AX133" i="2"/>
  <c r="AV133" i="2"/>
  <c r="AT133" i="2"/>
  <c r="AR133" i="2"/>
  <c r="AP133" i="2"/>
  <c r="AN133" i="2"/>
  <c r="AL133" i="2"/>
  <c r="AI133" i="2"/>
  <c r="AG133" i="2"/>
  <c r="AE133" i="2"/>
  <c r="AC133" i="2"/>
  <c r="AA133" i="2"/>
  <c r="AX132" i="2"/>
  <c r="AV132" i="2"/>
  <c r="AT132" i="2"/>
  <c r="AR132" i="2"/>
  <c r="AP132" i="2"/>
  <c r="AN132" i="2"/>
  <c r="AL132" i="2"/>
  <c r="AI132" i="2"/>
  <c r="AG132" i="2"/>
  <c r="AE132" i="2"/>
  <c r="AC132" i="2"/>
  <c r="AA132" i="2"/>
  <c r="AX131" i="2"/>
  <c r="AV131" i="2"/>
  <c r="AT131" i="2"/>
  <c r="AR131" i="2"/>
  <c r="AP131" i="2"/>
  <c r="AN131" i="2"/>
  <c r="AL131" i="2"/>
  <c r="AI131" i="2"/>
  <c r="AG131" i="2"/>
  <c r="AE131" i="2"/>
  <c r="AC131" i="2"/>
  <c r="AA131" i="2"/>
  <c r="AX130" i="2"/>
  <c r="AV130" i="2"/>
  <c r="AT130" i="2"/>
  <c r="AR130" i="2"/>
  <c r="AP130" i="2"/>
  <c r="AN130" i="2"/>
  <c r="AL130" i="2"/>
  <c r="AI130" i="2"/>
  <c r="AG130" i="2"/>
  <c r="AE130" i="2"/>
  <c r="AC130" i="2"/>
  <c r="AA130" i="2"/>
  <c r="BB129" i="2"/>
  <c r="AX129" i="2"/>
  <c r="AV129" i="2"/>
  <c r="AT129" i="2"/>
  <c r="AR129" i="2"/>
  <c r="AP129" i="2"/>
  <c r="AN129" i="2"/>
  <c r="AL129" i="2"/>
  <c r="AY129" i="2" s="1"/>
  <c r="AZ129" i="2" s="1"/>
  <c r="AI129" i="2"/>
  <c r="AG129" i="2"/>
  <c r="AE129" i="2"/>
  <c r="AC129" i="2"/>
  <c r="AA129" i="2"/>
  <c r="S129" i="2"/>
  <c r="BC129" i="2" s="1"/>
  <c r="O129" i="2"/>
  <c r="P129" i="2"/>
  <c r="Q129" i="2" s="1"/>
  <c r="R129" i="2"/>
  <c r="T129" i="2" s="1"/>
  <c r="U129" i="2" s="1"/>
  <c r="D129" i="2"/>
  <c r="C129" i="2"/>
  <c r="AX128" i="2"/>
  <c r="AV128" i="2"/>
  <c r="AT128" i="2"/>
  <c r="AR128" i="2"/>
  <c r="AP128" i="2"/>
  <c r="AN128" i="2"/>
  <c r="AL128" i="2"/>
  <c r="AY128" i="2" s="1"/>
  <c r="AZ128" i="2" s="1"/>
  <c r="AI128" i="2"/>
  <c r="AG128" i="2"/>
  <c r="AE128" i="2"/>
  <c r="AC128" i="2"/>
  <c r="AA128" i="2"/>
  <c r="AX127" i="2"/>
  <c r="AV127" i="2"/>
  <c r="AT127" i="2"/>
  <c r="AR127" i="2"/>
  <c r="AP127" i="2"/>
  <c r="AN127" i="2"/>
  <c r="AL127" i="2"/>
  <c r="AI127" i="2"/>
  <c r="AG127" i="2"/>
  <c r="AE127" i="2"/>
  <c r="AC127" i="2"/>
  <c r="AA127" i="2"/>
  <c r="AJ127" i="2" s="1"/>
  <c r="AX126" i="2"/>
  <c r="AV126" i="2"/>
  <c r="AT126" i="2"/>
  <c r="AR126" i="2"/>
  <c r="AP126" i="2"/>
  <c r="AN126" i="2"/>
  <c r="AL126" i="2"/>
  <c r="AY126" i="2"/>
  <c r="AZ126" i="2" s="1"/>
  <c r="AI126" i="2"/>
  <c r="AG126" i="2"/>
  <c r="AE126" i="2"/>
  <c r="AJ126" i="2"/>
  <c r="AC126" i="2"/>
  <c r="AA126" i="2"/>
  <c r="AX125" i="2"/>
  <c r="AV125" i="2"/>
  <c r="AT125" i="2"/>
  <c r="AR125" i="2"/>
  <c r="AP125" i="2"/>
  <c r="AN125" i="2"/>
  <c r="AL125" i="2"/>
  <c r="AI125" i="2"/>
  <c r="AG125" i="2"/>
  <c r="AE125" i="2"/>
  <c r="AC125" i="2"/>
  <c r="AA125" i="2"/>
  <c r="AX124" i="2"/>
  <c r="AV124" i="2"/>
  <c r="AT124" i="2"/>
  <c r="AR124" i="2"/>
  <c r="AP124" i="2"/>
  <c r="AN124" i="2"/>
  <c r="AL124" i="2"/>
  <c r="AI124" i="2"/>
  <c r="AG124" i="2"/>
  <c r="AE124" i="2"/>
  <c r="AC124" i="2"/>
  <c r="AA124" i="2"/>
  <c r="BB123" i="2"/>
  <c r="AX123" i="2"/>
  <c r="AV123" i="2"/>
  <c r="AT123" i="2"/>
  <c r="AR123" i="2"/>
  <c r="AP123" i="2"/>
  <c r="AN123" i="2"/>
  <c r="AL123" i="2"/>
  <c r="AI123" i="2"/>
  <c r="AG123" i="2"/>
  <c r="AE123" i="2"/>
  <c r="AC123" i="2"/>
  <c r="AA123" i="2"/>
  <c r="AJ123" i="2" s="1"/>
  <c r="S123" i="2"/>
  <c r="P123" i="2"/>
  <c r="Q123" i="2" s="1"/>
  <c r="R123" i="2" s="1"/>
  <c r="O123" i="2"/>
  <c r="D123" i="2"/>
  <c r="C123" i="2"/>
  <c r="AX122" i="2"/>
  <c r="AV122" i="2"/>
  <c r="AT122" i="2"/>
  <c r="AR122" i="2"/>
  <c r="AP122" i="2"/>
  <c r="AZ122" i="2"/>
  <c r="AN122" i="2"/>
  <c r="AL122" i="2"/>
  <c r="AY122" i="2" s="1"/>
  <c r="AI122" i="2"/>
  <c r="AG122" i="2"/>
  <c r="AE122" i="2"/>
  <c r="AC122" i="2"/>
  <c r="AA122" i="2"/>
  <c r="AX121" i="2"/>
  <c r="AV121" i="2"/>
  <c r="AT121" i="2"/>
  <c r="AR121" i="2"/>
  <c r="AP121" i="2"/>
  <c r="AN121" i="2"/>
  <c r="AL121" i="2"/>
  <c r="AI121" i="2"/>
  <c r="AG121" i="2"/>
  <c r="AE121" i="2"/>
  <c r="AC121" i="2"/>
  <c r="AA121" i="2"/>
  <c r="AX120" i="2"/>
  <c r="AV120" i="2"/>
  <c r="AT120" i="2"/>
  <c r="AR120" i="2"/>
  <c r="AP120" i="2"/>
  <c r="AN120" i="2"/>
  <c r="AL120" i="2"/>
  <c r="AI120" i="2"/>
  <c r="AG120" i="2"/>
  <c r="AE120" i="2"/>
  <c r="AC120" i="2"/>
  <c r="AA120" i="2"/>
  <c r="AX119" i="2"/>
  <c r="AV119" i="2"/>
  <c r="AT119" i="2"/>
  <c r="AR119" i="2"/>
  <c r="AY119" i="2"/>
  <c r="AZ119" i="2" s="1"/>
  <c r="AP119" i="2"/>
  <c r="AN119" i="2"/>
  <c r="AL119" i="2"/>
  <c r="AJ119" i="2"/>
  <c r="AI119" i="2"/>
  <c r="AG119" i="2"/>
  <c r="AE119" i="2"/>
  <c r="AC119" i="2"/>
  <c r="AA119" i="2"/>
  <c r="AX118" i="2"/>
  <c r="AV118" i="2"/>
  <c r="AT118" i="2"/>
  <c r="AR118" i="2"/>
  <c r="AP118" i="2"/>
  <c r="AN118" i="2"/>
  <c r="AL118" i="2"/>
  <c r="AI118" i="2"/>
  <c r="AG118" i="2"/>
  <c r="AE118" i="2"/>
  <c r="AC118" i="2"/>
  <c r="AA118" i="2"/>
  <c r="AJ118" i="2" s="1"/>
  <c r="BB117" i="2"/>
  <c r="AX117" i="2"/>
  <c r="AV117" i="2"/>
  <c r="AT117" i="2"/>
  <c r="AR117" i="2"/>
  <c r="AP117" i="2"/>
  <c r="AN117" i="2"/>
  <c r="AL117" i="2"/>
  <c r="AI117" i="2"/>
  <c r="AG117" i="2"/>
  <c r="AE117" i="2"/>
  <c r="AC117" i="2"/>
  <c r="AA117" i="2"/>
  <c r="AJ117" i="2"/>
  <c r="S117" i="2"/>
  <c r="O117" i="2"/>
  <c r="P117" i="2"/>
  <c r="Q117" i="2" s="1"/>
  <c r="R117" i="2" s="1"/>
  <c r="D117" i="2"/>
  <c r="C117" i="2"/>
  <c r="AX116" i="2"/>
  <c r="AV116" i="2"/>
  <c r="AT116" i="2"/>
  <c r="AR116" i="2"/>
  <c r="AP116" i="2"/>
  <c r="AN116" i="2"/>
  <c r="AL116" i="2"/>
  <c r="AI116" i="2"/>
  <c r="AG116" i="2"/>
  <c r="AE116" i="2"/>
  <c r="AC116" i="2"/>
  <c r="AA116" i="2"/>
  <c r="AJ116" i="2" s="1"/>
  <c r="AX115" i="2"/>
  <c r="AV115" i="2"/>
  <c r="AY115" i="2" s="1"/>
  <c r="AZ115" i="2" s="1"/>
  <c r="AT115" i="2"/>
  <c r="AR115" i="2"/>
  <c r="AP115" i="2"/>
  <c r="AN115" i="2"/>
  <c r="AL115" i="2"/>
  <c r="AI115" i="2"/>
  <c r="AG115" i="2"/>
  <c r="AE115" i="2"/>
  <c r="AC115" i="2"/>
  <c r="AA115" i="2"/>
  <c r="AJ115" i="2"/>
  <c r="AX114" i="2"/>
  <c r="AY114" i="2" s="1"/>
  <c r="AZ114" i="2" s="1"/>
  <c r="AV114" i="2"/>
  <c r="AT114" i="2"/>
  <c r="AR114" i="2"/>
  <c r="AP114" i="2"/>
  <c r="AN114" i="2"/>
  <c r="AL114" i="2"/>
  <c r="AI114" i="2"/>
  <c r="AG114" i="2"/>
  <c r="AE114" i="2"/>
  <c r="AC114" i="2"/>
  <c r="AA114" i="2"/>
  <c r="AJ114" i="2" s="1"/>
  <c r="AX113" i="2"/>
  <c r="AV113" i="2"/>
  <c r="AT113" i="2"/>
  <c r="AR113" i="2"/>
  <c r="AP113" i="2"/>
  <c r="AN113" i="2"/>
  <c r="AL113" i="2"/>
  <c r="AI113" i="2"/>
  <c r="AG113" i="2"/>
  <c r="AE113" i="2"/>
  <c r="AC113" i="2"/>
  <c r="AJ113" i="2" s="1"/>
  <c r="AA113" i="2"/>
  <c r="AX112" i="2"/>
  <c r="AV112" i="2"/>
  <c r="AT112" i="2"/>
  <c r="AR112" i="2"/>
  <c r="AP112" i="2"/>
  <c r="AN112" i="2"/>
  <c r="AL112" i="2"/>
  <c r="AI112" i="2"/>
  <c r="AG112" i="2"/>
  <c r="AE112" i="2"/>
  <c r="AC112" i="2"/>
  <c r="AJ112" i="2" s="1"/>
  <c r="AA112" i="2"/>
  <c r="BB111" i="2"/>
  <c r="AX111" i="2"/>
  <c r="AV111" i="2"/>
  <c r="AT111" i="2"/>
  <c r="AR111" i="2"/>
  <c r="AP111" i="2"/>
  <c r="AN111" i="2"/>
  <c r="AL111" i="2"/>
  <c r="AI111" i="2"/>
  <c r="AG111" i="2"/>
  <c r="AE111" i="2"/>
  <c r="AC111" i="2"/>
  <c r="AA111" i="2"/>
  <c r="S111" i="2"/>
  <c r="BC111" i="2" s="1"/>
  <c r="BD111" i="2" s="1"/>
  <c r="BE111" i="2" s="1"/>
  <c r="P111" i="2"/>
  <c r="Q111" i="2"/>
  <c r="R111" i="2" s="1"/>
  <c r="O111" i="2"/>
  <c r="D111" i="2"/>
  <c r="C111" i="2"/>
  <c r="AX110" i="2"/>
  <c r="AV110" i="2"/>
  <c r="AT110" i="2"/>
  <c r="AY110" i="2" s="1"/>
  <c r="AZ110" i="2" s="1"/>
  <c r="AR110" i="2"/>
  <c r="AP110" i="2"/>
  <c r="AN110" i="2"/>
  <c r="AL110" i="2"/>
  <c r="AI110" i="2"/>
  <c r="AG110" i="2"/>
  <c r="AE110" i="2"/>
  <c r="AC110" i="2"/>
  <c r="AA110" i="2"/>
  <c r="AX109" i="2"/>
  <c r="AV109" i="2"/>
  <c r="AT109" i="2"/>
  <c r="AR109" i="2"/>
  <c r="AP109" i="2"/>
  <c r="AN109" i="2"/>
  <c r="AL109" i="2"/>
  <c r="AI109" i="2"/>
  <c r="AG109" i="2"/>
  <c r="AE109" i="2"/>
  <c r="AC109" i="2"/>
  <c r="AA109" i="2"/>
  <c r="AX108" i="2"/>
  <c r="AV108" i="2"/>
  <c r="AT108" i="2"/>
  <c r="AR108" i="2"/>
  <c r="AP108" i="2"/>
  <c r="AN108" i="2"/>
  <c r="AL108" i="2"/>
  <c r="AI108" i="2"/>
  <c r="AG108" i="2"/>
  <c r="AE108" i="2"/>
  <c r="AC108" i="2"/>
  <c r="AA108" i="2"/>
  <c r="AX107" i="2"/>
  <c r="AV107" i="2"/>
  <c r="AT107" i="2"/>
  <c r="AR107" i="2"/>
  <c r="AP107" i="2"/>
  <c r="AN107" i="2"/>
  <c r="AL107" i="2"/>
  <c r="AI107" i="2"/>
  <c r="AG107" i="2"/>
  <c r="AE107" i="2"/>
  <c r="AC107" i="2"/>
  <c r="AA107" i="2"/>
  <c r="AJ107" i="2"/>
  <c r="AX106" i="2"/>
  <c r="AV106" i="2"/>
  <c r="AT106" i="2"/>
  <c r="AR106" i="2"/>
  <c r="AP106" i="2"/>
  <c r="AN106" i="2"/>
  <c r="AL106" i="2"/>
  <c r="AI106" i="2"/>
  <c r="AG106" i="2"/>
  <c r="AE106" i="2"/>
  <c r="AC106" i="2"/>
  <c r="AA106" i="2"/>
  <c r="AJ106" i="2" s="1"/>
  <c r="BB105" i="2"/>
  <c r="AX105" i="2"/>
  <c r="AV105" i="2"/>
  <c r="AT105" i="2"/>
  <c r="AR105" i="2"/>
  <c r="AP105" i="2"/>
  <c r="AN105" i="2"/>
  <c r="AL105" i="2"/>
  <c r="AI105" i="2"/>
  <c r="AG105" i="2"/>
  <c r="AE105" i="2"/>
  <c r="AC105" i="2"/>
  <c r="AA105" i="2"/>
  <c r="S105" i="2"/>
  <c r="P105" i="2"/>
  <c r="Q105" i="2"/>
  <c r="R105" i="2" s="1"/>
  <c r="O105" i="2"/>
  <c r="D105" i="2"/>
  <c r="C105" i="2"/>
  <c r="AX104" i="2"/>
  <c r="AV104" i="2"/>
  <c r="AT104" i="2"/>
  <c r="AR104" i="2"/>
  <c r="AP104" i="2"/>
  <c r="AN104" i="2"/>
  <c r="AL104" i="2"/>
  <c r="AI104" i="2"/>
  <c r="AG104" i="2"/>
  <c r="AE104" i="2"/>
  <c r="AC104" i="2"/>
  <c r="AA104" i="2"/>
  <c r="AX103" i="2"/>
  <c r="AV103" i="2"/>
  <c r="AT103" i="2"/>
  <c r="AY103" i="2" s="1"/>
  <c r="AZ103" i="2" s="1"/>
  <c r="AR103" i="2"/>
  <c r="AP103" i="2"/>
  <c r="AN103" i="2"/>
  <c r="AL103" i="2"/>
  <c r="AI103" i="2"/>
  <c r="AG103" i="2"/>
  <c r="AE103" i="2"/>
  <c r="AC103" i="2"/>
  <c r="AA103" i="2"/>
  <c r="AX102" i="2"/>
  <c r="AV102" i="2"/>
  <c r="AT102" i="2"/>
  <c r="AY102" i="2" s="1"/>
  <c r="AR102" i="2"/>
  <c r="AP102" i="2"/>
  <c r="AN102" i="2"/>
  <c r="AL102" i="2"/>
  <c r="AI102" i="2"/>
  <c r="AG102" i="2"/>
  <c r="AE102" i="2"/>
  <c r="AC102" i="2"/>
  <c r="AA102" i="2"/>
  <c r="AJ102" i="2" s="1"/>
  <c r="AX101" i="2"/>
  <c r="AV101" i="2"/>
  <c r="AT101" i="2"/>
  <c r="AR101" i="2"/>
  <c r="AP101" i="2"/>
  <c r="AN101" i="2"/>
  <c r="AL101" i="2"/>
  <c r="AI101" i="2"/>
  <c r="AG101" i="2"/>
  <c r="AE101" i="2"/>
  <c r="AC101" i="2"/>
  <c r="AA101" i="2"/>
  <c r="AJ101" i="2"/>
  <c r="AX100" i="2"/>
  <c r="AV100" i="2"/>
  <c r="AT100" i="2"/>
  <c r="AR100" i="2"/>
  <c r="AP100" i="2"/>
  <c r="AN100" i="2"/>
  <c r="AL100" i="2"/>
  <c r="AI100" i="2"/>
  <c r="AG100" i="2"/>
  <c r="AE100" i="2"/>
  <c r="AC100" i="2"/>
  <c r="AA100" i="2"/>
  <c r="AJ100" i="2" s="1"/>
  <c r="BB99" i="2"/>
  <c r="AX99" i="2"/>
  <c r="AV99" i="2"/>
  <c r="AT99" i="2"/>
  <c r="AR99" i="2"/>
  <c r="AP99" i="2"/>
  <c r="AN99" i="2"/>
  <c r="AL99" i="2"/>
  <c r="AI99" i="2"/>
  <c r="AG99" i="2"/>
  <c r="AE99" i="2"/>
  <c r="AC99" i="2"/>
  <c r="AA99" i="2"/>
  <c r="S99" i="2"/>
  <c r="O99" i="2"/>
  <c r="P99" i="2"/>
  <c r="Q99" i="2" s="1"/>
  <c r="R99" i="2" s="1"/>
  <c r="D99" i="2"/>
  <c r="C99" i="2"/>
  <c r="AX98" i="2"/>
  <c r="AV98" i="2"/>
  <c r="AT98" i="2"/>
  <c r="AR98" i="2"/>
  <c r="AP98" i="2"/>
  <c r="AN98" i="2"/>
  <c r="AL98" i="2"/>
  <c r="AI98" i="2"/>
  <c r="AG98" i="2"/>
  <c r="AE98" i="2"/>
  <c r="AC98" i="2"/>
  <c r="AJ98" i="2"/>
  <c r="AA98" i="2"/>
  <c r="AX97" i="2"/>
  <c r="AV97" i="2"/>
  <c r="AT97" i="2"/>
  <c r="AR97" i="2"/>
  <c r="AP97" i="2"/>
  <c r="AN97" i="2"/>
  <c r="AL97" i="2"/>
  <c r="AI97" i="2"/>
  <c r="AG97" i="2"/>
  <c r="AE97" i="2"/>
  <c r="AC97" i="2"/>
  <c r="AA97" i="2"/>
  <c r="AX96" i="2"/>
  <c r="AV96" i="2"/>
  <c r="AT96" i="2"/>
  <c r="AR96" i="2"/>
  <c r="AP96" i="2"/>
  <c r="AN96" i="2"/>
  <c r="AL96" i="2"/>
  <c r="AI96" i="2"/>
  <c r="AG96" i="2"/>
  <c r="AE96" i="2"/>
  <c r="AC96" i="2"/>
  <c r="AJ96" i="2" s="1"/>
  <c r="AA96" i="2"/>
  <c r="AX95" i="2"/>
  <c r="AV95" i="2"/>
  <c r="AT95" i="2"/>
  <c r="AR95" i="2"/>
  <c r="AP95" i="2"/>
  <c r="AN95" i="2"/>
  <c r="AL95" i="2"/>
  <c r="AI95" i="2"/>
  <c r="AG95" i="2"/>
  <c r="AE95" i="2"/>
  <c r="AC95" i="2"/>
  <c r="AJ95" i="2" s="1"/>
  <c r="AA95" i="2"/>
  <c r="AX94" i="2"/>
  <c r="AV94" i="2"/>
  <c r="AT94" i="2"/>
  <c r="AR94" i="2"/>
  <c r="AP94" i="2"/>
  <c r="AN94" i="2"/>
  <c r="AL94" i="2"/>
  <c r="AI94" i="2"/>
  <c r="AG94" i="2"/>
  <c r="AE94" i="2"/>
  <c r="AC94" i="2"/>
  <c r="AJ94" i="2" s="1"/>
  <c r="AA94" i="2"/>
  <c r="BB93" i="2"/>
  <c r="AX93" i="2"/>
  <c r="AV93" i="2"/>
  <c r="AT93" i="2"/>
  <c r="AR93" i="2"/>
  <c r="AP93" i="2"/>
  <c r="AN93" i="2"/>
  <c r="AL93" i="2"/>
  <c r="AI93" i="2"/>
  <c r="AG93" i="2"/>
  <c r="AE93" i="2"/>
  <c r="AC93" i="2"/>
  <c r="AJ93" i="2" s="1"/>
  <c r="AA93" i="2"/>
  <c r="S93" i="2"/>
  <c r="BC93" i="2"/>
  <c r="BD93" i="2" s="1"/>
  <c r="BE93" i="2" s="1"/>
  <c r="O93" i="2"/>
  <c r="P93" i="2" s="1"/>
  <c r="Q93" i="2" s="1"/>
  <c r="R93" i="2" s="1"/>
  <c r="D93" i="2"/>
  <c r="C93" i="2"/>
  <c r="AX92" i="2"/>
  <c r="AV92" i="2"/>
  <c r="AT92" i="2"/>
  <c r="AR92" i="2"/>
  <c r="AP92" i="2"/>
  <c r="AN92" i="2"/>
  <c r="AL92" i="2"/>
  <c r="AI92" i="2"/>
  <c r="AG92" i="2"/>
  <c r="AE92" i="2"/>
  <c r="AC92" i="2"/>
  <c r="AA92" i="2"/>
  <c r="AX91" i="2"/>
  <c r="AV91" i="2"/>
  <c r="AT91" i="2"/>
  <c r="AR91" i="2"/>
  <c r="AP91" i="2"/>
  <c r="AN91" i="2"/>
  <c r="AY91" i="2" s="1"/>
  <c r="AZ91" i="2" s="1"/>
  <c r="AL91" i="2"/>
  <c r="AI91" i="2"/>
  <c r="AG91" i="2"/>
  <c r="AE91" i="2"/>
  <c r="AC91" i="2"/>
  <c r="AJ91" i="2" s="1"/>
  <c r="AA91" i="2"/>
  <c r="AX90" i="2"/>
  <c r="AV90" i="2"/>
  <c r="AT90" i="2"/>
  <c r="AR90" i="2"/>
  <c r="AP90" i="2"/>
  <c r="AN90" i="2"/>
  <c r="AL90" i="2"/>
  <c r="AI90" i="2"/>
  <c r="AG90" i="2"/>
  <c r="AE90" i="2"/>
  <c r="AC90" i="2"/>
  <c r="AA90" i="2"/>
  <c r="AX89" i="2"/>
  <c r="AV89" i="2"/>
  <c r="AT89" i="2"/>
  <c r="AR89" i="2"/>
  <c r="AP89" i="2"/>
  <c r="AN89" i="2"/>
  <c r="AL89" i="2"/>
  <c r="AI89" i="2"/>
  <c r="AG89" i="2"/>
  <c r="AE89" i="2"/>
  <c r="AC89" i="2"/>
  <c r="AJ89" i="2" s="1"/>
  <c r="AA89" i="2"/>
  <c r="AX88" i="2"/>
  <c r="AV88" i="2"/>
  <c r="AT88" i="2"/>
  <c r="AR88" i="2"/>
  <c r="AP88" i="2"/>
  <c r="AN88" i="2"/>
  <c r="AL88" i="2"/>
  <c r="AY88" i="2" s="1"/>
  <c r="AZ88" i="2" s="1"/>
  <c r="AJ88" i="2"/>
  <c r="AI88" i="2"/>
  <c r="AG88" i="2"/>
  <c r="AE88" i="2"/>
  <c r="AC88" i="2"/>
  <c r="AA88" i="2"/>
  <c r="BB87" i="2"/>
  <c r="AX87" i="2"/>
  <c r="AV87" i="2"/>
  <c r="AT87" i="2"/>
  <c r="AR87" i="2"/>
  <c r="AP87" i="2"/>
  <c r="AN87" i="2"/>
  <c r="AL87" i="2"/>
  <c r="AI87" i="2"/>
  <c r="AG87" i="2"/>
  <c r="AE87" i="2"/>
  <c r="AC87" i="2"/>
  <c r="AJ87" i="2" s="1"/>
  <c r="AA87" i="2"/>
  <c r="S87" i="2"/>
  <c r="BC87" i="2" s="1"/>
  <c r="BD87" i="2" s="1"/>
  <c r="BE87" i="2" s="1"/>
  <c r="O87" i="2"/>
  <c r="P87" i="2"/>
  <c r="Q87" i="2"/>
  <c r="R87" i="2" s="1"/>
  <c r="D87" i="2"/>
  <c r="C87" i="2"/>
  <c r="AX86" i="2"/>
  <c r="AV86" i="2"/>
  <c r="AT86" i="2"/>
  <c r="AR86" i="2"/>
  <c r="AP86" i="2"/>
  <c r="AN86" i="2"/>
  <c r="AL86" i="2"/>
  <c r="AI86" i="2"/>
  <c r="AG86" i="2"/>
  <c r="AE86" i="2"/>
  <c r="AC86" i="2"/>
  <c r="AA86" i="2"/>
  <c r="AJ86" i="2" s="1"/>
  <c r="AX85" i="2"/>
  <c r="AV85" i="2"/>
  <c r="AT85" i="2"/>
  <c r="AR85" i="2"/>
  <c r="AP85" i="2"/>
  <c r="AN85" i="2"/>
  <c r="AL85" i="2"/>
  <c r="AY85" i="2"/>
  <c r="AZ85" i="2" s="1"/>
  <c r="AI85" i="2"/>
  <c r="AG85" i="2"/>
  <c r="AE85" i="2"/>
  <c r="AC85" i="2"/>
  <c r="AA85" i="2"/>
  <c r="AX84" i="2"/>
  <c r="AV84" i="2"/>
  <c r="AT84" i="2"/>
  <c r="AR84" i="2"/>
  <c r="AP84" i="2"/>
  <c r="AN84" i="2"/>
  <c r="AL84" i="2"/>
  <c r="AY84" i="2" s="1"/>
  <c r="AZ84" i="2" s="1"/>
  <c r="AI84" i="2"/>
  <c r="AG84" i="2"/>
  <c r="AE84" i="2"/>
  <c r="AC84" i="2"/>
  <c r="AA84" i="2"/>
  <c r="AJ84" i="2" s="1"/>
  <c r="AX83" i="2"/>
  <c r="AV83" i="2"/>
  <c r="AT83" i="2"/>
  <c r="AR83" i="2"/>
  <c r="AP83" i="2"/>
  <c r="AN83" i="2"/>
  <c r="AL83" i="2"/>
  <c r="AI83" i="2"/>
  <c r="AG83" i="2"/>
  <c r="AE83" i="2"/>
  <c r="AC83" i="2"/>
  <c r="AA83" i="2"/>
  <c r="AX82" i="2"/>
  <c r="AV82" i="2"/>
  <c r="AT82" i="2"/>
  <c r="AR82" i="2"/>
  <c r="AP82" i="2"/>
  <c r="AN82" i="2"/>
  <c r="AL82" i="2"/>
  <c r="AI82" i="2"/>
  <c r="AG82" i="2"/>
  <c r="AE82" i="2"/>
  <c r="AC82" i="2"/>
  <c r="AA82" i="2"/>
  <c r="AJ82" i="2" s="1"/>
  <c r="BB81" i="2"/>
  <c r="AX81" i="2"/>
  <c r="AV81" i="2"/>
  <c r="AT81" i="2"/>
  <c r="AR81" i="2"/>
  <c r="AP81" i="2"/>
  <c r="AN81" i="2"/>
  <c r="AL81" i="2"/>
  <c r="AI81" i="2"/>
  <c r="AG81" i="2"/>
  <c r="AE81" i="2"/>
  <c r="AC81" i="2"/>
  <c r="AA81" i="2"/>
  <c r="S81" i="2"/>
  <c r="T81" i="2" s="1"/>
  <c r="U81" i="2" s="1"/>
  <c r="O81" i="2"/>
  <c r="P81" i="2" s="1"/>
  <c r="Q81" i="2" s="1"/>
  <c r="R81" i="2" s="1"/>
  <c r="D81" i="2"/>
  <c r="C81" i="2"/>
  <c r="AX80" i="2"/>
  <c r="AV80" i="2"/>
  <c r="AT80" i="2"/>
  <c r="AR80" i="2"/>
  <c r="AP80" i="2"/>
  <c r="AN80" i="2"/>
  <c r="AL80" i="2"/>
  <c r="AI80" i="2"/>
  <c r="AG80" i="2"/>
  <c r="AE80" i="2"/>
  <c r="AC80" i="2"/>
  <c r="AA80" i="2"/>
  <c r="AX79" i="2"/>
  <c r="AV79" i="2"/>
  <c r="AT79" i="2"/>
  <c r="AR79" i="2"/>
  <c r="AP79" i="2"/>
  <c r="AN79" i="2"/>
  <c r="AL79" i="2"/>
  <c r="AY79" i="2" s="1"/>
  <c r="AI79" i="2"/>
  <c r="AG79" i="2"/>
  <c r="AE79" i="2"/>
  <c r="AC79" i="2"/>
  <c r="AA79" i="2"/>
  <c r="AX78" i="2"/>
  <c r="AV78" i="2"/>
  <c r="AT78" i="2"/>
  <c r="AR78" i="2"/>
  <c r="AP78" i="2"/>
  <c r="AN78" i="2"/>
  <c r="AL78" i="2"/>
  <c r="AY78" i="2" s="1"/>
  <c r="AI78" i="2"/>
  <c r="AG78" i="2"/>
  <c r="AE78" i="2"/>
  <c r="AC78" i="2"/>
  <c r="AJ78" i="2" s="1"/>
  <c r="AA78" i="2"/>
  <c r="AX77" i="2"/>
  <c r="AV77" i="2"/>
  <c r="AT77" i="2"/>
  <c r="AR77" i="2"/>
  <c r="AP77" i="2"/>
  <c r="AN77" i="2"/>
  <c r="AL77" i="2"/>
  <c r="AI77" i="2"/>
  <c r="AG77" i="2"/>
  <c r="AE77" i="2"/>
  <c r="AC77" i="2"/>
  <c r="AA77" i="2"/>
  <c r="AJ77" i="2" s="1"/>
  <c r="AX76" i="2"/>
  <c r="AV76" i="2"/>
  <c r="AT76" i="2"/>
  <c r="AR76" i="2"/>
  <c r="AY76" i="2" s="1"/>
  <c r="AZ76" i="2" s="1"/>
  <c r="AP76" i="2"/>
  <c r="AN76" i="2"/>
  <c r="AL76" i="2"/>
  <c r="AI76" i="2"/>
  <c r="AG76" i="2"/>
  <c r="AE76" i="2"/>
  <c r="AC76" i="2"/>
  <c r="AA76" i="2"/>
  <c r="BB75" i="2"/>
  <c r="AX75" i="2"/>
  <c r="AV75" i="2"/>
  <c r="AT75" i="2"/>
  <c r="AR75" i="2"/>
  <c r="AP75" i="2"/>
  <c r="AN75" i="2"/>
  <c r="AL75" i="2"/>
  <c r="AI75" i="2"/>
  <c r="AG75" i="2"/>
  <c r="AE75" i="2"/>
  <c r="AC75" i="2"/>
  <c r="AA75" i="2"/>
  <c r="AJ75" i="2" s="1"/>
  <c r="S75" i="2"/>
  <c r="O75" i="2"/>
  <c r="P75" i="2"/>
  <c r="Q75" i="2" s="1"/>
  <c r="R75" i="2" s="1"/>
  <c r="D75" i="2"/>
  <c r="C75" i="2"/>
  <c r="AX74" i="2"/>
  <c r="AV74" i="2"/>
  <c r="AT74" i="2"/>
  <c r="AR74" i="2"/>
  <c r="AY74" i="2" s="1"/>
  <c r="AZ74" i="2" s="1"/>
  <c r="AP74" i="2"/>
  <c r="AN74" i="2"/>
  <c r="AL74" i="2"/>
  <c r="AJ74" i="2"/>
  <c r="AI74" i="2"/>
  <c r="AG74" i="2"/>
  <c r="AE74" i="2"/>
  <c r="AC74" i="2"/>
  <c r="AA74" i="2"/>
  <c r="AX73" i="2"/>
  <c r="AV73" i="2"/>
  <c r="AT73" i="2"/>
  <c r="AR73" i="2"/>
  <c r="AP73" i="2"/>
  <c r="AN73" i="2"/>
  <c r="AL73" i="2"/>
  <c r="AI73" i="2"/>
  <c r="AG73" i="2"/>
  <c r="AE73" i="2"/>
  <c r="AC73" i="2"/>
  <c r="AA73" i="2"/>
  <c r="AX72" i="2"/>
  <c r="AV72" i="2"/>
  <c r="AT72" i="2"/>
  <c r="AR72" i="2"/>
  <c r="AP72" i="2"/>
  <c r="AN72" i="2"/>
  <c r="AL72" i="2"/>
  <c r="AI72" i="2"/>
  <c r="AG72" i="2"/>
  <c r="AE72" i="2"/>
  <c r="AC72" i="2"/>
  <c r="AA72" i="2"/>
  <c r="AX71" i="2"/>
  <c r="AV71" i="2"/>
  <c r="AT71" i="2"/>
  <c r="AR71" i="2"/>
  <c r="AP71" i="2"/>
  <c r="AN71" i="2"/>
  <c r="AL71" i="2"/>
  <c r="AI71" i="2"/>
  <c r="AG71" i="2"/>
  <c r="AE71" i="2"/>
  <c r="AC71" i="2"/>
  <c r="AA71" i="2"/>
  <c r="AX70" i="2"/>
  <c r="AV70" i="2"/>
  <c r="AT70" i="2"/>
  <c r="AR70" i="2"/>
  <c r="AP70" i="2"/>
  <c r="AN70" i="2"/>
  <c r="AL70" i="2"/>
  <c r="AI70" i="2"/>
  <c r="AG70" i="2"/>
  <c r="AE70" i="2"/>
  <c r="AC70" i="2"/>
  <c r="AA70" i="2"/>
  <c r="AJ70" i="2" s="1"/>
  <c r="BB69" i="2"/>
  <c r="AX69" i="2"/>
  <c r="AV69" i="2"/>
  <c r="AT69" i="2"/>
  <c r="AR69" i="2"/>
  <c r="AP69" i="2"/>
  <c r="AN69" i="2"/>
  <c r="AL69" i="2"/>
  <c r="AI69" i="2"/>
  <c r="AG69" i="2"/>
  <c r="AE69" i="2"/>
  <c r="AC69" i="2"/>
  <c r="AJ69" i="2" s="1"/>
  <c r="AA69" i="2"/>
  <c r="S69" i="2"/>
  <c r="BC69" i="2" s="1"/>
  <c r="O69" i="2"/>
  <c r="P69" i="2" s="1"/>
  <c r="Q69" i="2" s="1"/>
  <c r="D69" i="2"/>
  <c r="C69" i="2"/>
  <c r="AX68" i="2"/>
  <c r="AV68" i="2"/>
  <c r="AT68" i="2"/>
  <c r="AR68" i="2"/>
  <c r="AP68" i="2"/>
  <c r="AN68" i="2"/>
  <c r="AL68" i="2"/>
  <c r="AI68" i="2"/>
  <c r="AG68" i="2"/>
  <c r="AE68" i="2"/>
  <c r="AC68" i="2"/>
  <c r="AA68" i="2"/>
  <c r="AJ68" i="2" s="1"/>
  <c r="AX67" i="2"/>
  <c r="AV67" i="2"/>
  <c r="AT67" i="2"/>
  <c r="AY67" i="2" s="1"/>
  <c r="AR67" i="2"/>
  <c r="AP67" i="2"/>
  <c r="AN67" i="2"/>
  <c r="AL67" i="2"/>
  <c r="AI67" i="2"/>
  <c r="AG67" i="2"/>
  <c r="AE67" i="2"/>
  <c r="AC67" i="2"/>
  <c r="AA67" i="2"/>
  <c r="AJ67" i="2" s="1"/>
  <c r="AX66" i="2"/>
  <c r="AV66" i="2"/>
  <c r="AT66" i="2"/>
  <c r="AY66" i="2" s="1"/>
  <c r="AR66" i="2"/>
  <c r="AP66" i="2"/>
  <c r="AN66" i="2"/>
  <c r="AL66" i="2"/>
  <c r="AI66" i="2"/>
  <c r="AG66" i="2"/>
  <c r="AE66" i="2"/>
  <c r="AC66" i="2"/>
  <c r="AA66" i="2"/>
  <c r="AJ66" i="2" s="1"/>
  <c r="AX65" i="2"/>
  <c r="AV65" i="2"/>
  <c r="AT65" i="2"/>
  <c r="AR65" i="2"/>
  <c r="AP65" i="2"/>
  <c r="AN65" i="2"/>
  <c r="AL65" i="2"/>
  <c r="AI65" i="2"/>
  <c r="AG65" i="2"/>
  <c r="AE65" i="2"/>
  <c r="AC65" i="2"/>
  <c r="AA65" i="2"/>
  <c r="AJ65" i="2" s="1"/>
  <c r="AX64" i="2"/>
  <c r="AV64" i="2"/>
  <c r="AT64" i="2"/>
  <c r="AR64" i="2"/>
  <c r="AP64" i="2"/>
  <c r="AN64" i="2"/>
  <c r="AL64" i="2"/>
  <c r="AI64" i="2"/>
  <c r="AG64" i="2"/>
  <c r="AE64" i="2"/>
  <c r="AC64" i="2"/>
  <c r="AA64" i="2"/>
  <c r="AJ64" i="2" s="1"/>
  <c r="BB63" i="2"/>
  <c r="AX63" i="2"/>
  <c r="AV63" i="2"/>
  <c r="AT63" i="2"/>
  <c r="AR63" i="2"/>
  <c r="AP63" i="2"/>
  <c r="AN63" i="2"/>
  <c r="AL63" i="2"/>
  <c r="AI63" i="2"/>
  <c r="AG63" i="2"/>
  <c r="AE63" i="2"/>
  <c r="AC63" i="2"/>
  <c r="AA63" i="2"/>
  <c r="AJ63" i="2" s="1"/>
  <c r="S63" i="2"/>
  <c r="BC63" i="2" s="1"/>
  <c r="O63" i="2"/>
  <c r="P63" i="2" s="1"/>
  <c r="D63" i="2"/>
  <c r="C63" i="2"/>
  <c r="AX62" i="2"/>
  <c r="AV62" i="2"/>
  <c r="AT62" i="2"/>
  <c r="AR62" i="2"/>
  <c r="AY62" i="2" s="1"/>
  <c r="AP62" i="2"/>
  <c r="AN62" i="2"/>
  <c r="AL62" i="2"/>
  <c r="AI62" i="2"/>
  <c r="AG62" i="2"/>
  <c r="AE62" i="2"/>
  <c r="AC62" i="2"/>
  <c r="AA62" i="2"/>
  <c r="AJ62" i="2" s="1"/>
  <c r="AX61" i="2"/>
  <c r="AV61" i="2"/>
  <c r="AT61" i="2"/>
  <c r="AR61" i="2"/>
  <c r="AP61" i="2"/>
  <c r="AN61" i="2"/>
  <c r="AL61" i="2"/>
  <c r="AI61" i="2"/>
  <c r="AG61" i="2"/>
  <c r="AE61" i="2"/>
  <c r="AC61" i="2"/>
  <c r="AA61" i="2"/>
  <c r="AJ61" i="2" s="1"/>
  <c r="AX60" i="2"/>
  <c r="AV60" i="2"/>
  <c r="AY60" i="2" s="1"/>
  <c r="AZ60" i="2" s="1"/>
  <c r="AT60" i="2"/>
  <c r="AR60" i="2"/>
  <c r="AP60" i="2"/>
  <c r="AN60" i="2"/>
  <c r="AL60" i="2"/>
  <c r="AI60" i="2"/>
  <c r="AG60" i="2"/>
  <c r="AE60" i="2"/>
  <c r="AC60" i="2"/>
  <c r="AA60" i="2"/>
  <c r="AX59" i="2"/>
  <c r="AV59" i="2"/>
  <c r="AT59" i="2"/>
  <c r="AR59" i="2"/>
  <c r="AP59" i="2"/>
  <c r="AN59" i="2"/>
  <c r="AL59" i="2"/>
  <c r="AI59" i="2"/>
  <c r="AG59" i="2"/>
  <c r="AE59" i="2"/>
  <c r="AC59" i="2"/>
  <c r="AA59" i="2"/>
  <c r="AX58" i="2"/>
  <c r="AV58" i="2"/>
  <c r="AT58" i="2"/>
  <c r="AR58" i="2"/>
  <c r="AY58" i="2" s="1"/>
  <c r="AZ58" i="2" s="1"/>
  <c r="AP58" i="2"/>
  <c r="AN58" i="2"/>
  <c r="AL58" i="2"/>
  <c r="AI58" i="2"/>
  <c r="AG58" i="2"/>
  <c r="AE58" i="2"/>
  <c r="AC58" i="2"/>
  <c r="AA58" i="2"/>
  <c r="BA57" i="2"/>
  <c r="BB57" i="2"/>
  <c r="AX57" i="2"/>
  <c r="AV57" i="2"/>
  <c r="AY57" i="2" s="1"/>
  <c r="AZ57" i="2" s="1"/>
  <c r="AT57" i="2"/>
  <c r="AR57" i="2"/>
  <c r="AP57" i="2"/>
  <c r="AN57" i="2"/>
  <c r="AL57" i="2"/>
  <c r="AI57" i="2"/>
  <c r="AG57" i="2"/>
  <c r="AE57" i="2"/>
  <c r="AC57" i="2"/>
  <c r="AA57" i="2"/>
  <c r="AJ57" i="2" s="1"/>
  <c r="S57" i="2"/>
  <c r="BC57" i="2" s="1"/>
  <c r="BD57" i="2" s="1"/>
  <c r="R57" i="2"/>
  <c r="T57" i="2" s="1"/>
  <c r="U57" i="2" s="1"/>
  <c r="Q57" i="2"/>
  <c r="O57" i="2"/>
  <c r="P57" i="2" s="1"/>
  <c r="D57" i="2"/>
  <c r="C57" i="2"/>
  <c r="AX56" i="2"/>
  <c r="AV56" i="2"/>
  <c r="AT56" i="2"/>
  <c r="AR56" i="2"/>
  <c r="AP56" i="2"/>
  <c r="AN56" i="2"/>
  <c r="AL56" i="2"/>
  <c r="AI56" i="2"/>
  <c r="AG56" i="2"/>
  <c r="AE56" i="2"/>
  <c r="AC56" i="2"/>
  <c r="AJ56" i="2" s="1"/>
  <c r="AA56" i="2"/>
  <c r="AX55" i="2"/>
  <c r="AV55" i="2"/>
  <c r="AT55" i="2"/>
  <c r="AR55" i="2"/>
  <c r="AP55" i="2"/>
  <c r="AN55" i="2"/>
  <c r="AL55" i="2"/>
  <c r="AI55" i="2"/>
  <c r="AG55" i="2"/>
  <c r="AE55" i="2"/>
  <c r="AC55" i="2"/>
  <c r="AA55" i="2"/>
  <c r="AJ55" i="2" s="1"/>
  <c r="AX54" i="2"/>
  <c r="AV54" i="2"/>
  <c r="AT54" i="2"/>
  <c r="AR54" i="2"/>
  <c r="AP54" i="2"/>
  <c r="AY54" i="2"/>
  <c r="AZ54" i="2" s="1"/>
  <c r="AN54" i="2"/>
  <c r="AL54" i="2"/>
  <c r="AI54" i="2"/>
  <c r="AG54" i="2"/>
  <c r="AE54" i="2"/>
  <c r="AC54" i="2"/>
  <c r="AA54" i="2"/>
  <c r="AJ54" i="2" s="1"/>
  <c r="AX53" i="2"/>
  <c r="AV53" i="2"/>
  <c r="AT53" i="2"/>
  <c r="AR53" i="2"/>
  <c r="AP53" i="2"/>
  <c r="AN53" i="2"/>
  <c r="AL53" i="2"/>
  <c r="AY53" i="2" s="1"/>
  <c r="AZ53" i="2" s="1"/>
  <c r="AI53" i="2"/>
  <c r="AG53" i="2"/>
  <c r="AE53" i="2"/>
  <c r="AC53" i="2"/>
  <c r="AA53" i="2"/>
  <c r="AJ53" i="2"/>
  <c r="AX52" i="2"/>
  <c r="AV52" i="2"/>
  <c r="AT52" i="2"/>
  <c r="AR52" i="2"/>
  <c r="AP52" i="2"/>
  <c r="AN52" i="2"/>
  <c r="AY52" i="2" s="1"/>
  <c r="AZ52" i="2" s="1"/>
  <c r="AL52" i="2"/>
  <c r="AI52" i="2"/>
  <c r="AG52" i="2"/>
  <c r="AE52" i="2"/>
  <c r="AC52" i="2"/>
  <c r="AA52" i="2"/>
  <c r="BA51" i="2"/>
  <c r="BB51" i="2" s="1"/>
  <c r="AX51" i="2"/>
  <c r="AV51" i="2"/>
  <c r="AT51" i="2"/>
  <c r="AR51" i="2"/>
  <c r="AP51" i="2"/>
  <c r="AN51" i="2"/>
  <c r="AL51" i="2"/>
  <c r="AI51" i="2"/>
  <c r="AG51" i="2"/>
  <c r="AE51" i="2"/>
  <c r="AC51" i="2"/>
  <c r="AA51" i="2"/>
  <c r="S51" i="2"/>
  <c r="T51" i="2" s="1"/>
  <c r="U51" i="2" s="1"/>
  <c r="O51" i="2"/>
  <c r="P51" i="2"/>
  <c r="D51" i="2"/>
  <c r="C51" i="2"/>
  <c r="AX50" i="2"/>
  <c r="AV50" i="2"/>
  <c r="AT50" i="2"/>
  <c r="AR50" i="2"/>
  <c r="AP50" i="2"/>
  <c r="AN50" i="2"/>
  <c r="AL50" i="2"/>
  <c r="AI50" i="2"/>
  <c r="AG50" i="2"/>
  <c r="AE50" i="2"/>
  <c r="AC50" i="2"/>
  <c r="AA50" i="2"/>
  <c r="AJ50" i="2" s="1"/>
  <c r="AX49" i="2"/>
  <c r="AV49" i="2"/>
  <c r="AT49" i="2"/>
  <c r="AR49" i="2"/>
  <c r="AP49" i="2"/>
  <c r="AN49" i="2"/>
  <c r="AL49" i="2"/>
  <c r="AI49" i="2"/>
  <c r="AG49" i="2"/>
  <c r="AE49" i="2"/>
  <c r="AC49" i="2"/>
  <c r="AA49" i="2"/>
  <c r="AJ49" i="2"/>
  <c r="AX48" i="2"/>
  <c r="AV48" i="2"/>
  <c r="AT48" i="2"/>
  <c r="AR48" i="2"/>
  <c r="AP48" i="2"/>
  <c r="AN48" i="2"/>
  <c r="AL48" i="2"/>
  <c r="AI48" i="2"/>
  <c r="AG48" i="2"/>
  <c r="AE48" i="2"/>
  <c r="AC48" i="2"/>
  <c r="AA48" i="2"/>
  <c r="AJ48" i="2"/>
  <c r="AX47" i="2"/>
  <c r="AV47" i="2"/>
  <c r="AT47" i="2"/>
  <c r="AR47" i="2"/>
  <c r="AP47" i="2"/>
  <c r="AN47" i="2"/>
  <c r="AL47" i="2"/>
  <c r="AI47" i="2"/>
  <c r="AG47" i="2"/>
  <c r="AE47" i="2"/>
  <c r="AC47" i="2"/>
  <c r="AA47" i="2"/>
  <c r="AX46" i="2"/>
  <c r="AV46" i="2"/>
  <c r="AT46" i="2"/>
  <c r="AR46" i="2"/>
  <c r="AP46" i="2"/>
  <c r="AN46" i="2"/>
  <c r="AL46" i="2"/>
  <c r="AI46" i="2"/>
  <c r="AG46" i="2"/>
  <c r="AE46" i="2"/>
  <c r="AC46" i="2"/>
  <c r="AA46" i="2"/>
  <c r="BA45" i="2"/>
  <c r="BB45" i="2" s="1"/>
  <c r="AX45" i="2"/>
  <c r="AV45" i="2"/>
  <c r="AT45" i="2"/>
  <c r="AR45" i="2"/>
  <c r="AP45" i="2"/>
  <c r="AN45" i="2"/>
  <c r="AL45" i="2"/>
  <c r="AI45" i="2"/>
  <c r="AG45" i="2"/>
  <c r="AE45" i="2"/>
  <c r="AC45" i="2"/>
  <c r="AA45" i="2"/>
  <c r="AJ45" i="2" s="1"/>
  <c r="S45" i="2"/>
  <c r="BC45" i="2" s="1"/>
  <c r="O45" i="2"/>
  <c r="P45" i="2" s="1"/>
  <c r="D45" i="2"/>
  <c r="C45" i="2"/>
  <c r="AX44" i="2"/>
  <c r="AV44" i="2"/>
  <c r="AT44" i="2"/>
  <c r="AR44" i="2"/>
  <c r="AP44" i="2"/>
  <c r="AN44" i="2"/>
  <c r="AL44" i="2"/>
  <c r="AI44" i="2"/>
  <c r="AG44" i="2"/>
  <c r="AE44" i="2"/>
  <c r="AC44" i="2"/>
  <c r="AA44" i="2"/>
  <c r="AJ44" i="2"/>
  <c r="AX43" i="2"/>
  <c r="AV43" i="2"/>
  <c r="AY43" i="2" s="1"/>
  <c r="AZ43" i="2" s="1"/>
  <c r="AT43" i="2"/>
  <c r="AR43" i="2"/>
  <c r="AP43" i="2"/>
  <c r="AN43" i="2"/>
  <c r="AL43" i="2"/>
  <c r="AI43" i="2"/>
  <c r="AG43" i="2"/>
  <c r="AE43" i="2"/>
  <c r="AC43" i="2"/>
  <c r="AA43" i="2"/>
  <c r="AJ43" i="2" s="1"/>
  <c r="AX42" i="2"/>
  <c r="AY42" i="2" s="1"/>
  <c r="AZ42" i="2" s="1"/>
  <c r="AV42" i="2"/>
  <c r="AT42" i="2"/>
  <c r="AR42" i="2"/>
  <c r="AP42" i="2"/>
  <c r="AN42" i="2"/>
  <c r="AL42" i="2"/>
  <c r="AI42" i="2"/>
  <c r="AG42" i="2"/>
  <c r="AE42" i="2"/>
  <c r="AC42" i="2"/>
  <c r="AA42" i="2"/>
  <c r="AJ42" i="2"/>
  <c r="AX41" i="2"/>
  <c r="AV41" i="2"/>
  <c r="AT41" i="2"/>
  <c r="AR41" i="2"/>
  <c r="AY41" i="2" s="1"/>
  <c r="AZ41" i="2" s="1"/>
  <c r="AP41" i="2"/>
  <c r="AN41" i="2"/>
  <c r="AL41" i="2"/>
  <c r="AI41" i="2"/>
  <c r="AG41" i="2"/>
  <c r="AE41" i="2"/>
  <c r="AC41" i="2"/>
  <c r="AA41" i="2"/>
  <c r="AJ41" i="2" s="1"/>
  <c r="AX40" i="2"/>
  <c r="AV40" i="2"/>
  <c r="AT40" i="2"/>
  <c r="AR40" i="2"/>
  <c r="AY40" i="2" s="1"/>
  <c r="AP40" i="2"/>
  <c r="AN40" i="2"/>
  <c r="AL40" i="2"/>
  <c r="AI40" i="2"/>
  <c r="AG40" i="2"/>
  <c r="AE40" i="2"/>
  <c r="AC40" i="2"/>
  <c r="AA40" i="2"/>
  <c r="AJ40" i="2" s="1"/>
  <c r="BB39" i="2"/>
  <c r="BA39" i="2"/>
  <c r="AX39" i="2"/>
  <c r="AV39" i="2"/>
  <c r="AT39" i="2"/>
  <c r="AR39" i="2"/>
  <c r="AP39" i="2"/>
  <c r="AN39" i="2"/>
  <c r="AL39" i="2"/>
  <c r="AI39" i="2"/>
  <c r="AG39" i="2"/>
  <c r="AE39" i="2"/>
  <c r="AC39" i="2"/>
  <c r="AA39" i="2"/>
  <c r="S39" i="2"/>
  <c r="BC39" i="2" s="1"/>
  <c r="BD39" i="2" s="1"/>
  <c r="O39" i="2"/>
  <c r="P39" i="2"/>
  <c r="Q39" i="2" s="1"/>
  <c r="D39" i="2"/>
  <c r="C39" i="2"/>
  <c r="AX38" i="2"/>
  <c r="AV38" i="2"/>
  <c r="AT38" i="2"/>
  <c r="AR38" i="2"/>
  <c r="AP38" i="2"/>
  <c r="AN38" i="2"/>
  <c r="AL38" i="2"/>
  <c r="AI38" i="2"/>
  <c r="AG38" i="2"/>
  <c r="AE38" i="2"/>
  <c r="AC38" i="2"/>
  <c r="AA38" i="2"/>
  <c r="AX37" i="2"/>
  <c r="AV37" i="2"/>
  <c r="AT37" i="2"/>
  <c r="AR37" i="2"/>
  <c r="AP37" i="2"/>
  <c r="AY37" i="2" s="1"/>
  <c r="AZ37" i="2" s="1"/>
  <c r="AN37" i="2"/>
  <c r="AL37" i="2"/>
  <c r="AI37" i="2"/>
  <c r="AG37" i="2"/>
  <c r="AE37" i="2"/>
  <c r="AC37" i="2"/>
  <c r="AA37" i="2"/>
  <c r="AX36" i="2"/>
  <c r="AV36" i="2"/>
  <c r="AT36" i="2"/>
  <c r="AR36" i="2"/>
  <c r="AP36" i="2"/>
  <c r="AN36" i="2"/>
  <c r="AL36" i="2"/>
  <c r="AI36" i="2"/>
  <c r="AG36" i="2"/>
  <c r="AE36" i="2"/>
  <c r="AC36" i="2"/>
  <c r="AJ36" i="2" s="1"/>
  <c r="AA36" i="2"/>
  <c r="AX35" i="2"/>
  <c r="AV35" i="2"/>
  <c r="AT35" i="2"/>
  <c r="AR35" i="2"/>
  <c r="AY35" i="2" s="1"/>
  <c r="AZ35" i="2" s="1"/>
  <c r="AP35" i="2"/>
  <c r="AN35" i="2"/>
  <c r="AL35" i="2"/>
  <c r="AI35" i="2"/>
  <c r="AG35" i="2"/>
  <c r="AE35" i="2"/>
  <c r="AC35" i="2"/>
  <c r="AA35" i="2"/>
  <c r="AX34" i="2"/>
  <c r="AV34" i="2"/>
  <c r="AT34" i="2"/>
  <c r="AR34" i="2"/>
  <c r="AP34" i="2"/>
  <c r="AN34" i="2"/>
  <c r="AL34" i="2"/>
  <c r="AI34" i="2"/>
  <c r="AG34" i="2"/>
  <c r="AE34" i="2"/>
  <c r="AC34" i="2"/>
  <c r="AA34" i="2"/>
  <c r="BA33" i="2"/>
  <c r="BB33" i="2" s="1"/>
  <c r="AX33" i="2"/>
  <c r="AV33" i="2"/>
  <c r="AT33" i="2"/>
  <c r="AR33" i="2"/>
  <c r="AP33" i="2"/>
  <c r="AN33" i="2"/>
  <c r="AL33" i="2"/>
  <c r="AI33" i="2"/>
  <c r="AG33" i="2"/>
  <c r="AE33" i="2"/>
  <c r="AC33" i="2"/>
  <c r="AJ33" i="2" s="1"/>
  <c r="AA33" i="2"/>
  <c r="S33" i="2"/>
  <c r="P33" i="2"/>
  <c r="R33" i="2"/>
  <c r="O33" i="2"/>
  <c r="D33" i="2"/>
  <c r="C33" i="2"/>
  <c r="AX32" i="2"/>
  <c r="AV32" i="2"/>
  <c r="AT32" i="2"/>
  <c r="AR32" i="2"/>
  <c r="AP32" i="2"/>
  <c r="AN32" i="2"/>
  <c r="AL32" i="2"/>
  <c r="AI32" i="2"/>
  <c r="AG32" i="2"/>
  <c r="AE32" i="2"/>
  <c r="AC32" i="2"/>
  <c r="AA32" i="2"/>
  <c r="AX31" i="2"/>
  <c r="AV31" i="2"/>
  <c r="AT31" i="2"/>
  <c r="AR31" i="2"/>
  <c r="AP31" i="2"/>
  <c r="AN31" i="2"/>
  <c r="AY31" i="2" s="1"/>
  <c r="AZ31" i="2" s="1"/>
  <c r="AL31" i="2"/>
  <c r="AI31" i="2"/>
  <c r="AG31" i="2"/>
  <c r="AE31" i="2"/>
  <c r="AC31" i="2"/>
  <c r="AJ31" i="2"/>
  <c r="AA31" i="2"/>
  <c r="AY30" i="2"/>
  <c r="AZ30" i="2" s="1"/>
  <c r="AX30" i="2"/>
  <c r="AV30" i="2"/>
  <c r="AT30" i="2"/>
  <c r="AR30" i="2"/>
  <c r="AP30" i="2"/>
  <c r="AN30" i="2"/>
  <c r="AL30" i="2"/>
  <c r="AI30" i="2"/>
  <c r="AG30" i="2"/>
  <c r="AE30" i="2"/>
  <c r="AC30" i="2"/>
  <c r="AA30" i="2"/>
  <c r="AJ30" i="2" s="1"/>
  <c r="AX29" i="2"/>
  <c r="AV29" i="2"/>
  <c r="AT29" i="2"/>
  <c r="AR29" i="2"/>
  <c r="AP29" i="2"/>
  <c r="AY29" i="2" s="1"/>
  <c r="AZ29" i="2" s="1"/>
  <c r="AN29" i="2"/>
  <c r="AL29" i="2"/>
  <c r="AI29" i="2"/>
  <c r="AG29" i="2"/>
  <c r="AE29" i="2"/>
  <c r="AC29" i="2"/>
  <c r="AA29" i="2"/>
  <c r="AJ29" i="2" s="1"/>
  <c r="AX28" i="2"/>
  <c r="AV28" i="2"/>
  <c r="AT28" i="2"/>
  <c r="AR28" i="2"/>
  <c r="AP28" i="2"/>
  <c r="AN28" i="2"/>
  <c r="AL28" i="2"/>
  <c r="AY28" i="2" s="1"/>
  <c r="AZ28" i="2" s="1"/>
  <c r="AI28" i="2"/>
  <c r="AG28" i="2"/>
  <c r="AE28" i="2"/>
  <c r="AJ28" i="2"/>
  <c r="AC28" i="2"/>
  <c r="AA28" i="2"/>
  <c r="BA27" i="2"/>
  <c r="BB27" i="2"/>
  <c r="AX27" i="2"/>
  <c r="AV27" i="2"/>
  <c r="AT27" i="2"/>
  <c r="AR27" i="2"/>
  <c r="AY27" i="2" s="1"/>
  <c r="AZ27" i="2" s="1"/>
  <c r="AP27" i="2"/>
  <c r="AN27" i="2"/>
  <c r="AL27" i="2"/>
  <c r="AI27" i="2"/>
  <c r="AG27" i="2"/>
  <c r="AE27" i="2"/>
  <c r="AC27" i="2"/>
  <c r="AA27" i="2"/>
  <c r="S27" i="2"/>
  <c r="BC27" i="2" s="1"/>
  <c r="BD27" i="2" s="1"/>
  <c r="O27" i="2"/>
  <c r="P27" i="2"/>
  <c r="D27" i="2"/>
  <c r="C27" i="2"/>
  <c r="AX26" i="2"/>
  <c r="AV26" i="2"/>
  <c r="AT26" i="2"/>
  <c r="AR26" i="2"/>
  <c r="AP26" i="2"/>
  <c r="AN26" i="2"/>
  <c r="AL26" i="2"/>
  <c r="AI26" i="2"/>
  <c r="AG26" i="2"/>
  <c r="AE26" i="2"/>
  <c r="AC26" i="2"/>
  <c r="AJ26" i="2" s="1"/>
  <c r="AA26" i="2"/>
  <c r="AX25" i="2"/>
  <c r="AV25" i="2"/>
  <c r="AT25" i="2"/>
  <c r="AR25" i="2"/>
  <c r="AY25" i="2" s="1"/>
  <c r="AZ25" i="2" s="1"/>
  <c r="AP25" i="2"/>
  <c r="AN25" i="2"/>
  <c r="AL25" i="2"/>
  <c r="AI25" i="2"/>
  <c r="AG25" i="2"/>
  <c r="AE25" i="2"/>
  <c r="AC25" i="2"/>
  <c r="AA25" i="2"/>
  <c r="AX24" i="2"/>
  <c r="AV24" i="2"/>
  <c r="AT24" i="2"/>
  <c r="AR24" i="2"/>
  <c r="AP24" i="2"/>
  <c r="AN24" i="2"/>
  <c r="AL24" i="2"/>
  <c r="AY24" i="2" s="1"/>
  <c r="AZ24" i="2" s="1"/>
  <c r="AI24" i="2"/>
  <c r="AG24" i="2"/>
  <c r="AE24" i="2"/>
  <c r="AC24" i="2"/>
  <c r="AA24" i="2"/>
  <c r="AX23" i="2"/>
  <c r="AV23" i="2"/>
  <c r="AT23" i="2"/>
  <c r="AR23" i="2"/>
  <c r="AP23" i="2"/>
  <c r="AN23" i="2"/>
  <c r="AL23" i="2"/>
  <c r="AI23" i="2"/>
  <c r="AG23" i="2"/>
  <c r="AE23" i="2"/>
  <c r="AJ23" i="2" s="1"/>
  <c r="AC23" i="2"/>
  <c r="AA23" i="2"/>
  <c r="AX22" i="2"/>
  <c r="AV22" i="2"/>
  <c r="AT22" i="2"/>
  <c r="AR22" i="2"/>
  <c r="AP22" i="2"/>
  <c r="AN22" i="2"/>
  <c r="AL22" i="2"/>
  <c r="AY22" i="2" s="1"/>
  <c r="AI22" i="2"/>
  <c r="AG22" i="2"/>
  <c r="AE22" i="2"/>
  <c r="AC22" i="2"/>
  <c r="AA22" i="2"/>
  <c r="AJ22" i="2" s="1"/>
  <c r="BA21" i="2"/>
  <c r="AX21" i="2"/>
  <c r="AV21" i="2"/>
  <c r="AT21" i="2"/>
  <c r="AY21" i="2" s="1"/>
  <c r="AZ21" i="2" s="1"/>
  <c r="AR21" i="2"/>
  <c r="AP21" i="2"/>
  <c r="AN21" i="2"/>
  <c r="AL21" i="2"/>
  <c r="AI21" i="2"/>
  <c r="AG21" i="2"/>
  <c r="AE21" i="2"/>
  <c r="AC21" i="2"/>
  <c r="AA21" i="2"/>
  <c r="AJ21" i="2" s="1"/>
  <c r="S21" i="2"/>
  <c r="BC21" i="2" s="1"/>
  <c r="BD21" i="2" s="1"/>
  <c r="O21" i="2"/>
  <c r="P21" i="2" s="1"/>
  <c r="R21" i="2" s="1"/>
  <c r="Q21" i="2"/>
  <c r="D21" i="2"/>
  <c r="C21" i="2"/>
  <c r="AX20" i="2"/>
  <c r="AV20" i="2"/>
  <c r="AT20" i="2"/>
  <c r="AR20" i="2"/>
  <c r="AP20" i="2"/>
  <c r="AN20" i="2"/>
  <c r="AL20" i="2"/>
  <c r="AI20" i="2"/>
  <c r="AG20" i="2"/>
  <c r="AE20" i="2"/>
  <c r="AJ20" i="2" s="1"/>
  <c r="AC20" i="2"/>
  <c r="AA20" i="2"/>
  <c r="AX19" i="2"/>
  <c r="AV19" i="2"/>
  <c r="AT19" i="2"/>
  <c r="AR19" i="2"/>
  <c r="AP19" i="2"/>
  <c r="AN19" i="2"/>
  <c r="AY19" i="2" s="1"/>
  <c r="AZ19" i="2" s="1"/>
  <c r="AL19" i="2"/>
  <c r="AI19" i="2"/>
  <c r="AG19" i="2"/>
  <c r="AE19" i="2"/>
  <c r="AC19" i="2"/>
  <c r="AJ19" i="2" s="1"/>
  <c r="AA19" i="2"/>
  <c r="AX18" i="2"/>
  <c r="AV18" i="2"/>
  <c r="AT18" i="2"/>
  <c r="AR18" i="2"/>
  <c r="AP18" i="2"/>
  <c r="AN18" i="2"/>
  <c r="AL18" i="2"/>
  <c r="AI18" i="2"/>
  <c r="AG18" i="2"/>
  <c r="AE18" i="2"/>
  <c r="AC18" i="2"/>
  <c r="AJ18" i="2" s="1"/>
  <c r="AA18" i="2"/>
  <c r="AX17" i="2"/>
  <c r="AV17" i="2"/>
  <c r="AT17" i="2"/>
  <c r="AR17" i="2"/>
  <c r="AP17" i="2"/>
  <c r="AY17" i="2" s="1"/>
  <c r="AZ17" i="2" s="1"/>
  <c r="AN17" i="2"/>
  <c r="AL17" i="2"/>
  <c r="AI17" i="2"/>
  <c r="AG17" i="2"/>
  <c r="AE17" i="2"/>
  <c r="AJ17" i="2" s="1"/>
  <c r="AC17" i="2"/>
  <c r="AA17" i="2"/>
  <c r="AX16" i="2"/>
  <c r="AV16" i="2"/>
  <c r="AT16" i="2"/>
  <c r="AR16" i="2"/>
  <c r="AP16" i="2"/>
  <c r="AY16" i="2" s="1"/>
  <c r="AZ16" i="2" s="1"/>
  <c r="AN16" i="2"/>
  <c r="AL16" i="2"/>
  <c r="AI16" i="2"/>
  <c r="AG16" i="2"/>
  <c r="AE16" i="2"/>
  <c r="AC16" i="2"/>
  <c r="AA16" i="2"/>
  <c r="AJ16" i="2"/>
  <c r="BA15" i="2"/>
  <c r="BD15" i="2"/>
  <c r="AX15" i="2"/>
  <c r="AV15" i="2"/>
  <c r="AT15" i="2"/>
  <c r="AR15" i="2"/>
  <c r="AP15" i="2"/>
  <c r="AY15" i="2" s="1"/>
  <c r="AZ15" i="2" s="1"/>
  <c r="AN15" i="2"/>
  <c r="AL15" i="2"/>
  <c r="AI15" i="2"/>
  <c r="AG15" i="2"/>
  <c r="AE15" i="2"/>
  <c r="AC15" i="2"/>
  <c r="AA15" i="2"/>
  <c r="S15" i="2"/>
  <c r="BC15" i="2" s="1"/>
  <c r="O15" i="2"/>
  <c r="P15" i="2"/>
  <c r="Q15" i="2" s="1"/>
  <c r="C15" i="2"/>
  <c r="D6" i="5" s="1"/>
  <c r="AX14" i="2"/>
  <c r="AV14" i="2"/>
  <c r="AT14" i="2"/>
  <c r="AR14" i="2"/>
  <c r="AP14" i="2"/>
  <c r="AN14" i="2"/>
  <c r="AL14" i="2"/>
  <c r="AI14" i="2"/>
  <c r="AG14" i="2"/>
  <c r="AE14" i="2"/>
  <c r="AC14" i="2"/>
  <c r="AA14" i="2"/>
  <c r="AJ14" i="2" s="1"/>
  <c r="AX13" i="2"/>
  <c r="AV13" i="2"/>
  <c r="AY13" i="2" s="1"/>
  <c r="AZ13" i="2" s="1"/>
  <c r="AT13" i="2"/>
  <c r="AR13" i="2"/>
  <c r="AP13" i="2"/>
  <c r="AN13" i="2"/>
  <c r="AL13" i="2"/>
  <c r="AJ13" i="2"/>
  <c r="AI13" i="2"/>
  <c r="AG13" i="2"/>
  <c r="AE13" i="2"/>
  <c r="AC13" i="2"/>
  <c r="AA13" i="2"/>
  <c r="AX12" i="2"/>
  <c r="AV12" i="2"/>
  <c r="AT12" i="2"/>
  <c r="AR12" i="2"/>
  <c r="AP12" i="2"/>
  <c r="AN12" i="2"/>
  <c r="AL12" i="2"/>
  <c r="AI12" i="2"/>
  <c r="AG12" i="2"/>
  <c r="AE12" i="2"/>
  <c r="AC12" i="2"/>
  <c r="AA12" i="2"/>
  <c r="AJ12" i="2"/>
  <c r="AX11" i="2"/>
  <c r="AV11" i="2"/>
  <c r="AT11" i="2"/>
  <c r="AR11" i="2"/>
  <c r="AP11" i="2"/>
  <c r="AN11" i="2"/>
  <c r="AL11" i="2"/>
  <c r="AI11" i="2"/>
  <c r="AG11" i="2"/>
  <c r="AE11" i="2"/>
  <c r="AC11" i="2"/>
  <c r="AA11" i="2"/>
  <c r="AJ11" i="2" s="1"/>
  <c r="AX10" i="2"/>
  <c r="AV10" i="2"/>
  <c r="AT10" i="2"/>
  <c r="AR10" i="2"/>
  <c r="AP10" i="2"/>
  <c r="AN10" i="2"/>
  <c r="AL10" i="2"/>
  <c r="AI10" i="2"/>
  <c r="AG10" i="2"/>
  <c r="AE10" i="2"/>
  <c r="AC10" i="2"/>
  <c r="AJ10" i="2" s="1"/>
  <c r="AA10" i="2"/>
  <c r="BA9" i="2"/>
  <c r="BB9" i="2" s="1"/>
  <c r="AX9" i="2"/>
  <c r="AV9" i="2"/>
  <c r="AT9" i="2"/>
  <c r="AR9" i="2"/>
  <c r="AP9" i="2"/>
  <c r="AN9" i="2"/>
  <c r="AL9" i="2"/>
  <c r="AI9" i="2"/>
  <c r="AG9" i="2"/>
  <c r="AE9" i="2"/>
  <c r="AC9" i="2"/>
  <c r="AJ9" i="2" s="1"/>
  <c r="AA9" i="2"/>
  <c r="S9" i="2"/>
  <c r="BC9" i="2" s="1"/>
  <c r="O9" i="2"/>
  <c r="P9" i="2"/>
  <c r="Q9" i="2" s="1"/>
  <c r="D9" i="2"/>
  <c r="C9" i="2"/>
  <c r="T111" i="2"/>
  <c r="U111" i="2" s="1"/>
  <c r="R15" i="2"/>
  <c r="T15" i="2" s="1"/>
  <c r="U15" i="2" s="1"/>
  <c r="AY10" i="2"/>
  <c r="AZ10" i="2" s="1"/>
  <c r="AY92" i="2"/>
  <c r="AZ92" i="2" s="1"/>
  <c r="AY124" i="2"/>
  <c r="AZ124" i="2" s="1"/>
  <c r="AY140" i="2"/>
  <c r="AZ140" i="2" s="1"/>
  <c r="AZ164" i="2"/>
  <c r="AY166" i="2"/>
  <c r="AZ166" i="2"/>
  <c r="AY171" i="2"/>
  <c r="AZ171" i="2"/>
  <c r="AY177" i="2"/>
  <c r="AZ177" i="2" s="1"/>
  <c r="AY180" i="2"/>
  <c r="AZ180" i="2" s="1"/>
  <c r="AJ202" i="2"/>
  <c r="Z14" i="4"/>
  <c r="AC14" i="4"/>
  <c r="AA23" i="4"/>
  <c r="AD23" i="4" s="1"/>
  <c r="O22" i="8"/>
  <c r="R22" i="8" s="1"/>
  <c r="O40" i="8"/>
  <c r="R40" i="8" s="1"/>
  <c r="AJ39" i="2"/>
  <c r="AY89" i="2"/>
  <c r="AZ89" i="2"/>
  <c r="AY99" i="2"/>
  <c r="AZ99" i="2" s="1"/>
  <c r="AZ102" i="2"/>
  <c r="AY123" i="2"/>
  <c r="AZ123" i="2" s="1"/>
  <c r="AJ131" i="2"/>
  <c r="AY147" i="2"/>
  <c r="AZ147" i="2" s="1"/>
  <c r="AY154" i="2"/>
  <c r="AZ154" i="2" s="1"/>
  <c r="AY159" i="2"/>
  <c r="AZ159" i="2"/>
  <c r="AY160" i="2"/>
  <c r="AZ160" i="2"/>
  <c r="AJ176" i="2"/>
  <c r="AY181" i="2"/>
  <c r="AZ181" i="2"/>
  <c r="AJ185" i="2"/>
  <c r="AY208" i="2"/>
  <c r="AZ208" i="2" s="1"/>
  <c r="AY211" i="2"/>
  <c r="AZ211" i="2"/>
  <c r="AA14" i="4"/>
  <c r="AD14" i="4"/>
  <c r="AB23" i="4"/>
  <c r="AE23" i="4"/>
  <c r="P22" i="8"/>
  <c r="S22" i="8" s="1"/>
  <c r="N34" i="8"/>
  <c r="AY48" i="2"/>
  <c r="AZ48" i="2" s="1"/>
  <c r="AZ62" i="2"/>
  <c r="AY63" i="2"/>
  <c r="AZ63" i="2"/>
  <c r="AZ67" i="2"/>
  <c r="AJ79" i="2"/>
  <c r="AY82" i="2"/>
  <c r="AZ82" i="2" s="1"/>
  <c r="AY86" i="2"/>
  <c r="AZ86" i="2"/>
  <c r="AJ105" i="2"/>
  <c r="AJ108" i="2"/>
  <c r="AJ110" i="2"/>
  <c r="AJ169" i="2"/>
  <c r="AJ200" i="2"/>
  <c r="AY202" i="2"/>
  <c r="AZ202" i="2"/>
  <c r="AY213" i="2"/>
  <c r="AZ213" i="2" s="1"/>
  <c r="AB25" i="4"/>
  <c r="AE25" i="4" s="1"/>
  <c r="AB29" i="4"/>
  <c r="AE29" i="4" s="1"/>
  <c r="Y40" i="4"/>
  <c r="O18" i="8"/>
  <c r="R18" i="8" s="1"/>
  <c r="O20" i="8"/>
  <c r="R20" i="8"/>
  <c r="Q34" i="8"/>
  <c r="T34" i="8"/>
  <c r="AJ76" i="2"/>
  <c r="AY83" i="2"/>
  <c r="AZ83" i="2" s="1"/>
  <c r="AY96" i="2"/>
  <c r="AZ96" i="2"/>
  <c r="AJ109" i="2"/>
  <c r="AY118" i="2"/>
  <c r="AZ118" i="2" s="1"/>
  <c r="AY186" i="2"/>
  <c r="AZ186" i="2" s="1"/>
  <c r="AJ207" i="2"/>
  <c r="AY215" i="2"/>
  <c r="AZ215" i="2" s="1"/>
  <c r="AY217" i="2"/>
  <c r="AZ217" i="2"/>
  <c r="Z40" i="4"/>
  <c r="AC40" i="4" s="1"/>
  <c r="AJ34" i="2"/>
  <c r="AJ58" i="2"/>
  <c r="AY59" i="2"/>
  <c r="AZ59" i="2" s="1"/>
  <c r="AJ72" i="2"/>
  <c r="AJ73" i="2"/>
  <c r="AJ90" i="2"/>
  <c r="AJ92" i="2"/>
  <c r="AY93" i="2"/>
  <c r="AZ93" i="2" s="1"/>
  <c r="AY112" i="2"/>
  <c r="AZ112" i="2"/>
  <c r="AJ124" i="2"/>
  <c r="AJ139" i="2"/>
  <c r="AJ140" i="2"/>
  <c r="AY141" i="2"/>
  <c r="AZ141" i="2" s="1"/>
  <c r="AY157" i="2"/>
  <c r="AZ157" i="2" s="1"/>
  <c r="AJ161" i="2"/>
  <c r="AY163" i="2"/>
  <c r="AZ163" i="2" s="1"/>
  <c r="AJ177" i="2"/>
  <c r="AJ180" i="2"/>
  <c r="AY195" i="2"/>
  <c r="AZ195" i="2"/>
  <c r="AA40" i="4"/>
  <c r="AD40" i="4" s="1"/>
  <c r="O39" i="8"/>
  <c r="R39" i="8" s="1"/>
  <c r="AY39" i="2"/>
  <c r="AZ39" i="2" s="1"/>
  <c r="AY97" i="2"/>
  <c r="AZ97" i="2"/>
  <c r="AY45" i="2"/>
  <c r="AZ45" i="2" s="1"/>
  <c r="AY69" i="2"/>
  <c r="AZ69" i="2" s="1"/>
  <c r="AJ71" i="2"/>
  <c r="AZ79" i="2"/>
  <c r="AJ81" i="2"/>
  <c r="AY94" i="2"/>
  <c r="AZ94" i="2" s="1"/>
  <c r="AY109" i="2"/>
  <c r="AZ109" i="2" s="1"/>
  <c r="AJ122" i="2"/>
  <c r="AJ128" i="2"/>
  <c r="AJ162" i="2"/>
  <c r="AJ179" i="2"/>
  <c r="AJ182" i="2"/>
  <c r="AY184" i="2"/>
  <c r="AZ184" i="2" s="1"/>
  <c r="AZ205" i="2"/>
  <c r="AJ212" i="2"/>
  <c r="Y16" i="4"/>
  <c r="N7" i="8"/>
  <c r="N26" i="8"/>
  <c r="N28" i="8"/>
  <c r="AY64" i="2"/>
  <c r="AZ64" i="2"/>
  <c r="AY145" i="2"/>
  <c r="AZ145" i="2" s="1"/>
  <c r="AY214" i="2"/>
  <c r="AZ214" i="2"/>
  <c r="AJ38" i="2"/>
  <c r="AZ40" i="2"/>
  <c r="AJ103" i="2"/>
  <c r="AJ104" i="2"/>
  <c r="AY131" i="2"/>
  <c r="AZ131" i="2"/>
  <c r="AY146" i="2"/>
  <c r="AZ146" i="2" s="1"/>
  <c r="AJ155" i="2"/>
  <c r="AJ156" i="2"/>
  <c r="AZ170" i="2"/>
  <c r="AJ171" i="2"/>
  <c r="AJ189" i="2"/>
  <c r="AJ191" i="2"/>
  <c r="AJ192" i="2"/>
  <c r="Z16" i="4"/>
  <c r="AC16" i="4"/>
  <c r="Z19" i="4"/>
  <c r="AC19" i="4"/>
  <c r="AA24" i="4"/>
  <c r="AD24" i="4"/>
  <c r="O7" i="8"/>
  <c r="R7" i="8"/>
  <c r="N10" i="8"/>
  <c r="N12" i="8"/>
  <c r="P23" i="8"/>
  <c r="S23" i="8"/>
  <c r="O26" i="8"/>
  <c r="R26" i="8"/>
  <c r="AZ153" i="2"/>
  <c r="AZ22" i="2"/>
  <c r="AJ27" i="2"/>
  <c r="AY50" i="2"/>
  <c r="AZ50" i="2"/>
  <c r="AZ78" i="2"/>
  <c r="AJ83" i="2"/>
  <c r="AY107" i="2"/>
  <c r="AZ107" i="2"/>
  <c r="AJ111" i="2"/>
  <c r="AY117" i="2"/>
  <c r="AZ117" i="2"/>
  <c r="AJ158" i="2"/>
  <c r="AY161" i="2"/>
  <c r="AZ161" i="2" s="1"/>
  <c r="AJ172" i="2"/>
  <c r="AJ193" i="2"/>
  <c r="Y39" i="4"/>
  <c r="P7" i="8"/>
  <c r="S7" i="8" s="1"/>
  <c r="O10" i="8"/>
  <c r="R10" i="8"/>
  <c r="N38" i="8"/>
  <c r="AY9" i="2"/>
  <c r="AZ9" i="2" s="1"/>
  <c r="AY20" i="2"/>
  <c r="AZ20" i="2" s="1"/>
  <c r="AY26" i="2"/>
  <c r="AZ26" i="2" s="1"/>
  <c r="AJ32" i="2"/>
  <c r="AY34" i="2"/>
  <c r="AZ34" i="2" s="1"/>
  <c r="R39" i="2"/>
  <c r="AJ46" i="2"/>
  <c r="AY104" i="2"/>
  <c r="AZ104" i="2" s="1"/>
  <c r="AY127" i="2"/>
  <c r="AZ127" i="2" s="1"/>
  <c r="AJ129" i="2"/>
  <c r="AY132" i="2"/>
  <c r="AZ132" i="2"/>
  <c r="AJ143" i="2"/>
  <c r="AJ148" i="2"/>
  <c r="AJ165" i="2"/>
  <c r="AJ186" i="2"/>
  <c r="AJ187" i="2"/>
  <c r="AJ204" i="2"/>
  <c r="AY207" i="2"/>
  <c r="AZ207" i="2" s="1"/>
  <c r="AJ214" i="2"/>
  <c r="AJ217" i="2"/>
  <c r="Y14" i="4"/>
  <c r="Z23" i="4"/>
  <c r="AC23" i="4"/>
  <c r="Q19" i="8"/>
  <c r="T19" i="8" s="1"/>
  <c r="Q38" i="8"/>
  <c r="T38" i="8" s="1"/>
  <c r="T195" i="2"/>
  <c r="U195" i="2" s="1"/>
  <c r="T165" i="2"/>
  <c r="U165" i="2" s="1"/>
  <c r="T171" i="2"/>
  <c r="U171" i="2" s="1"/>
  <c r="R9" i="2"/>
  <c r="Q45" i="2"/>
  <c r="R45" i="2"/>
  <c r="R51" i="2"/>
  <c r="Q51" i="2"/>
  <c r="R27" i="2"/>
  <c r="T27" i="2"/>
  <c r="U27" i="2" s="1"/>
  <c r="Q27" i="2"/>
  <c r="BB15" i="2"/>
  <c r="AY38" i="2"/>
  <c r="AZ38" i="2" s="1"/>
  <c r="AY90" i="2"/>
  <c r="AZ90" i="2" s="1"/>
  <c r="AY95" i="2"/>
  <c r="AZ95" i="2"/>
  <c r="AY105" i="2"/>
  <c r="AZ105" i="2" s="1"/>
  <c r="AY136" i="2"/>
  <c r="AZ136" i="2"/>
  <c r="AJ47" i="2"/>
  <c r="AJ80" i="2"/>
  <c r="AJ85" i="2"/>
  <c r="AY100" i="2"/>
  <c r="AZ100" i="2" s="1"/>
  <c r="AY32" i="2"/>
  <c r="AZ32" i="2"/>
  <c r="AJ52" i="2"/>
  <c r="AY61" i="2"/>
  <c r="AZ61" i="2" s="1"/>
  <c r="AZ66" i="2"/>
  <c r="R69" i="2"/>
  <c r="AY81" i="2"/>
  <c r="AZ81" i="2"/>
  <c r="AJ121" i="2"/>
  <c r="AY138" i="2"/>
  <c r="AZ138" i="2" s="1"/>
  <c r="AY172" i="2"/>
  <c r="AZ172" i="2" s="1"/>
  <c r="Q33" i="2"/>
  <c r="AJ37" i="2"/>
  <c r="AY80" i="2"/>
  <c r="AZ80" i="2" s="1"/>
  <c r="AY101" i="2"/>
  <c r="AZ101" i="2"/>
  <c r="AY198" i="2"/>
  <c r="AZ198" i="2"/>
  <c r="AY212" i="2"/>
  <c r="AZ212" i="2" s="1"/>
  <c r="AY47" i="2"/>
  <c r="AZ47" i="2" s="1"/>
  <c r="BB21" i="2"/>
  <c r="AY106" i="2"/>
  <c r="AZ106" i="2"/>
  <c r="AY111" i="2"/>
  <c r="AZ111" i="2" s="1"/>
  <c r="AY139" i="2"/>
  <c r="AZ139" i="2"/>
  <c r="AY148" i="2"/>
  <c r="AZ148" i="2"/>
  <c r="AJ120" i="2"/>
  <c r="AJ130" i="2"/>
  <c r="AJ152" i="2"/>
  <c r="AY155" i="2"/>
  <c r="AZ155" i="2"/>
  <c r="AY204" i="2"/>
  <c r="AZ204" i="2" s="1"/>
  <c r="AY210" i="2"/>
  <c r="AZ210" i="2"/>
  <c r="AY125" i="2"/>
  <c r="AZ125" i="2"/>
  <c r="AJ170" i="2"/>
  <c r="AY176" i="2"/>
  <c r="AZ176" i="2"/>
  <c r="AY179" i="2"/>
  <c r="AZ179" i="2"/>
  <c r="AY196" i="2"/>
  <c r="AZ196" i="2" s="1"/>
  <c r="AY216" i="2"/>
  <c r="AZ216" i="2"/>
  <c r="AY165" i="2"/>
  <c r="AZ165" i="2"/>
  <c r="AY169" i="2"/>
  <c r="AZ169" i="2" s="1"/>
  <c r="AY173" i="2"/>
  <c r="AZ173" i="2" s="1"/>
  <c r="AY182" i="2"/>
  <c r="AZ182" i="2" s="1"/>
  <c r="AZ185" i="2"/>
  <c r="AY206" i="2"/>
  <c r="AZ206" i="2" s="1"/>
  <c r="AY209" i="2"/>
  <c r="AZ209" i="2" s="1"/>
  <c r="AY218" i="2"/>
  <c r="AZ218" i="2"/>
  <c r="AY187" i="2"/>
  <c r="AZ187" i="2"/>
  <c r="AJ125" i="2"/>
  <c r="AY162" i="2"/>
  <c r="AZ162" i="2"/>
  <c r="AY175" i="2"/>
  <c r="AZ175" i="2" s="1"/>
  <c r="AY178" i="2"/>
  <c r="AZ178" i="2" s="1"/>
  <c r="AY183" i="2"/>
  <c r="AZ183" i="2"/>
  <c r="AJ199" i="2"/>
  <c r="AZ203" i="2"/>
  <c r="AJ216" i="2"/>
  <c r="AY120" i="2"/>
  <c r="AZ120" i="2" s="1"/>
  <c r="AY130" i="2"/>
  <c r="AZ130" i="2"/>
  <c r="AY152" i="2"/>
  <c r="AZ152" i="2"/>
  <c r="AY156" i="2"/>
  <c r="AZ156" i="2" s="1"/>
  <c r="AY168" i="2"/>
  <c r="AZ168" i="2" s="1"/>
  <c r="AJ173" i="2"/>
  <c r="AJ218" i="2"/>
  <c r="Y6" i="4"/>
  <c r="Y10" i="4"/>
  <c r="Y15" i="4"/>
  <c r="Y19" i="4"/>
  <c r="AB28" i="4"/>
  <c r="AE28" i="4" s="1"/>
  <c r="AA28" i="4"/>
  <c r="AD28" i="4" s="1"/>
  <c r="P11" i="5"/>
  <c r="S11" i="5" s="1"/>
  <c r="O11" i="5"/>
  <c r="R11" i="5" s="1"/>
  <c r="N11" i="5"/>
  <c r="P19" i="5"/>
  <c r="S19" i="5" s="1"/>
  <c r="O19" i="5"/>
  <c r="R19" i="5"/>
  <c r="N19" i="5"/>
  <c r="P27" i="5"/>
  <c r="S27" i="5"/>
  <c r="O27" i="5"/>
  <c r="R27" i="5" s="1"/>
  <c r="N27" i="5"/>
  <c r="P35" i="5"/>
  <c r="S35" i="5" s="1"/>
  <c r="O35" i="5"/>
  <c r="R35" i="5" s="1"/>
  <c r="N35" i="5"/>
  <c r="Q11" i="8"/>
  <c r="T11" i="8"/>
  <c r="P17" i="8"/>
  <c r="S17" i="8" s="1"/>
  <c r="O17" i="8"/>
  <c r="R17" i="8" s="1"/>
  <c r="N17" i="8"/>
  <c r="Q27" i="8"/>
  <c r="T27" i="8" s="1"/>
  <c r="P8" i="5"/>
  <c r="S8" i="5" s="1"/>
  <c r="O8" i="5"/>
  <c r="R8" i="5" s="1"/>
  <c r="N8" i="5"/>
  <c r="P16" i="5"/>
  <c r="S16" i="5" s="1"/>
  <c r="O16" i="5"/>
  <c r="R16" i="5" s="1"/>
  <c r="N16" i="5"/>
  <c r="P24" i="5"/>
  <c r="S24" i="5" s="1"/>
  <c r="O24" i="5"/>
  <c r="R24" i="5" s="1"/>
  <c r="N24" i="5"/>
  <c r="P32" i="5"/>
  <c r="S32" i="5"/>
  <c r="O32" i="5"/>
  <c r="R32" i="5" s="1"/>
  <c r="N32" i="5"/>
  <c r="P40" i="5"/>
  <c r="S40" i="5"/>
  <c r="O40" i="5"/>
  <c r="R40" i="5" s="1"/>
  <c r="N40" i="5"/>
  <c r="Q16" i="8"/>
  <c r="T16" i="8"/>
  <c r="P16" i="8"/>
  <c r="S16" i="8"/>
  <c r="Q32" i="8"/>
  <c r="T32" i="8" s="1"/>
  <c r="P32" i="8"/>
  <c r="S32" i="8" s="1"/>
  <c r="AA6" i="4"/>
  <c r="AD6" i="4"/>
  <c r="Y7" i="4"/>
  <c r="AA10" i="4"/>
  <c r="AD10" i="4" s="1"/>
  <c r="Y11" i="4"/>
  <c r="AA15" i="4"/>
  <c r="AD15" i="4"/>
  <c r="Y17" i="4"/>
  <c r="Z18" i="4"/>
  <c r="AC18" i="4"/>
  <c r="AA19" i="4"/>
  <c r="AD19" i="4"/>
  <c r="Y27" i="4"/>
  <c r="Z28" i="4"/>
  <c r="AC28" i="4"/>
  <c r="AA37" i="4"/>
  <c r="AD37" i="4"/>
  <c r="Z37" i="4"/>
  <c r="AC37" i="4"/>
  <c r="Y37" i="4"/>
  <c r="Q8" i="5"/>
  <c r="T8" i="5"/>
  <c r="P13" i="5"/>
  <c r="S13" i="5"/>
  <c r="O13" i="5"/>
  <c r="R13" i="5" s="1"/>
  <c r="N13" i="5"/>
  <c r="Q16" i="5"/>
  <c r="T16" i="5"/>
  <c r="P21" i="5"/>
  <c r="S21" i="5"/>
  <c r="O21" i="5"/>
  <c r="R21" i="5" s="1"/>
  <c r="N21" i="5"/>
  <c r="Q24" i="5"/>
  <c r="T24" i="5"/>
  <c r="P29" i="5"/>
  <c r="S29" i="5" s="1"/>
  <c r="O29" i="5"/>
  <c r="R29" i="5" s="1"/>
  <c r="N29" i="5"/>
  <c r="Q32" i="5"/>
  <c r="T32" i="5"/>
  <c r="P37" i="5"/>
  <c r="S37" i="5" s="1"/>
  <c r="O37" i="5"/>
  <c r="R37" i="5" s="1"/>
  <c r="N37" i="5"/>
  <c r="Q40" i="5"/>
  <c r="T40" i="5" s="1"/>
  <c r="P13" i="8"/>
  <c r="S13" i="8" s="1"/>
  <c r="O13" i="8"/>
  <c r="R13" i="8" s="1"/>
  <c r="N13" i="8"/>
  <c r="N16" i="8"/>
  <c r="O19" i="8"/>
  <c r="R19" i="8"/>
  <c r="P29" i="8"/>
  <c r="S29" i="8"/>
  <c r="O29" i="8"/>
  <c r="R29" i="8" s="1"/>
  <c r="N29" i="8"/>
  <c r="N32" i="8"/>
  <c r="P37" i="8"/>
  <c r="S37" i="8" s="1"/>
  <c r="O37" i="8"/>
  <c r="R37" i="8"/>
  <c r="N37" i="8"/>
  <c r="Q37" i="8"/>
  <c r="T37" i="8" s="1"/>
  <c r="Z7" i="4"/>
  <c r="AC7" i="4"/>
  <c r="Z11" i="4"/>
  <c r="AC11" i="4"/>
  <c r="Z17" i="4"/>
  <c r="AC17" i="4"/>
  <c r="Z27" i="4"/>
  <c r="AC27" i="4"/>
  <c r="AB36" i="4"/>
  <c r="AE36" i="4" s="1"/>
  <c r="AA36" i="4"/>
  <c r="AD36" i="4" s="1"/>
  <c r="AB37" i="4"/>
  <c r="AE37" i="4"/>
  <c r="P10" i="5"/>
  <c r="S10" i="5"/>
  <c r="O10" i="5"/>
  <c r="R10" i="5"/>
  <c r="N10" i="5"/>
  <c r="P18" i="5"/>
  <c r="S18" i="5"/>
  <c r="O18" i="5"/>
  <c r="R18" i="5"/>
  <c r="N18" i="5"/>
  <c r="P26" i="5"/>
  <c r="S26" i="5"/>
  <c r="O26" i="5"/>
  <c r="R26" i="5"/>
  <c r="N26" i="5"/>
  <c r="P34" i="5"/>
  <c r="S34" i="5" s="1"/>
  <c r="O34" i="5"/>
  <c r="R34" i="5"/>
  <c r="N34" i="5"/>
  <c r="Q12" i="8"/>
  <c r="T12" i="8" s="1"/>
  <c r="P12" i="8"/>
  <c r="S12" i="8"/>
  <c r="O16" i="8"/>
  <c r="R16" i="8"/>
  <c r="Q28" i="8"/>
  <c r="T28" i="8"/>
  <c r="P28" i="8"/>
  <c r="S28" i="8"/>
  <c r="O32" i="8"/>
  <c r="R32" i="8" s="1"/>
  <c r="AA7" i="4"/>
  <c r="AD7" i="4" s="1"/>
  <c r="AA11" i="4"/>
  <c r="AD11" i="4"/>
  <c r="AA17" i="4"/>
  <c r="AD17" i="4"/>
  <c r="Z22" i="4"/>
  <c r="AC22" i="4"/>
  <c r="Y22" i="4"/>
  <c r="AA27" i="4"/>
  <c r="AD27" i="4"/>
  <c r="P7" i="5"/>
  <c r="S7" i="5"/>
  <c r="O7" i="5"/>
  <c r="R7" i="5"/>
  <c r="N7" i="5"/>
  <c r="P15" i="5"/>
  <c r="S15" i="5"/>
  <c r="O15" i="5"/>
  <c r="R15" i="5"/>
  <c r="N15" i="5"/>
  <c r="P23" i="5"/>
  <c r="S23" i="5"/>
  <c r="O23" i="5"/>
  <c r="R23" i="5"/>
  <c r="N23" i="5"/>
  <c r="P31" i="5"/>
  <c r="S31" i="5"/>
  <c r="O31" i="5"/>
  <c r="R31" i="5"/>
  <c r="N31" i="5"/>
  <c r="P39" i="5"/>
  <c r="S39" i="5" s="1"/>
  <c r="O39" i="5"/>
  <c r="R39" i="5"/>
  <c r="N39" i="5"/>
  <c r="P9" i="8"/>
  <c r="S9" i="8" s="1"/>
  <c r="O9" i="8"/>
  <c r="R9" i="8"/>
  <c r="N9" i="8"/>
  <c r="P25" i="8"/>
  <c r="S25" i="8" s="1"/>
  <c r="O25" i="8"/>
  <c r="R25" i="8" s="1"/>
  <c r="N25" i="8"/>
  <c r="Q36" i="8"/>
  <c r="T36" i="8" s="1"/>
  <c r="P36" i="8"/>
  <c r="S36" i="8" s="1"/>
  <c r="Z8" i="4"/>
  <c r="AC8" i="4"/>
  <c r="Z12" i="4"/>
  <c r="AC12" i="4"/>
  <c r="AA21" i="4"/>
  <c r="AD21" i="4"/>
  <c r="Z21" i="4"/>
  <c r="AC21" i="4"/>
  <c r="AA22" i="4"/>
  <c r="AD22" i="4" s="1"/>
  <c r="Z25" i="4"/>
  <c r="AC25" i="4" s="1"/>
  <c r="AA26" i="4"/>
  <c r="AD26" i="4"/>
  <c r="Y35" i="4"/>
  <c r="Z36" i="4"/>
  <c r="AC36" i="4" s="1"/>
  <c r="Q7" i="5"/>
  <c r="T7" i="5" s="1"/>
  <c r="P12" i="5"/>
  <c r="S12" i="5"/>
  <c r="O12" i="5"/>
  <c r="R12" i="5"/>
  <c r="N12" i="5"/>
  <c r="Q15" i="5"/>
  <c r="T15" i="5"/>
  <c r="P20" i="5"/>
  <c r="S20" i="5"/>
  <c r="O20" i="5"/>
  <c r="R20" i="5"/>
  <c r="N20" i="5"/>
  <c r="Q23" i="5"/>
  <c r="T23" i="5"/>
  <c r="P28" i="5"/>
  <c r="S28" i="5"/>
  <c r="O28" i="5"/>
  <c r="R28" i="5"/>
  <c r="N28" i="5"/>
  <c r="Q31" i="5"/>
  <c r="T31" i="5"/>
  <c r="P36" i="5"/>
  <c r="S36" i="5"/>
  <c r="O36" i="5"/>
  <c r="R36" i="5"/>
  <c r="N36" i="5"/>
  <c r="Q39" i="5"/>
  <c r="T39" i="5"/>
  <c r="Q8" i="8"/>
  <c r="T8" i="8"/>
  <c r="P8" i="8"/>
  <c r="S8" i="8"/>
  <c r="Q9" i="8"/>
  <c r="T9" i="8" s="1"/>
  <c r="N11" i="8"/>
  <c r="Q24" i="8"/>
  <c r="T24" i="8"/>
  <c r="P24" i="8"/>
  <c r="S24" i="8" s="1"/>
  <c r="Q25" i="8"/>
  <c r="T25" i="8" s="1"/>
  <c r="N27" i="8"/>
  <c r="N36" i="8"/>
  <c r="AB20" i="4"/>
  <c r="AE20" i="4"/>
  <c r="AA20" i="4"/>
  <c r="AD20" i="4"/>
  <c r="AB22" i="4"/>
  <c r="AE22" i="4"/>
  <c r="Z30" i="4"/>
  <c r="AC30" i="4" s="1"/>
  <c r="Y30" i="4"/>
  <c r="Z35" i="4"/>
  <c r="AC35" i="4"/>
  <c r="P9" i="5"/>
  <c r="S9" i="5"/>
  <c r="O9" i="5"/>
  <c r="R9" i="5" s="1"/>
  <c r="N9" i="5"/>
  <c r="Q12" i="5"/>
  <c r="T12" i="5"/>
  <c r="P17" i="5"/>
  <c r="S17" i="5" s="1"/>
  <c r="O17" i="5"/>
  <c r="R17" i="5" s="1"/>
  <c r="N17" i="5"/>
  <c r="Q20" i="5"/>
  <c r="T20" i="5"/>
  <c r="P25" i="5"/>
  <c r="S25" i="5" s="1"/>
  <c r="O25" i="5"/>
  <c r="R25" i="5" s="1"/>
  <c r="N25" i="5"/>
  <c r="Q28" i="5"/>
  <c r="T28" i="5" s="1"/>
  <c r="P33" i="5"/>
  <c r="S33" i="5" s="1"/>
  <c r="O33" i="5"/>
  <c r="R33" i="5"/>
  <c r="N33" i="5"/>
  <c r="Q36" i="5"/>
  <c r="T36" i="5" s="1"/>
  <c r="P41" i="5"/>
  <c r="S41" i="5" s="1"/>
  <c r="O41" i="5"/>
  <c r="R41" i="5"/>
  <c r="N41" i="5"/>
  <c r="N8" i="8"/>
  <c r="O11" i="8"/>
  <c r="R11" i="8"/>
  <c r="P21" i="8"/>
  <c r="S21" i="8"/>
  <c r="O21" i="8"/>
  <c r="R21" i="8" s="1"/>
  <c r="N21" i="8"/>
  <c r="N24" i="8"/>
  <c r="O27" i="8"/>
  <c r="R27" i="8"/>
  <c r="O36" i="8"/>
  <c r="R36" i="8"/>
  <c r="AA29" i="4"/>
  <c r="AD29" i="4"/>
  <c r="Z29" i="4"/>
  <c r="AC29" i="4"/>
  <c r="AA35" i="4"/>
  <c r="AD35" i="4" s="1"/>
  <c r="P6" i="5"/>
  <c r="S6" i="5" s="1"/>
  <c r="O6" i="5"/>
  <c r="R6" i="5"/>
  <c r="N6" i="5"/>
  <c r="P14" i="5"/>
  <c r="S14" i="5" s="1"/>
  <c r="O14" i="5"/>
  <c r="R14" i="5"/>
  <c r="N14" i="5"/>
  <c r="P22" i="5"/>
  <c r="S22" i="5" s="1"/>
  <c r="O22" i="5"/>
  <c r="R22" i="5" s="1"/>
  <c r="N22" i="5"/>
  <c r="P30" i="5"/>
  <c r="S30" i="5" s="1"/>
  <c r="O30" i="5"/>
  <c r="R30" i="5" s="1"/>
  <c r="N30" i="5"/>
  <c r="P38" i="5"/>
  <c r="S38" i="5"/>
  <c r="O38" i="5"/>
  <c r="R38" i="5" s="1"/>
  <c r="N38" i="5"/>
  <c r="Q20" i="8"/>
  <c r="T20" i="8"/>
  <c r="P20" i="8"/>
  <c r="S20" i="8" s="1"/>
  <c r="P33" i="8"/>
  <c r="S33" i="8" s="1"/>
  <c r="O33" i="8"/>
  <c r="R33" i="8"/>
  <c r="N33" i="8"/>
  <c r="Q33" i="8"/>
  <c r="T33" i="8"/>
  <c r="Q41" i="8"/>
  <c r="T41" i="8" s="1"/>
  <c r="N40" i="8"/>
  <c r="P40" i="8"/>
  <c r="S40" i="8" s="1"/>
  <c r="N41" i="8"/>
  <c r="Y38" i="4"/>
  <c r="O41" i="8"/>
  <c r="R41" i="8"/>
  <c r="AY33" i="2" l="1"/>
  <c r="AZ33" i="2" s="1"/>
  <c r="T9" i="2"/>
  <c r="U9" i="2" s="1"/>
  <c r="T213" i="2"/>
  <c r="U213" i="2" s="1"/>
  <c r="T39" i="2"/>
  <c r="U39" i="2" s="1"/>
  <c r="T147" i="2"/>
  <c r="U147" i="2" s="1"/>
  <c r="T177" i="2"/>
  <c r="U177" i="2" s="1"/>
  <c r="AJ166" i="2"/>
  <c r="AY55" i="2"/>
  <c r="AZ55" i="2" s="1"/>
  <c r="AY56" i="2"/>
  <c r="AZ56" i="2" s="1"/>
  <c r="AY72" i="2"/>
  <c r="AZ72" i="2" s="1"/>
  <c r="AY73" i="2"/>
  <c r="AZ73" i="2" s="1"/>
  <c r="T75" i="2"/>
  <c r="U75" i="2" s="1"/>
  <c r="AJ97" i="2"/>
  <c r="AY133" i="2"/>
  <c r="AZ133" i="2" s="1"/>
  <c r="BD147" i="2"/>
  <c r="BE147" i="2" s="1"/>
  <c r="AY191" i="2"/>
  <c r="AZ191" i="2" s="1"/>
  <c r="AJ147" i="2"/>
  <c r="AY11" i="2"/>
  <c r="AZ11" i="2" s="1"/>
  <c r="AY23" i="2"/>
  <c r="AZ23" i="2" s="1"/>
  <c r="AY46" i="2"/>
  <c r="AZ46" i="2" s="1"/>
  <c r="AY49" i="2"/>
  <c r="AZ49" i="2" s="1"/>
  <c r="AJ51" i="2"/>
  <c r="AJ59" i="2"/>
  <c r="AJ60" i="2"/>
  <c r="AY12" i="2"/>
  <c r="AZ12" i="2" s="1"/>
  <c r="AY18" i="2"/>
  <c r="AZ18" i="2" s="1"/>
  <c r="AJ35" i="2"/>
  <c r="AY65" i="2"/>
  <c r="AZ65" i="2" s="1"/>
  <c r="AY135" i="2"/>
  <c r="AZ135" i="2" s="1"/>
  <c r="AY121" i="2"/>
  <c r="AZ121" i="2" s="1"/>
  <c r="AJ132" i="2"/>
  <c r="AJ133" i="2"/>
  <c r="AY158" i="2"/>
  <c r="AZ158" i="2" s="1"/>
  <c r="T183" i="2"/>
  <c r="U183" i="2" s="1"/>
  <c r="T33" i="2"/>
  <c r="U33" i="2" s="1"/>
  <c r="BC33" i="2"/>
  <c r="BD33" i="2" s="1"/>
  <c r="AJ15" i="2"/>
  <c r="AY116" i="2"/>
  <c r="AZ116" i="2" s="1"/>
  <c r="T153" i="2"/>
  <c r="U153" i="2" s="1"/>
  <c r="AJ174" i="2"/>
  <c r="AY14" i="2"/>
  <c r="AZ14" i="2" s="1"/>
  <c r="AY44" i="2"/>
  <c r="AZ44" i="2" s="1"/>
  <c r="AY98" i="2"/>
  <c r="AZ98" i="2" s="1"/>
  <c r="AJ99" i="2"/>
  <c r="AY199" i="2"/>
  <c r="AZ199" i="2" s="1"/>
  <c r="AY200" i="2"/>
  <c r="AZ200" i="2" s="1"/>
  <c r="R63" i="2"/>
  <c r="T63" i="2" s="1"/>
  <c r="U63" i="2" s="1"/>
  <c r="Q63" i="2"/>
  <c r="AY68" i="2"/>
  <c r="AZ68" i="2" s="1"/>
  <c r="AY75" i="2"/>
  <c r="AZ75" i="2" s="1"/>
  <c r="AY113" i="2"/>
  <c r="AZ113" i="2" s="1"/>
  <c r="AY150" i="2"/>
  <c r="AZ150" i="2" s="1"/>
  <c r="AJ24" i="2"/>
  <c r="AJ25" i="2"/>
  <c r="AY36" i="2"/>
  <c r="AZ36" i="2" s="1"/>
  <c r="AY51" i="2"/>
  <c r="AZ51" i="2" s="1"/>
  <c r="AY77" i="2"/>
  <c r="AZ77" i="2" s="1"/>
  <c r="AY87" i="2"/>
  <c r="AZ87" i="2" s="1"/>
  <c r="AY134" i="2"/>
  <c r="AZ134" i="2" s="1"/>
  <c r="AY167" i="2"/>
  <c r="AZ167" i="2" s="1"/>
  <c r="AJ208" i="2"/>
  <c r="AJ210" i="2"/>
  <c r="AJ211" i="2"/>
  <c r="AY70" i="2"/>
  <c r="AZ70" i="2" s="1"/>
  <c r="AY71" i="2"/>
  <c r="AZ71" i="2" s="1"/>
  <c r="AY108" i="2"/>
  <c r="AZ108" i="2" s="1"/>
  <c r="AJ195" i="2"/>
  <c r="BD45" i="2"/>
  <c r="T93" i="2"/>
  <c r="U93" i="2" s="1"/>
  <c r="BD165" i="2"/>
  <c r="BE165" i="2" s="1"/>
  <c r="BD201" i="2"/>
  <c r="BE201" i="2" s="1"/>
  <c r="AA39" i="4"/>
  <c r="AD39" i="4" s="1"/>
  <c r="AA41" i="4"/>
  <c r="AD41" i="4" s="1"/>
  <c r="N18" i="8"/>
  <c r="T99" i="2"/>
  <c r="U99" i="2" s="1"/>
  <c r="T105" i="2"/>
  <c r="U105" i="2" s="1"/>
  <c r="BD159" i="2"/>
  <c r="BE159" i="2" s="1"/>
  <c r="BD195" i="2"/>
  <c r="BE195" i="2" s="1"/>
  <c r="AB15" i="4"/>
  <c r="AE15" i="4" s="1"/>
  <c r="AA30" i="4"/>
  <c r="AD30" i="4" s="1"/>
  <c r="Y41" i="4"/>
  <c r="Q18" i="8"/>
  <c r="T18" i="8" s="1"/>
  <c r="N35" i="8"/>
  <c r="T117" i="2"/>
  <c r="U117" i="2" s="1"/>
  <c r="Z39" i="4"/>
  <c r="AC39" i="4" s="1"/>
  <c r="Z41" i="4"/>
  <c r="AC41" i="4" s="1"/>
  <c r="Q15" i="8"/>
  <c r="T15" i="8" s="1"/>
  <c r="O35" i="8"/>
  <c r="R35" i="8" s="1"/>
  <c r="AB10" i="4"/>
  <c r="AE10" i="4" s="1"/>
  <c r="AA12" i="4"/>
  <c r="AD12" i="4" s="1"/>
  <c r="O38" i="8"/>
  <c r="R38" i="8" s="1"/>
  <c r="BD9" i="2"/>
  <c r="T123" i="2"/>
  <c r="U123" i="2" s="1"/>
  <c r="P35" i="8"/>
  <c r="S35" i="8" s="1"/>
  <c r="T141" i="2"/>
  <c r="U141" i="2" s="1"/>
  <c r="Y12" i="4"/>
  <c r="T87" i="2"/>
  <c r="U87" i="2" s="1"/>
  <c r="BD213" i="2"/>
  <c r="BE213" i="2" s="1"/>
  <c r="Y18" i="4"/>
  <c r="AB24" i="4"/>
  <c r="AE24" i="4" s="1"/>
  <c r="AB26" i="4"/>
  <c r="AE26" i="4" s="1"/>
  <c r="O14" i="8"/>
  <c r="R14" i="8" s="1"/>
  <c r="O15" i="8"/>
  <c r="R15" i="8" s="1"/>
  <c r="BD63" i="2"/>
  <c r="BE63" i="2" s="1"/>
  <c r="BD129" i="2"/>
  <c r="BE129" i="2" s="1"/>
  <c r="BD69" i="2"/>
  <c r="BE69" i="2" s="1"/>
  <c r="BC117" i="2"/>
  <c r="BD117" i="2" s="1"/>
  <c r="BE117" i="2" s="1"/>
  <c r="T45" i="2"/>
  <c r="U45" i="2" s="1"/>
  <c r="T189" i="2"/>
  <c r="U189" i="2" s="1"/>
  <c r="BC75" i="2"/>
  <c r="BD75" i="2" s="1"/>
  <c r="BE75" i="2" s="1"/>
  <c r="BC183" i="2"/>
  <c r="BD183" i="2" s="1"/>
  <c r="BE183" i="2" s="1"/>
  <c r="T207" i="2"/>
  <c r="U207" i="2" s="1"/>
  <c r="BC105" i="2"/>
  <c r="BD105" i="2" s="1"/>
  <c r="BE105" i="2" s="1"/>
  <c r="BC141" i="2"/>
  <c r="BD141" i="2" s="1"/>
  <c r="BE141" i="2" s="1"/>
  <c r="BC51" i="2"/>
  <c r="BD51" i="2" s="1"/>
  <c r="BC99" i="2"/>
  <c r="BD99" i="2" s="1"/>
  <c r="BE99" i="2" s="1"/>
  <c r="T69" i="2"/>
  <c r="U69" i="2" s="1"/>
  <c r="BC123" i="2"/>
  <c r="BD123" i="2" s="1"/>
  <c r="BE123" i="2" s="1"/>
  <c r="BC81" i="2"/>
  <c r="BD81" i="2" s="1"/>
  <c r="BE81" i="2" s="1"/>
  <c r="T159" i="2"/>
  <c r="U159" i="2" s="1"/>
  <c r="T21" i="2"/>
  <c r="U2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K45" authorId="0" shapeId="0" xr:uid="{00000000-0006-0000-0100-000001000000}">
      <text>
        <r>
          <rPr>
            <sz val="11"/>
            <color theme="1"/>
            <rFont val="Calibri"/>
            <family val="2"/>
            <scheme val="minor"/>
          </rPr>
          <t>======
ID#AAACFyllfho
Martha Daniela Caicedo Beltran    (2026-08-20 15:44:37)
Riesgo 7 se mantiene, se procede actualizar fechas.</t>
        </r>
      </text>
    </comment>
  </commentList>
  <extLst>
    <ext xmlns:r="http://schemas.openxmlformats.org/officeDocument/2006/relationships" uri="GoogleSheetsCustomDataVersion2">
      <go:sheetsCustomData xmlns:go="http://customooxmlschemas.google.com/" r:id="rId1" roundtripDataSignature="AMtx7mhccmx5iVVqQ9ts9i49naYExcIm2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5" authorId="0" shapeId="0" xr:uid="{00000000-0006-0000-0300-000001000000}">
      <text>
        <r>
          <rPr>
            <sz val="11"/>
            <color theme="1"/>
            <rFont val="Calibri"/>
            <family val="2"/>
            <scheme val="minor"/>
          </rPr>
          <t>======
ID#AAABaQXnXFU
admin    (2024-12-17 20:27:09)
Diligenciar el numero del Riesgo identificado asociado al código de causa</t>
        </r>
      </text>
    </comment>
    <comment ref="D5" authorId="0" shapeId="0" xr:uid="{00000000-0006-0000-0300-000002000000}">
      <text>
        <r>
          <rPr>
            <sz val="11"/>
            <color theme="1"/>
            <rFont val="Calibri"/>
            <family val="2"/>
            <scheme val="minor"/>
          </rPr>
          <t>======
ID#AAABaQXnXEw
admin    (2024-12-17 20:27:09)
Diligenciar el numero del Riesgo identificado asociado al código de causa</t>
        </r>
      </text>
    </comment>
  </commentList>
  <extLst>
    <ext xmlns:r="http://schemas.openxmlformats.org/officeDocument/2006/relationships" uri="GoogleSheetsCustomDataVersion2">
      <go:sheetsCustomData xmlns:go="http://customooxmlschemas.google.com/" r:id="rId1" roundtripDataSignature="AMtx7miYsQB3FUeiCwrr1Vb5A3mV5gCxig=="/>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5" authorId="0" shapeId="0" xr:uid="{00000000-0006-0000-0400-000001000000}">
      <text>
        <r>
          <rPr>
            <sz val="11"/>
            <color theme="1"/>
            <rFont val="Calibri"/>
            <family val="2"/>
            <scheme val="minor"/>
          </rPr>
          <t>======
ID#AAABaQXnXE4
admin    (2024-12-17 20:27:09)
Diligenciar el numero del Riesgo identificado asociado al código de causa</t>
        </r>
      </text>
    </comment>
    <comment ref="D5" authorId="0" shapeId="0" xr:uid="{00000000-0006-0000-0400-000002000000}">
      <text>
        <r>
          <rPr>
            <sz val="11"/>
            <color theme="1"/>
            <rFont val="Calibri"/>
            <family val="2"/>
            <scheme val="minor"/>
          </rPr>
          <t>======
ID#AAABaQXnXEs
admin    (2024-12-17 20:27:09)
Diligenciar el numero del Riesgo identificado asociado al código de causa</t>
        </r>
      </text>
    </comment>
  </commentList>
  <extLst>
    <ext xmlns:r="http://schemas.openxmlformats.org/officeDocument/2006/relationships" uri="GoogleSheetsCustomDataVersion2">
      <go:sheetsCustomData xmlns:go="http://customooxmlschemas.google.com/" r:id="rId1" roundtripDataSignature="AMtx7mgg1STAAEbqp5SYDBF6w/lwZ69FuA=="/>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5" authorId="0" shapeId="0" xr:uid="{00000000-0006-0000-0700-000001000000}">
      <text>
        <r>
          <rPr>
            <sz val="11"/>
            <color theme="1"/>
            <rFont val="Calibri"/>
            <family val="2"/>
            <scheme val="minor"/>
          </rPr>
          <t>======
ID#AAABaQXnXDw
admin    (2024-12-17 20:27:09)
Diligenciar el numero del Riesgo identificado asociado al código de causa</t>
        </r>
      </text>
    </comment>
    <comment ref="D5" authorId="0" shapeId="0" xr:uid="{00000000-0006-0000-0700-000002000000}">
      <text>
        <r>
          <rPr>
            <sz val="11"/>
            <color theme="1"/>
            <rFont val="Calibri"/>
            <family val="2"/>
            <scheme val="minor"/>
          </rPr>
          <t>======
ID#AAABaQXnXE0
admin    (2024-12-17 20:27:09)
Diligenciar el numero del Riesgo identificado asociado al código de causa</t>
        </r>
      </text>
    </comment>
  </commentList>
  <extLst>
    <ext xmlns:r="http://schemas.openxmlformats.org/officeDocument/2006/relationships" uri="GoogleSheetsCustomDataVersion2">
      <go:sheetsCustomData xmlns:go="http://customooxmlschemas.google.com/" r:id="rId1" roundtripDataSignature="AMtx7miVW8lkWZ8IXWnmgf/XECA5k5spwQ=="/>
    </ext>
  </extLst>
</comments>
</file>

<file path=xl/sharedStrings.xml><?xml version="1.0" encoding="utf-8"?>
<sst xmlns="http://schemas.openxmlformats.org/spreadsheetml/2006/main" count="5055" uniqueCount="825">
  <si>
    <t>Matriz Mapa de Riesgos Corrupción</t>
  </si>
  <si>
    <t>La FUGA define y actualiza su instrumento de riesgos de corrupción con el propósito de facilitar el ejercicio de identificación, análisis, evaluación y seguimiento de los riesgos de corrupción a los cuales se encuentra expuesta la entidad, el presente formato desarrolla un esquema completo acorde con los contenidos metodológicos de la Guía para la Administración del Riesgo y el diseño de controles V6, y adaptado a la POLÍTICA DE ADMINISTRACIÓN DEL RIESGO definida por la Entidad.</t>
  </si>
  <si>
    <t>Orientaciones Generales</t>
  </si>
  <si>
    <t>Antes de iniciar con el diligenciamiento de la información en la matriz, se requiere haber avanzado en el análisis del proceso, su objetivo, alcance, actividades clave (Caracterización), considere los lineamientos establecidos en la Política de Riesgos de la FUGA.</t>
  </si>
  <si>
    <t>HOJA - "Mapa Corrup"</t>
  </si>
  <si>
    <t>Mapa de Riesgos Corrupción FUGA 2026</t>
  </si>
  <si>
    <t>Columna</t>
  </si>
  <si>
    <t>Descripción - Lineamientos para el diligenciamiento</t>
  </si>
  <si>
    <t>Nro.</t>
  </si>
  <si>
    <t>Corresponde al número único que se le asigna a cada uno de los riesgos. Permite definir un consecutivo de riesgos.</t>
  </si>
  <si>
    <t>MAPA DE RIESGOS CORRUPCIÓN FUGA</t>
  </si>
  <si>
    <t>Muy Alta</t>
  </si>
  <si>
    <t>Proceso</t>
  </si>
  <si>
    <t>Utilice la lista de despliegue que se encuentra parametrizada. Seleccione el nombre del proceso al cual se le identificarán y valorarán los riesgos.</t>
  </si>
  <si>
    <t>MAPA DE RIESGOS DE CORRUPCIÓN 
FUNDACIÓN GILBERTO ALZATE AVENDAÑO</t>
  </si>
  <si>
    <t xml:space="preserve">Código: </t>
  </si>
  <si>
    <t>Código:    GM-FT-13</t>
  </si>
  <si>
    <t>Versión:</t>
  </si>
  <si>
    <t xml:space="preserve">Vigente desde: </t>
  </si>
  <si>
    <t>Objetivo</t>
  </si>
  <si>
    <t>Este campo es automático y corresponde al objetivo del proceso seleccionado.</t>
  </si>
  <si>
    <t>Probabilidad</t>
  </si>
  <si>
    <t>Mayor</t>
  </si>
  <si>
    <t>Seleccione Opción</t>
  </si>
  <si>
    <t>Nro</t>
  </si>
  <si>
    <t>Responsable</t>
  </si>
  <si>
    <t>Media</t>
  </si>
  <si>
    <t>PROCESO</t>
  </si>
  <si>
    <t>Utilice la lista de despliegue que se encuentra parametrizada. Seleccione el nombre del responsable del proceso al que se le identificarán y valorarán los riesgos.</t>
  </si>
  <si>
    <t xml:space="preserve">RIESGO   </t>
  </si>
  <si>
    <t>1. ¿Afectar al grupo de funcionarios del proceso?</t>
  </si>
  <si>
    <t>2 ¿Afectar el cumplimiento de metas y objetivos de la dependencia?</t>
  </si>
  <si>
    <t>3 ¿Afectar el cumplimiento de misión de la entidad?</t>
  </si>
  <si>
    <t>4 ¿Afectar el cumplimiento de la misión del sector al que pertenece la entidad?</t>
  </si>
  <si>
    <t>5 ¿Generar pérdida de confianza de la entidad, afectando su reputación?</t>
  </si>
  <si>
    <t>6 ¿Generar pérdida de recursos económicos?</t>
  </si>
  <si>
    <t>7 ¿Afectar la generación de los productos o la prestación de servicios?</t>
  </si>
  <si>
    <t>8. ¿Dar lugar al detrimento de calidad de vida de la comunidad por la pérdida del bien, servicios o recursos públicos?</t>
  </si>
  <si>
    <t>9 ¿Generar pérdida de información de la entidad?</t>
  </si>
  <si>
    <t>10 ¿Generar intervención de los órganos de control, de la Fiscalía u otro ente?</t>
  </si>
  <si>
    <t>11 ¿Dar lugar a procesos sancionatorios?</t>
  </si>
  <si>
    <t>12 ¿Dar lugar a procesos disciplinarios?</t>
  </si>
  <si>
    <t>13 ¿Dar lugar a procesos fiscales?</t>
  </si>
  <si>
    <t>14 ¿Dar lugar a procesos penales?</t>
  </si>
  <si>
    <t>15 ¿Generar pérdida de credibilidad del sector?</t>
  </si>
  <si>
    <t>Causa Inmediata</t>
  </si>
  <si>
    <t>16 ¿Ocasionar lesiones físicas o pérdida de vidas humanas?</t>
  </si>
  <si>
    <t>17 ¿Afectar la imagen regional?</t>
  </si>
  <si>
    <t>18 ¿Afectar la imagen nacional?</t>
  </si>
  <si>
    <t>Circunstancias bajo las cuales se presenta el riesgo, es la situación más evidente frente al riesgo, redacte de la forma más concreta posible.
La causa inmediata debera ser incluida dentro de la celda de la fila y columna correspondiente, pero no debe coinsidir con la misma fila de la cauza raiz.</t>
  </si>
  <si>
    <t>19 ¿Generar daño ambiental?</t>
  </si>
  <si>
    <t>SI</t>
  </si>
  <si>
    <t>NO</t>
  </si>
  <si>
    <t>Catastrófico</t>
  </si>
  <si>
    <t>Moderado</t>
  </si>
  <si>
    <t>IMPACTO*</t>
  </si>
  <si>
    <t>Baja</t>
  </si>
  <si>
    <t>Causa Raíz</t>
  </si>
  <si>
    <t>x|</t>
  </si>
  <si>
    <t>Causa  principal  o básica, corresponde a las razones por la cuales se puede presentar  el riesgo, redacte de la forma más concreta posible.
La causa raiz debera ser incluida dentro de la celda de la fila y columna correspondiente, pero no debe coinsidir con la misma fila de la cauza inmediata.</t>
  </si>
  <si>
    <t>Muy baja</t>
  </si>
  <si>
    <t>Versión:    01</t>
  </si>
  <si>
    <t>Muy bajo</t>
  </si>
  <si>
    <t>Consecuencias *</t>
  </si>
  <si>
    <t>Bajo</t>
  </si>
  <si>
    <t>Corresponde al impacto que se puede presentan ante la materialización del riesgo, redacte de la forma más concreta posible.</t>
  </si>
  <si>
    <t xml:space="preserve">Mayor </t>
  </si>
  <si>
    <t>Catastrofico</t>
  </si>
  <si>
    <t>Impacto</t>
  </si>
  <si>
    <t>Nombre del Riesgo*</t>
  </si>
  <si>
    <t>Define el nombre del riesgo identificado. Evitar iniciar con palabras negativas como: “No…”, “Que no…”, o con palabras que denoten un factor de riesgo (causa) tales como: “ausencia de”, “falta de”, “poco(a)”, “escaso(a)”, “insuficiente”, “deficiente”, “debilidades.</t>
  </si>
  <si>
    <t>Descripción del Riesgo</t>
  </si>
  <si>
    <r>
      <rPr>
        <sz val="10"/>
        <color theme="1"/>
        <rFont val="Arial"/>
        <family val="2"/>
      </rPr>
      <t xml:space="preserve">Consolida o resume los análisis sobre impacto + causa inmediata + causa raíz, permitiendo contar con una redacción clara y concreta del riesgo identificado. Tenga en cuenta la estructura de alto nivel establecida en al guía, inicia con </t>
    </r>
    <r>
      <rPr>
        <b/>
        <sz val="10"/>
        <color rgb="FFE36C09"/>
        <rFont val="Arial"/>
        <family val="2"/>
      </rPr>
      <t>POSIBILIDAD DE + Impacto para la entidad (Qué) + Causa Inmediata (Cómo) + Causa Raíz (Por qué)</t>
    </r>
  </si>
  <si>
    <t>Riesgo inherente</t>
  </si>
  <si>
    <t>Trámite, servicio y consulta de Información pública</t>
  </si>
  <si>
    <t>Aplica solo para los riesgos que estan asociados a algún trámite, servicio y/o consulta de información pública. En los casos que aplique se debe poner de manera textual el nombre del  trámite, servicio y/o consulta de información pública correspondiente.</t>
  </si>
  <si>
    <t>Seleccione</t>
  </si>
  <si>
    <t>Acción u Omisión</t>
  </si>
  <si>
    <t>Marque con una "X" si se presenta el caso. Desarrollo u omisión de una actividad especifica</t>
  </si>
  <si>
    <t>Vigente desde: Noviembre 2024</t>
  </si>
  <si>
    <t>Uso del Poder</t>
  </si>
  <si>
    <t>Marque con una "X" si se presenta el caso. Autoridad o poder sobre los criterios o evaluaciones resultantes</t>
  </si>
  <si>
    <t>Desviar la Gestión de lo Publico</t>
  </si>
  <si>
    <t>Marque con una "X" si se presenta el caso. Desviación de recursos públicos ante su objetivo especifico u asignado</t>
  </si>
  <si>
    <t>Beneficio Privado</t>
  </si>
  <si>
    <t xml:space="preserve">Marque con una "X" si se presenta el caso. Generar beneficio de algún tipo a terceros de  manera propia </t>
  </si>
  <si>
    <t>Probabilidad Inherente</t>
  </si>
  <si>
    <t>Utilice la lista de despliegue que se encuentra parametrizada. Seleccionando la opción luego de analizar la posibilidad de ocurrencia del riesgos frente al análisis de las causas que se han podido presentar, frente el riesgo Inherente.</t>
  </si>
  <si>
    <t>Impacto Riesgo Inherente</t>
  </si>
  <si>
    <t>Este campo es automático y depende de la información definida en la hoja "Impacto Ri Inhe", frente el riesgo Inherente.</t>
  </si>
  <si>
    <t>Zona de Riesgo Inherente</t>
  </si>
  <si>
    <t>Teniendo en cuenta que ingresó la información de PROBABILIDAD e IMPACTO, la matriz automáticamente hará el cálculo para la zona de riesgo inherente</t>
  </si>
  <si>
    <t>No. Control</t>
  </si>
  <si>
    <t xml:space="preserve">Corresponde al número único asignado para cada control dentro de cada riesgo, este debe indicar en primera instancia el numero del riesgo asociado seguido de un punto y finalmente el numero de riesgo. Ejm. Riesgo 2 - Control 1. El numero del control es 2.1 </t>
  </si>
  <si>
    <t>Descripción del Control</t>
  </si>
  <si>
    <r>
      <rPr>
        <sz val="10"/>
        <color theme="1"/>
        <rFont val="Arial"/>
        <family val="2"/>
      </rPr>
      <t xml:space="preserve">Recuerde que el control se define como la medida que permite reducir o mitigar un riesgo. Defina el control (es) que atacan la causa raíz del riesgo, considere la estructura explicada en la guía: </t>
    </r>
    <r>
      <rPr>
        <b/>
        <sz val="10"/>
        <color rgb="FFE36C09"/>
        <rFont val="Arial"/>
        <family val="2"/>
      </rPr>
      <t>Responsable de ejecutar el control + Acción + Complemento</t>
    </r>
  </si>
  <si>
    <t>Correctivos o Desviaciones</t>
  </si>
  <si>
    <t>Defina la actividad a desarrollar por parte del proceso ante la posible desviación del control.</t>
  </si>
  <si>
    <t>Riesgo residual</t>
  </si>
  <si>
    <t>Evidencia que soporta la ejecución*</t>
  </si>
  <si>
    <t>Describa cual es la evidencia que soporta la aplicación del control definido</t>
  </si>
  <si>
    <t>#REF!</t>
  </si>
  <si>
    <r>
      <rPr>
        <b/>
        <sz val="10"/>
        <color theme="1"/>
        <rFont val="Arial"/>
        <family val="2"/>
      </rPr>
      <t xml:space="preserve">ATRIBUTOS EFICIENCIA
</t>
    </r>
    <r>
      <rPr>
        <sz val="10"/>
        <color theme="1"/>
        <rFont val="Arial"/>
        <family val="2"/>
      </rPr>
      <t>Tipo</t>
    </r>
  </si>
  <si>
    <t>Utilice la lista de despliegue que se encuentra parametrizada, le aparecerán las opciones: i)Preventivo, ii)Detectivo</t>
  </si>
  <si>
    <t>SELECCIONE DE ACUERDO A LA MAYOR CLASIFICACIÒN</t>
  </si>
  <si>
    <r>
      <rPr>
        <b/>
        <sz val="10"/>
        <color theme="1"/>
        <rFont val="Arial"/>
        <family val="2"/>
      </rPr>
      <t xml:space="preserve">ATRIBUTOS EFICIENCIA
</t>
    </r>
    <r>
      <rPr>
        <sz val="10"/>
        <color theme="1"/>
        <rFont val="Arial"/>
        <family val="2"/>
      </rPr>
      <t>Implementación</t>
    </r>
  </si>
  <si>
    <t>Utilice la lista de despliegue que se encuentra parametrizada, le aparecerán las opciones: i)Automático, ii)Manual.</t>
  </si>
  <si>
    <r>
      <rPr>
        <b/>
        <sz val="10"/>
        <color theme="1"/>
        <rFont val="Arial"/>
        <family val="2"/>
      </rPr>
      <t xml:space="preserve">ATRIBUTOS INFORMATIVOS
</t>
    </r>
    <r>
      <rPr>
        <sz val="10"/>
        <color theme="1"/>
        <rFont val="Arial"/>
        <family val="2"/>
      </rPr>
      <t>Documentación</t>
    </r>
  </si>
  <si>
    <t>Utilice la lista de despliegue que se encuentra parametrizada, le aparecerán las opciones: i)Documentado, ii)Sin documentar.</t>
  </si>
  <si>
    <r>
      <rPr>
        <b/>
        <sz val="10"/>
        <color theme="1"/>
        <rFont val="Arial"/>
        <family val="2"/>
      </rPr>
      <t xml:space="preserve">ATRIBUTOS INFORMATIVOS
</t>
    </r>
    <r>
      <rPr>
        <sz val="10"/>
        <color theme="1"/>
        <rFont val="Arial"/>
        <family val="2"/>
      </rPr>
      <t>Frecuencia</t>
    </r>
  </si>
  <si>
    <t>Utilice la lista de despliegue que se encuentra parametrizada, le aparecerán las opciones: i)Continua, ii)Aleatoria.</t>
  </si>
  <si>
    <r>
      <rPr>
        <b/>
        <sz val="10"/>
        <color theme="1"/>
        <rFont val="Arial"/>
        <family val="2"/>
      </rPr>
      <t xml:space="preserve">ATRIBUTOS INFORMATIVOS
</t>
    </r>
    <r>
      <rPr>
        <sz val="10"/>
        <color theme="1"/>
        <rFont val="Arial"/>
        <family val="2"/>
      </rPr>
      <t>Evidencia</t>
    </r>
  </si>
  <si>
    <t>Utilice la lista de despliegue que se encuentra parametrizada, le aparecerán las opciones: i)Con Registro, ii) Sin Registro.</t>
  </si>
  <si>
    <r>
      <rPr>
        <b/>
        <sz val="10"/>
        <color theme="1"/>
        <rFont val="Arial"/>
        <family val="2"/>
      </rPr>
      <t xml:space="preserve">Criterio de Evaluación CONTROL
</t>
    </r>
    <r>
      <rPr>
        <sz val="10"/>
        <color theme="1"/>
        <rFont val="Arial"/>
        <family val="2"/>
      </rPr>
      <t>Responsable</t>
    </r>
  </si>
  <si>
    <t>Utilice la lista de despliegue que se encuentra parametrizada, le aparecerán las opciones: i)Asignado, ii) No asignado.</t>
  </si>
  <si>
    <r>
      <rPr>
        <b/>
        <sz val="10"/>
        <color theme="1"/>
        <rFont val="Arial"/>
        <family val="2"/>
      </rPr>
      <t xml:space="preserve">Criterio de Evaluación CONTROL
</t>
    </r>
    <r>
      <rPr>
        <sz val="10"/>
        <color theme="1"/>
        <rFont val="Arial"/>
        <family val="2"/>
      </rPr>
      <t>Segregación y autoridad</t>
    </r>
  </si>
  <si>
    <t>Utilice la lista de despliegue que se encuentra parametrizada, le aparecerán las opciones: i)Adecuado, ii) Inadecuado</t>
  </si>
  <si>
    <r>
      <rPr>
        <b/>
        <sz val="10"/>
        <color theme="1"/>
        <rFont val="Arial"/>
        <family val="2"/>
      </rPr>
      <t>Criterio de Evaluación CONTROL</t>
    </r>
    <r>
      <rPr>
        <sz val="10"/>
        <color theme="1"/>
        <rFont val="Arial"/>
        <family val="2"/>
      </rPr>
      <t xml:space="preserve">
Periodicidad</t>
    </r>
  </si>
  <si>
    <t>Utilice la lista de despliegue que se encuentra parametrizada, le aparecerán las opciones: i)Oportuna, ii) Inoportuna</t>
  </si>
  <si>
    <r>
      <rPr>
        <b/>
        <sz val="10"/>
        <color theme="1"/>
        <rFont val="Arial"/>
        <family val="2"/>
      </rPr>
      <t>Criterio de Evaluación CONTROL</t>
    </r>
    <r>
      <rPr>
        <sz val="10"/>
        <color theme="1"/>
        <rFont val="Arial"/>
        <family val="2"/>
      </rPr>
      <t xml:space="preserve">
Propósito</t>
    </r>
  </si>
  <si>
    <t xml:space="preserve">Utilice la lista de despliegue que se encuentra parametrizada, le aparecerán las opciones: i)Prevenir, ii)Detectar, iii) No es un control </t>
  </si>
  <si>
    <r>
      <rPr>
        <b/>
        <sz val="10"/>
        <color theme="1"/>
        <rFont val="Arial"/>
        <family val="2"/>
      </rPr>
      <t>Criterio de Evaluación CONTROL</t>
    </r>
    <r>
      <rPr>
        <sz val="10"/>
        <color theme="1"/>
        <rFont val="Arial"/>
        <family val="2"/>
      </rPr>
      <t xml:space="preserve">
Como se realiza la actividad de control</t>
    </r>
  </si>
  <si>
    <t>Utilice la lista de despliegue que se encuentra parametrizada, le aparecerán las opciones: i)Confiable, ii) No confiable</t>
  </si>
  <si>
    <r>
      <rPr>
        <b/>
        <sz val="10"/>
        <color theme="1"/>
        <rFont val="Arial"/>
        <family val="2"/>
      </rPr>
      <t>Criterio de Evaluación CONTROL</t>
    </r>
    <r>
      <rPr>
        <sz val="10"/>
        <color theme="1"/>
        <rFont val="Arial"/>
        <family val="2"/>
      </rPr>
      <t xml:space="preserve">
Que pasa con las observaciones o desviaciones</t>
    </r>
  </si>
  <si>
    <t>Utilice la lista de despliegue que se encuentra parametrizada, le aparecerán las opciones: i)Se investigan y resuelven oportunamente, ii)No se investigan y resuelven oportunamente</t>
  </si>
  <si>
    <r>
      <rPr>
        <b/>
        <sz val="10"/>
        <color theme="1"/>
        <rFont val="Arial"/>
        <family val="2"/>
      </rPr>
      <t>Criterio de Evaluación CONTROL</t>
    </r>
    <r>
      <rPr>
        <sz val="10"/>
        <color theme="1"/>
        <rFont val="Arial"/>
        <family val="2"/>
      </rPr>
      <t xml:space="preserve">
Evidencia de la ejecución del control</t>
    </r>
  </si>
  <si>
    <t>Utilice la lista de despliegue que se encuentra parametrizada, le aparecerán las opciones: i)Completa, ii)Incompleta, iii) No existe</t>
  </si>
  <si>
    <t>Fortaleza del Control</t>
  </si>
  <si>
    <t>La matriz automáticamente hará el cálculo, acorde con sus atributos analizados, lo que permitirá establecer el nivel de fortaleza del control.</t>
  </si>
  <si>
    <t>Probabilidad Residual</t>
  </si>
  <si>
    <t>Utilice la lista de despliegue que se encuentra parametrizada. Seleccionando la opción luego de analizar la posibilidad de ocurrencia del riesgos frente al análisis de las causas que se han podido presentar, luego de la aplicación de controles.</t>
  </si>
  <si>
    <t>Fecha de Actualización:  23/01/2026 (Fecha de la actualización de la información del instrumento)    _ Versión  01  - 2026</t>
  </si>
  <si>
    <t>Impacto Residual
(NO CAMBIA SE MANTIENE)</t>
  </si>
  <si>
    <t>Dado que corresponde a riesgos de corrupción el impacto de mantiene a pesar de la aplicación de controles.</t>
  </si>
  <si>
    <t>Zona de Riesgo Residual</t>
  </si>
  <si>
    <t>La matriz automáticamente hará el cálculo, acorde con el control o controles definidos con sus atributos analizados, lo que permitirá establecer el nivel de riesgo inherente</t>
  </si>
  <si>
    <t>Tratamiento</t>
  </si>
  <si>
    <t>Utilice la lista de despliegue que se encuentra parametrizada, le aparecerán las opciones: i)Evitar, ii)Reducir (mitigar).</t>
  </si>
  <si>
    <t>Actividades de Control de Tratamiento del Riesgo*</t>
  </si>
  <si>
    <t>Esta casilla dependerá del tratamiento establecido, en caso de escoger Reducir (mitigar) se deben diligenciar las acciones que se adelantarán como complemento a los controles establecidos, no necesariamente son controles adicionales. Para Evitar, es viable diligenciar la acción que deriva la eliminación de la(s) causas que pueden llevar a la materialización del riesgo. Considere la estructura: Responsable de ejecutar la actividad de control de tratamiento + Acción + Frecuencia + Complemento</t>
  </si>
  <si>
    <t>Identificación del riesgo</t>
  </si>
  <si>
    <t>Responsable*</t>
  </si>
  <si>
    <t>Ingrese el encargado de la ejecución real de la actividad de control de tratamiento del riesgo (en este campo solo deben ingresar cargos dentro de la entidad, no nombres propios, ni contratos de contratistas) puede ser un delegado definido por el responsable.</t>
  </si>
  <si>
    <t>Análisis del riesgo inherente</t>
  </si>
  <si>
    <t>Definición de Controles</t>
  </si>
  <si>
    <t>Evaluación del riesgo - Valoración de los controles</t>
  </si>
  <si>
    <t>Fecha Inicio*</t>
  </si>
  <si>
    <t>Fecha en la cual inicia la aplicación de la actividad de control de tratamiento</t>
  </si>
  <si>
    <t>Análisis del riesgo residual</t>
  </si>
  <si>
    <t>Plan de Acción</t>
  </si>
  <si>
    <t xml:space="preserve">EL RESPONSABLE DEL PROCESO DEBE DILIGENCIAR EL SEGUIMIENTO A REPORTAR DE SUS CONTROLES Y ACTIVIDADES DE CONTROL DE TRATAMIENTO </t>
  </si>
  <si>
    <t>Fecha Finalización*</t>
  </si>
  <si>
    <t>Fecha en la cual finaliza la aplicación de la actividad de control de tratamiento</t>
  </si>
  <si>
    <t>Soporte / Evidencia</t>
  </si>
  <si>
    <t>Indicador*</t>
  </si>
  <si>
    <t>Defina el indicador o métrica numérica que permitirá definir las posibles desviaciones o el cumplimiento del objetivo de la actividad de control de tratamiento del riesgo.</t>
  </si>
  <si>
    <t>Estado</t>
  </si>
  <si>
    <t>Utilice la lista de despliegue que se encuentra parametrizada, le aparecerán las opciones: i)Finalizado, ii)En curso, la selección en este caso dependerá de las acciones del plan que se hayan establecido en cada caso.</t>
  </si>
  <si>
    <t>Contingencia*</t>
  </si>
  <si>
    <t>Defina la acción que se debe desarrollar ante un posible evento de materialización del riesgo. Esta debe ser la acción inmediata que hará el proceso una vez identifique la materialización de su riesgo.</t>
  </si>
  <si>
    <r>
      <rPr>
        <sz val="10"/>
        <color theme="1"/>
        <rFont val="Arial"/>
        <family val="2"/>
      </rPr>
      <t>* Los campos que cuentan con "</t>
    </r>
    <r>
      <rPr>
        <b/>
        <sz val="16"/>
        <color theme="1"/>
        <rFont val="Arial"/>
        <family val="2"/>
      </rPr>
      <t>*</t>
    </r>
    <r>
      <rPr>
        <sz val="10"/>
        <color theme="1"/>
        <rFont val="Arial"/>
        <family val="2"/>
      </rPr>
      <t>" corresponden a campos de obligatorio diligenciamiento o selección, los demás campos son automáticos dentro del instrumento.</t>
    </r>
  </si>
  <si>
    <t>MONITOREO OFICINA ASESORA DE PLANEACIÓN - PRIMER CUATRIMESTRE</t>
  </si>
  <si>
    <t>SEGUIMIENTO OFICINA DE CONTROL INTERNO - PRIMER CUATRIMESTRE</t>
  </si>
  <si>
    <t>MONITOREO OFICINA ASESORA DE PLANEACIÓN - SEGUNDO CUATRIMESTRE</t>
  </si>
  <si>
    <t>SEGUIMIENTO OFICINA DE CONTROL INTERNO - SEGUNDO CUATRIMESTRE</t>
  </si>
  <si>
    <t>MONITOREO OFICINA ASESORA DE PLANEACIÓN - TERCER CUATRIMESTRE</t>
  </si>
  <si>
    <t>SEGUIMIENTO OFICINA DE CONTROL INTERNO - TERCER CUATRIMESTRE</t>
  </si>
  <si>
    <t>HOJA - "Impacto Ri Inhe"</t>
  </si>
  <si>
    <t>No.</t>
  </si>
  <si>
    <t>Proceso*</t>
  </si>
  <si>
    <t>Líder de Proceso</t>
  </si>
  <si>
    <t>Causa Inmediata*</t>
  </si>
  <si>
    <r>
      <rPr>
        <b/>
        <sz val="14"/>
        <color theme="0"/>
        <rFont val="Arial"/>
        <family val="2"/>
      </rPr>
      <t xml:space="preserve">Causa Raíz*
</t>
    </r>
    <r>
      <rPr>
        <sz val="14"/>
        <color theme="0"/>
        <rFont val="Arial"/>
        <family val="2"/>
      </rPr>
      <t xml:space="preserve">
</t>
    </r>
    <r>
      <rPr>
        <i/>
        <sz val="14"/>
        <color theme="0"/>
        <rFont val="Arial"/>
        <family val="2"/>
      </rPr>
      <t>¿Cómo puede suceder?</t>
    </r>
  </si>
  <si>
    <r>
      <rPr>
        <b/>
        <sz val="14"/>
        <color theme="0"/>
        <rFont val="Arial"/>
        <family val="2"/>
      </rPr>
      <t xml:space="preserve">Consecuencias *
</t>
    </r>
    <r>
      <rPr>
        <i/>
        <sz val="14"/>
        <color theme="0"/>
        <rFont val="Arial"/>
        <family val="2"/>
      </rPr>
      <t>¿Qué consecuencias puede tener su materialización?</t>
    </r>
  </si>
  <si>
    <r>
      <rPr>
        <b/>
        <sz val="14"/>
        <color theme="0"/>
        <rFont val="Arial"/>
        <family val="2"/>
      </rPr>
      <t xml:space="preserve">Descripción del Riesgo*
</t>
    </r>
    <r>
      <rPr>
        <b/>
        <i/>
        <sz val="14"/>
        <color theme="0"/>
        <rFont val="Arial"/>
        <family val="2"/>
      </rPr>
      <t>¿Qué (impacto)?, como (causa inmediata)? y porque (causa raíz)?</t>
    </r>
  </si>
  <si>
    <r>
      <rPr>
        <b/>
        <sz val="14"/>
        <color theme="0"/>
        <rFont val="Arial"/>
        <family val="2"/>
      </rPr>
      <t xml:space="preserve">Trámite, servicio y consulta de Información pública*
</t>
    </r>
    <r>
      <rPr>
        <i/>
        <sz val="14"/>
        <color theme="0"/>
        <rFont val="Arial"/>
        <family val="2"/>
      </rPr>
      <t>¿El riesgo esta asociado a algún Trámite, servicio y consulta de Información pública? ¿Cuál?</t>
    </r>
  </si>
  <si>
    <t>MARQUE CON UNA "X"</t>
  </si>
  <si>
    <r>
      <rPr>
        <b/>
        <sz val="14"/>
        <color theme="0"/>
        <rFont val="Arial"/>
        <family val="2"/>
      </rPr>
      <t xml:space="preserve">Frecuencia con la cual se realiza la actividad*
</t>
    </r>
    <r>
      <rPr>
        <b/>
        <i/>
        <sz val="14"/>
        <color theme="0"/>
        <rFont val="Arial"/>
        <family val="2"/>
      </rPr>
      <t xml:space="preserve">
¿Cuándo puede suceder?</t>
    </r>
  </si>
  <si>
    <t>Probabilidad Inherente (%)</t>
  </si>
  <si>
    <t>Probabilidad Form</t>
  </si>
  <si>
    <r>
      <rPr>
        <b/>
        <sz val="14"/>
        <color theme="0"/>
        <rFont val="Arial"/>
        <family val="2"/>
      </rPr>
      <t xml:space="preserve">Impacto Riesgo Inherente*
</t>
    </r>
    <r>
      <rPr>
        <i/>
        <sz val="14"/>
        <color theme="0"/>
        <rFont val="Arial"/>
        <family val="2"/>
      </rPr>
      <t xml:space="preserve">
Dato que se trae automático de la hoja "Impacto Ri Inhe") </t>
    </r>
  </si>
  <si>
    <t>Conc</t>
  </si>
  <si>
    <t>Zona del Riesgo Inherente</t>
  </si>
  <si>
    <t>No. Control*</t>
  </si>
  <si>
    <t>Nro*</t>
  </si>
  <si>
    <t>Descripción del Control*</t>
  </si>
  <si>
    <t>Correctivos o Desviaciones Control*</t>
  </si>
  <si>
    <t>Evidencia que soporta la ejecución Control*</t>
  </si>
  <si>
    <t>Corresponde al número único que se le asigna a cada uno de los riesgos. Ingrese en este campo el número del riesgo que esta analizando de acuerdo al número asignado para este riesgo en la hoja "Mapa Corrup".</t>
  </si>
  <si>
    <t>Atributos</t>
  </si>
  <si>
    <t>Calificación Controles</t>
  </si>
  <si>
    <t>Criterio de Evaluación CONTROL</t>
  </si>
  <si>
    <t>La matriz automáticamente traerá el proceso correspondiente al número de riesgos ingresado en el campo Nro de esta hoja.</t>
  </si>
  <si>
    <t>Probabilidad Residual*</t>
  </si>
  <si>
    <t>La matriz automáticamente traerá el nombre del riesgo correspondiente al número de riesgos ingresado en el campo Nro de esta hoja.</t>
  </si>
  <si>
    <t>Tratamiento*</t>
  </si>
  <si>
    <t>Acción / Actividad</t>
  </si>
  <si>
    <t>Soporte / Evidencia*</t>
  </si>
  <si>
    <t>Utilice la lista de despliegue que se encuentra parametrizada. Y seleccione la respuesta acorde a la pregunta generada "SI" o "NO". Recuerde que el análisis aquí realizado debe ser objetivo y debe mirarse ante la materialización en el proceso como afecta o impacta a la Entidad.</t>
  </si>
  <si>
    <t>Desviar la Gestión de lo Público</t>
  </si>
  <si>
    <t>Tipo*</t>
  </si>
  <si>
    <t>Calificación</t>
  </si>
  <si>
    <t>Implementación*</t>
  </si>
  <si>
    <t>Documentación*</t>
  </si>
  <si>
    <t>Frecuencia*</t>
  </si>
  <si>
    <t>Evidencia*</t>
  </si>
  <si>
    <t>Peso</t>
  </si>
  <si>
    <t>Segregación y autoridad*</t>
  </si>
  <si>
    <t>Periodicidad*</t>
  </si>
  <si>
    <t>Propósito*</t>
  </si>
  <si>
    <t>Como se realiza la actividad de control*</t>
  </si>
  <si>
    <t>Que pasa con las observaciones o desviaciones*</t>
  </si>
  <si>
    <t>Evidencia de la ejecución del control*</t>
  </si>
  <si>
    <t>SUMA</t>
  </si>
  <si>
    <t>Eficacia de los controles
(SI / NO)</t>
  </si>
  <si>
    <t>Seguimiento Control (V)</t>
  </si>
  <si>
    <t>Ruta de la Evidencia del Control (Ruta de ubicación evidencia ORFEO, Intranet, Pag Web...)</t>
  </si>
  <si>
    <t>Seguimiento Actividad de Plan de Acción</t>
  </si>
  <si>
    <t>Ruta de la Evidencia del Plan de Acción (Ruta de ubicación evidencia ORFEO, Intranet, Pag Web...)</t>
  </si>
  <si>
    <t xml:space="preserve">Estado de la Acción </t>
  </si>
  <si>
    <t>¿Se materializó el riesgo?
(SI/NO)</t>
  </si>
  <si>
    <t>Descripción de la materialización del riesgo</t>
  </si>
  <si>
    <t>Acciones generadas en la materialización del riesgo</t>
  </si>
  <si>
    <t>Seguimiento Control</t>
  </si>
  <si>
    <t>Ruta de la Evidencia del Control  (Intranet, Pag Web..) o número de ORFEO)</t>
  </si>
  <si>
    <t>Ruta de la Evidencia del Plan de Acción  (Intranet, Pag Web..) o número de ORFEO)</t>
  </si>
  <si>
    <t>OBSERVACIÓN DEL CONTROL</t>
  </si>
  <si>
    <t>ESTADO DEL CONTROL</t>
  </si>
  <si>
    <t>OBSERVACIÓN DE LA ACCIÓN / ACTIVIDAD</t>
  </si>
  <si>
    <t>ESTADO DE LA ACCIÓN / ACTIVIDAD</t>
  </si>
  <si>
    <t>OBSERVACIONES GENERALES SOBRE EL RIESGO</t>
  </si>
  <si>
    <t>Gestión del Talento Humano</t>
  </si>
  <si>
    <t>Desviación de la gestión pública para favorecer intereses propios o de terceros, en detrimento de los principios de mérito, transparencia y legalidad.</t>
  </si>
  <si>
    <t>Acuerdos o alianzas indebidas, se utilice el poder decisorio para nombrar personas en cargos directivos sin el cumplimiento de los requisitos y perfiles exigidos</t>
  </si>
  <si>
    <t>Demandas</t>
  </si>
  <si>
    <t>Posibilidad que mediante acuerdos o alianzas indebidas, se utilice el poder decisorio para nombrar personas en cargos directivos sin el cumplimiento de los requisitos y perfiles exigidos, desviando la gestión pública para favorecer intereses propios o de terceros, en detrimento de los principios de mérito, transparencia y legalidad.</t>
  </si>
  <si>
    <t>N/A</t>
  </si>
  <si>
    <t>X</t>
  </si>
  <si>
    <t>El profesional especializado de GTH verifica el cumplimiento de los requisitos al empleo vacante conforme al manual de funciones vigente, a través del formato  TH-FT-01 de Análisis de requisitos de verificación de perfil de cargo y el formato TH-FT-02  lista de chequeo de documentos requeridos para nombramiento y posesión de funcionarios, los cuales deben ser comprobados, en el caso de los títulos académicos, debe verificar los registros virtuales y consultas públicas gratuitas dispuestas por las autoridades y respecto a las certificaciones de experiencia se debe comunicar directamente con la empresas, entidades u organismos para constatar, entre otros, tiempo de trabajo y cargo ocupado. Posteriormente, el profesional especializado de Talento Humano debe remitir por ORFEO al Jefe de la Oficina Jurídica la documentación allegada, en aras de que realice la verificación correspondiente.</t>
  </si>
  <si>
    <t>En caso de que el aspirante no cumpla con los requisitos se informa por correo electrónico al candidato y a la Subdirección de Gestión Corporativa, con el propósito de que la Subdirección remita una nueva hoja de vida con los soportes.</t>
  </si>
  <si>
    <t>TH-FT-01 Análisis de requisitos de verificación de perfil de cargo</t>
  </si>
  <si>
    <t>Preventivo</t>
  </si>
  <si>
    <t>Manual</t>
  </si>
  <si>
    <t>Documentado</t>
  </si>
  <si>
    <t>Continua</t>
  </si>
  <si>
    <t>Con Registro</t>
  </si>
  <si>
    <t>Asignado</t>
  </si>
  <si>
    <t>La matriz automáticamente hará el cálculo, dependiendo de las respuestas "SI" generadas en las 19 preguntas, si estas son 12 o mas la matriz colocara "catastrófico" dentro del campo.</t>
  </si>
  <si>
    <t>La matriz automáticamente hará el cálculo, dependiendo de las respuestas "SI" generadas en las 19 preguntas, si estas están entre 6 y 11 mas la matriz colocara "mayor" dentro del campo.</t>
  </si>
  <si>
    <t>La matriz automáticamente hará el cálculo, dependiendo de las respuestas "SI" generadas en las 19 preguntas, si estas son 6 o menos la matriz colocara "moderado" dentro del campo.</t>
  </si>
  <si>
    <t xml:space="preserve">Utilice la lista de despliegue que se encuentra parametrizada. Seleccionando la opción que identifico la matriz en las columnas Catastrófico, Mayor, Moderado. </t>
  </si>
  <si>
    <t>Adecuado</t>
  </si>
  <si>
    <t>Oportuna</t>
  </si>
  <si>
    <t>Prevenir</t>
  </si>
  <si>
    <t>Confiable</t>
  </si>
  <si>
    <t>Se investigan y resuelven oportunamente</t>
  </si>
  <si>
    <t>Completa</t>
  </si>
  <si>
    <t>Reducir (Mitigar)</t>
  </si>
  <si>
    <t>Socializar al personal que ingrese en la vigencia al proceso de talento humano, sobre el procedimiento de vinculación con el fin de dar a conocer los lineamientos establecidos para la vinculación de nuevos servidores, conforme el procedimiento TH-PD-01.</t>
  </si>
  <si>
    <t>Profesional Especializado de talento humano</t>
  </si>
  <si>
    <t>Acta de reunión</t>
  </si>
  <si>
    <t>La profesional especializada de Talento Humano, verificó los documentos de ingreso  de  Eveling jen Ocampo, quien se nombró en periodo de prueba al empleo auxiliar administrativo. esta verificaciòn se realizò mediantel los formatos correspondientes los cuales se adjuntan como evidencia.</t>
  </si>
  <si>
    <r>
      <rPr>
        <u/>
        <sz val="14"/>
        <color rgb="FF0000FF"/>
        <rFont val="Arial"/>
        <family val="2"/>
      </rPr>
      <t xml:space="preserve">
INTRANET:
https://intranet.fuga.gov.co/gestion-del-talento-humano
otros soportes  (Formato TH-FT-02): 20262800035933
</t>
    </r>
    <r>
      <rPr>
        <u/>
        <sz val="14"/>
        <color rgb="FF0000FF"/>
        <rFont val="Arial"/>
        <family val="2"/>
      </rPr>
      <t>Acceso restringido por ser expediente laboral , el cual se adjunta al seguimiento realizado en el periodo.</t>
    </r>
    <r>
      <rPr>
        <u/>
        <sz val="14"/>
        <color rgb="FF0000FF"/>
        <rFont val="Arial"/>
        <family val="2"/>
      </rPr>
      <t xml:space="preserve">
(TH-FT-01)
20262800013293
</t>
    </r>
    <r>
      <rPr>
        <u/>
        <sz val="14"/>
        <color rgb="FF0000FF"/>
        <rFont val="Arial"/>
        <family val="2"/>
      </rPr>
      <t>Acceso restringido por ser expediente laboral , el cual se adjunta al seguimiento realizado en el periodo.</t>
    </r>
  </si>
  <si>
    <t xml:space="preserve">El 30 de enero de 2026, al inicio de la vigencia, se llevó a cabo una reunión con los integrantes del equipo de Talento Humano, incluyendo al nuevo personal, con el propósito de socializar el procedimiento de vinculación que debe aplicarse previo a cualquier nombramiento, encargo o vinculación provisional, a fin de garantizar el cumplimiento del Manual de Funciones y de Competencias Laborales vigente.
Durante la sesión, se  socializó el Procedimiento de Vinculación TH-PD-01, el Proceso de Gestión del Talento Humano y la Lista de Chequeo de Documentos Requeridos para Nombramiento y Posesión de Funcionarios (Formato TH-FT-02) el Formato de Análisis de Requisitos y Verificación de Perfil de Cargo (TH-FT-01), mediante el cual se valida la formación académica, la experiencia laboral y los demás requisitos exigidos para el empleo. Se precisó que dicho formato debe ser debidamente diligenciado, firmado y archivado en la historia laboral del servidor a través del sistema ORFEO. Para los casos de libre nombramiento y remoción (LNR), el formato y sus soportes son remitidos al Proceso de Gestión Jurídica para su validación (sin registros de vinculaciones en este trimestre). Ver presentación adjunta al radicado que se registra en ruta de la evidencia del control.
</t>
  </si>
  <si>
    <t>ORFEO: 20262800015943
INTRANET:
https://intranet.fuga.gov.co/gestion-del-talento-humano
otros soportes  (Formato TH-FT-02): 20262800035933
(TH-FT-01)
20262800013293</t>
  </si>
  <si>
    <t>Cumplida</t>
  </si>
  <si>
    <t>NO APLICA</t>
  </si>
  <si>
    <t>El profesional especializado de GTH verificó el cumplimiento de los requisitos al empleo conforme al manual de funciones vigente, a través del formato TH-FT-01 de Análisis de requisitos de verificación de perfil de cargo de 1 servidora de LNR quien tiene prevista su vinculación en septiembre.
 Para la cual, fueron validados los títulos académicos y se realizaron las consultas públicas disupestas por las autoridades, se verificaron las certificaciones de experiencia con la empresas para constatar tiempo de trabajo y cargo ocupado. Posteriormente, la profesional especializada de Talento Humano remitió por ORFEO a la Oficina Jurídica la documentación correspondiente.</t>
  </si>
  <si>
    <t>Carpeta seguimiento control:
 Subdirector Técnico 068-03 Subdirección SUBDIRECCIÓN ARTÍSTICA Y CULTURAL: 20262800077663 
 Teniendo en cuenta que está prevista la vinculación para el mes de septiembre, el formatos de la Lista de Chequeo de Documentos Requeridos para Nombramiento y Posesión de Funcionarios (Formato TH-FT-02) se reportará y radicará en dicho mes. 
 Radicado No. 20262800077673 th-ft-01 analisis_de_requisitos_de_verificacion_de_perfil_de_cargo</t>
  </si>
  <si>
    <t>En el periodo a reportar al proceso de talento humano no ha ingresado algún servidor o contratista, para dar aplicación al procedimiento de vinculación, con el fin de dar a conocer los lineamientos establecidos para la vinculación de nuevos servidores, conforme el procedimiento.</t>
  </si>
  <si>
    <t xml:space="preserve">El proceso reporta el cumplimiento del control dentro del este periodo de reporte.
El control cumple con los criterios de redacción requeridos por la politica de riesgos.
Las evidencias muestran coherencia con lo reportado aunque se aclara que dado que las evidencias cuentan con información sensible no de valida contenidos. </t>
  </si>
  <si>
    <t>En curso</t>
  </si>
  <si>
    <t>El proceso reporta cumplimiento de la actividad del plan de acción para este cuatrimestre, soportando su ejecución mediante una reunion para socializar el procedimiento de vinculación con el fin de dar a conocer los lineamientos establecidos para la vinculación de nuevos servidores, conforme el procedimiento TH-PD-01.</t>
  </si>
  <si>
    <t>Sanciones disciplinarias</t>
  </si>
  <si>
    <t>La profesional especializada de talento humano o a quien se le asigne la actividad cada vez que se realice una vinculación de libre nombramiento y remoción validara el diligenciamiento del el formato TH-FT-26 Certificación de inexistencia de inhabilidades e incompatibilidades, por parte del aspirante al cargo.</t>
  </si>
  <si>
    <t>En caso que se evidencie la falta de diligenciamiento del formato se deberá solicitar la realización de la actividad por parte del aspirante hasta que se cuente con el formato firmado</t>
  </si>
  <si>
    <t xml:space="preserve">TH-FT-02 Formato lista de chequeo de documentos asociados a la vinculación de servidores </t>
  </si>
  <si>
    <t>Durante la vigencia no hubo nombramiento de libre nombramiento y remociòn</t>
  </si>
  <si>
    <t>Durante este cuatrimestre no se presentaron nombramientos de libre nombramiento y remociòn</t>
  </si>
  <si>
    <t>Durante la vigencia no se presentaron nombramientos de libre nombramiento y remociòn</t>
  </si>
  <si>
    <t>El proceso reporta que para este periodo no fue necesario aplicar el control.
El control cumple con los criterios de redacción requeridos por la politica de riesgos.</t>
  </si>
  <si>
    <t>En proceso</t>
  </si>
  <si>
    <t>Sanciones fiscales</t>
  </si>
  <si>
    <t>Detectar</t>
  </si>
  <si>
    <t>Incumplida</t>
  </si>
  <si>
    <t>Afectación reputacional</t>
  </si>
  <si>
    <t>Gestión Jurídica</t>
  </si>
  <si>
    <t>Jefe Oficina Jurídica (lidera en su rol de cumplimiento SARLAFT)</t>
  </si>
  <si>
    <t>Carencia de instrumentos que permitan hacer la consulta de listas vinculantes</t>
  </si>
  <si>
    <t>Ausencia de lineamientos y herramientas que nos permitan identificar proveedores que se encuentren vinculados a actividades relacionadas con lavado de activos y/o Financiación del Terrorismo</t>
  </si>
  <si>
    <t xml:space="preserve">Terminación anticipada del contrato por orden de autoridad competente
Posibles investigaciones a la entidad </t>
  </si>
  <si>
    <t>Posibilidad de omitir o aplicar inadecuadamente los controles de debida diligencia en la vinculación de proveedores, utilizando el poder decisorio para permitir la contratación con personas naturales o jurídicas presuntamente relacionadas con actividades de Lavado de Activos y/o Financiación del Terrorismo.</t>
  </si>
  <si>
    <t>Cada vez que se adelante un proceso de contratación (diferente a los instrumentos de agregación de la demanda, tienda virtual por medio de grandes superficies, acuerdos marco de precios) el abogado responsable por parte de la oficina jurídica consultará cada proponente habilitado en las listas OFAC y aquellas contratadas por parte de la entidad para validar listas vinculantes, con el fin de establecer  si alguno de ellos puede estar relacionado con actividades de Lavado de activos y/o Financiación del Terrorismo.</t>
  </si>
  <si>
    <t>En caso de evidenciar que un proponente se encuentra reportado en la lista OFAC el responsable de cumplimiento iniciará la debida diligencia intensificada y de ser procedente reportará la operación sospechosa a la UIAF.</t>
  </si>
  <si>
    <t>Reporte o captura de pantalla de la consulta de la OFAC</t>
  </si>
  <si>
    <t>Sin Documentar</t>
  </si>
  <si>
    <t>Generar una guía con los criterios para la realización de la debida diligencia dentro de la FUGA, para los casos que se identifiquen asociados al LA/FT</t>
  </si>
  <si>
    <t>Documento creado y publicado en el SIG</t>
  </si>
  <si>
    <t>Para el primer cuatrimestre de la vigencia 2026 se suscribieron 113 contratos, a los cuales se les realizo la correspondiente consulta en la pagina COMPILANCE de manera indivual con la finalidad de establecer  si alguno de ellos puede estar relacionado con actividades de Lavado de activos y/o Financiación del Terrorismo.</t>
  </si>
  <si>
    <t>https://drive.google.com/drive/u/3/folders/1yT4yfQUr06fXFGGC5ElmZ9C6OU_pSbZI</t>
  </si>
  <si>
    <t>EN EJECUCION: Se esta adelantando la estructuración de la guia bajo los principios de experincia positivas en el ejercicio de consulta adelantado.</t>
  </si>
  <si>
    <t>EN EJECUCION: Proyectada para cumplirse dentro del cronograma del plan de acción</t>
  </si>
  <si>
    <t>Para el segundo cuatrimestre de la vigencia 2026 se realizo la correspondiente consulta en la pagina COMPILANCE de manera indivual para los contratos suscritos en el periodo objeto del reporte, con la finalidad de establecer  si alguno de ellos puede estar relacionado con actividades de Lavado de activos y/o Financiación del Terrorismo.</t>
  </si>
  <si>
    <t>https://drive.google.com/drive/u/0/folders/1H4e3455rx-qN-7jj_EunyTgictxlG5GH</t>
  </si>
  <si>
    <t xml:space="preserve">El proceso reporta el cumplimiento del control dentro del este periodo de reporte, relacionando el numero de contratos suscritos para el primer cuatrimestre, relacionando que aplico el control de consulta OFAC sobre cada uno de ellos.
El control cumple con los criterios de redacción requeridos por la politica de riesgos.
Las evidencias muestran coherencia con lo reportado, se toma una muestra aleatoria de los expedientes 20261300025853, 20261300025893 relacionados en las evidencias y cuenta con la consulta, pero solamente 12 de los 119 contratos relacionados en el excel de la evidencia tienen el numero de expediente de la consulta.  </t>
  </si>
  <si>
    <t>El proceso reporta que espera desarrollar la actividad dentro de los tiempos establecidos. No reporta avance.</t>
  </si>
  <si>
    <t>Falta de ética profesional de los contratistas o funcionarios que intervienen en el desarrollo de los procesos contractuales.</t>
  </si>
  <si>
    <t>Aplicación inadecuada de los procedimientos del proceso de jurídica</t>
  </si>
  <si>
    <t>Apertura de procesos disciplinarios.</t>
  </si>
  <si>
    <t xml:space="preserve">Posibilidad de direccionamiento indebido de los criterios de evaluación, donde se utilice el poder decisorio para favorecer a un tercero en la adjudicación de un proceso de selección, vulnerando el principio de selección objetiva. </t>
  </si>
  <si>
    <t>Cada vez que se presenta a consideración del Comité de Contratación un proceso, se deberán analizar los criterios de selección, con el fin de identificar las oportunidades de mejora como la garantía de la selección objetiva.</t>
  </si>
  <si>
    <t>En los casos que el análisis muestre incumplimiento en alguno de los criterios, se harán recomendaciones y se deja la constancia en el acta respectiva.</t>
  </si>
  <si>
    <t>Actas de Comité</t>
  </si>
  <si>
    <t>Alto</t>
  </si>
  <si>
    <t xml:space="preserve">Realizar 1 socialización anual enfocada en evidenciar las posibles consecuencias administrativas, disciplinarias, penales y fiscales que se puedan presentar los casos de direccionamiento de criterios de evaluación que favorezcan a un particular sin observancia de los principios de igualdad y selección objetiva </t>
  </si>
  <si>
    <t>Jefe de la Oficina Jurídica</t>
  </si>
  <si>
    <t>Soportes de capacitación (presentación y/o acta de reunión y/o pieza de socialización)</t>
  </si>
  <si>
    <t>En el marco de lo que establece la resolución RESOLUCIÓN No. 51 DE 2025
“Por la cual se subroga la Resolución No. 255 de 2020 y se reglamenta el Comité Asesor de Contratación de la Fundación Gilberto Alzate Avendaño - FUGA”. Se realiza  a soliciud del Ordenación del gasto</t>
  </si>
  <si>
    <t>2026FUGA00190E</t>
  </si>
  <si>
    <t>Se realizo la capacitación tanto a las personas vinculadas por OPS como a los funcionarios de planta con la finalidad de socializar y explicar las consecuancias si no se da cumplimiento a la normativa.</t>
  </si>
  <si>
    <t>Se dio cumplimiento a la acción la cual se desarrolla una vez al año y fue reportada en el primer trimestre del seguimiento al plan.</t>
  </si>
  <si>
    <t xml:space="preserve">El proceso reporta el cumplimiento del control, no obstante no es claro como lo esta implementando. Al revisar la redacción del control y el seguimiento presentado se recomienda al proceso mejortar y fortalecer la redacción del control, con el fin que para el proceso mismo sea mas claro como van a implementarlo. Dentro de la actividad no de evidencia la acción de analisis de criterios. Por otro lado se recomienda que el control contenga un verbo que defina de manera clara cual es el control aplicado, puesto que el analisis como tal solo denora una actividad, se recomienda validar verbos tales como validar, cotejar....
La evidencia corresponde a la definida en el control pero tampoco permite evidenciar su aplicabilidad.
</t>
  </si>
  <si>
    <t>El proceso reporta el cumplimiento de la actividad mediante la socialización de "capacitación sobre la etapa de planeación de los contratos estatales", realizada en la entidad. 
La evidencia muestra coherencia con el seguimiento reportado ya que el ORFEO ademas incluye la presentación donde de valida la tematica presentada.
Se recomienda no usar terminos de capacitar puesto que la entidad no realiza este tipo de actividades ni da certificados sobre las tematicas presentadas.</t>
  </si>
  <si>
    <t>Coalición al interior de la entidad para saltar los controles en el proceso de contratación por dadivas a los funcionarios o contratistas.</t>
  </si>
  <si>
    <t>Detrimento Patrimonial de la FUGA.</t>
  </si>
  <si>
    <t>El abogado asignado de la Oficina Jurídica, una vez que el ordenador del gasto radique el expediente contractual, realizará la revisión jurídica integral del mismo, verificando el cumplimiento de requisitos establecidos en el procedimiento Contractual GJ-PD-01, de conformidad con la modalidad de contratación.</t>
  </si>
  <si>
    <t>En caso de encontrar diferencias y observaciones deberá regresar el expediente al área encargada para los ajustes correspondientes</t>
  </si>
  <si>
    <t>Radicados de ORFEO de los procesos allegados.
BD para el seguimiento contractual</t>
  </si>
  <si>
    <t>Analizar mediante mesa de trabajo la pertinencia de crear  documentos modelo con criterios de selección por modalidad y objeto a contratar, con el propósito de identificar oportunidades de mejora de los criterios de selección lo informa al responsable del criterio respectivo</t>
  </si>
  <si>
    <t>Acta de la mesa de análisis</t>
  </si>
  <si>
    <t>Al recibir por parte del ordenador del gasto y abogado de cada area la radicación del expediente, el enlace de la OJ realiza la verificacion correspondiente de acuerdo al manual y perfil solicitado para dar continuaidad con  el tramite.</t>
  </si>
  <si>
    <t>https://docs.google.com/spreadsheets/d/1EbIPjzfR84tIoMYJ7bgYVUUzXoJc_BVe/edit?usp=drive_link&amp;ouid=113989767942860311950&amp;rtpof=true&amp;sd=true</t>
  </si>
  <si>
    <t>EN PROCESO: Los documentos se encuentran en etapa de estructuración</t>
  </si>
  <si>
    <t>El proceso reporta el cumplimiento del control, no obstante no es claro como verificaron el cumplimiento de requisitos establecidos en el procedimiento Contractual GJ-PD-01, tal como lo describe el control.
Se recomienda validar los seguimientos reportados con el fin que estos sean mas claro y atender las recomendaciones dadas desde 2 linea en las retroalimentaciones generadas. 
La evidencia aunque muestra los contratos no se entiende como responde a la ejecución del control</t>
  </si>
  <si>
    <t xml:space="preserve">El proceso reporta que la actividad esta en proceso para ser realizada.
Se recomienda ir adelantando acciones en pro de su cumplimiento con el proposito de evitar incumplimientos o realizar la actividad fuera de las fechas definidas. </t>
  </si>
  <si>
    <t>Falta de seguimiento a los procesos contractuales.</t>
  </si>
  <si>
    <t xml:space="preserve"> Incumplimiento de las labores contractuales por fallas de seguimiento y unificación de criterios al interior del área.</t>
  </si>
  <si>
    <t>Hallazgos con incidencia administrativa, fiscal, penal o disciplinaria por entes de control.</t>
  </si>
  <si>
    <t>Pérdida de la imagen institucional.</t>
  </si>
  <si>
    <t>Planeación</t>
  </si>
  <si>
    <t>Falta de calidad y completitud en la información reportada</t>
  </si>
  <si>
    <t xml:space="preserve">Debilidades en los lineamientos para la formulación, modificación y seguimientos de los planes,  programas y proyectos </t>
  </si>
  <si>
    <t xml:space="preserve">Pérdida de imagen institucional </t>
  </si>
  <si>
    <t>Posibilidad de definir y aplicar lineamientos inapropiados en la formulación, modificación y/o seguimientos de los planes, programas y proyectos institucionales utilizando el poder decisorio para desviar la gestión pública y favorecer intereses propios o de terceros</t>
  </si>
  <si>
    <t xml:space="preserve">Cada vez que se formule un plan, el profesional de apoyo de la OAP, verifica que este  cumpla con los lineamientos metodológicos de formulación, se deja soporte en el plan. Se revisará para los planes estratégicos la articulación con el Plan Estratégico Institucional y con los componentes establecidos en cada plan, de manera que no queden elementos sueltos a los cuales no se le pueda realizar seguimiento. 
En los casos que el control se aplique para la formulación y/o reformulación a proyectos de inversión verificaran que la propuesta de proyecto de inversión cumpla con los lineamientos metodológicos de formulación establecidos por el sector. 
Una vez se realicen las verificaciones respectivas la secretaria tecnica de los comites presenta para aprobación ante el Comite Directivo. 
De acuerdo a lo establecido en los procedimientos PN-PD-03 Formulación, seguimiento y evaluación de planes institucionales y estratégicos y PN-PD-07 Formulación y Actualización Proyectos de Inversión 
</t>
  </si>
  <si>
    <t xml:space="preserve">En caso de encontrar inconsistencias se envían los comentarios por correo electrónico para su ajuste. </t>
  </si>
  <si>
    <t>PN-FTPL-06 Formato Plan de acción para la 
formulación, seguimiento y monitoreo de los planes 
institucionales y estratégicos
Concepto de viabilidad en el documentos de formulación de proyectos y PN-FT-10 Formato
formulación de proyectos de
inversión</t>
  </si>
  <si>
    <t>Actualizar el procedimiento PN-PD-03 Formulación, seguimiento y evaluación de planes institucionales y estratégicos</t>
  </si>
  <si>
    <t>Jefe de la Oficina Asesora de Planeación y equipo de apoyo OAP</t>
  </si>
  <si>
    <t>Documento actualizado y publicado en el SIG</t>
  </si>
  <si>
    <t>Si</t>
  </si>
  <si>
    <t xml:space="preserve">En el mes de enero de 2026, se realizaron los acompañamientos para la estructuración de los planes institucionales, con el fin de dar cumplimiento a los lineamientos para la formulación de planes institucionales en la FUGA
La Jefe de la Oficina Asesora de Planeación, como Secretaria Técnica del Comité Directivo, presento para aprobación los planes institucionales  que incluyen, entre otros,
 plan de acción institucional, plan estratégico de Talento Humano (Plan Anual de Vacantes - PAV*
  2) Plan de Previsión de Recursos Humanos - PPRH*
  3) Plan Institucional de Capacitación - PIC*
  4) Plan de Bienestar e Incentivos Institucionales – PBII*
  5) Plan Anual en Seguridad y Salud en el Trabajo P. SST*; Plan institucional de gestión ambiental, plan estratégico de tecnologías de la información (  * Plan de Tratamiento de Riesgos de Seguridad y Privacidad de la Información – TRSPI*
  * Plan de Seguridad y Privacidad de la Información – PSPI*
  * Plan de Mantenimiento de Servicios Tecnológicos); plan de mantenimiento de infraestructura física y bienes, plan de participación ciudadana y plan institucional de archivos.
En cuanto a la formulación y/o reformulación a proyectos de inversión no fue neceario aplicar el control para este periodo
</t>
  </si>
  <si>
    <r>
      <rPr>
        <sz val="14"/>
        <color rgb="FF000000"/>
        <rFont val="Arial"/>
        <family val="2"/>
      </rPr>
      <t xml:space="preserve">Enlace planes institucionales: </t>
    </r>
    <r>
      <rPr>
        <u/>
        <sz val="14"/>
        <color rgb="FF1155CC"/>
        <rFont val="Arial"/>
        <family val="2"/>
      </rPr>
      <t>https://fuga.gov.co/transparencia-y-acceso-a-la-informacion-publica/planeacion-presupuesto-informes/planes-estrategicos-sectoriales-e-institucionales</t>
    </r>
    <r>
      <rPr>
        <sz val="14"/>
        <color rgb="FF000000"/>
        <rFont val="Arial"/>
        <family val="2"/>
      </rPr>
      <t xml:space="preserve"> 
 Comunicación expedientes según inventario de planes institucionales
Expediente Comité de Dirección: 2026FUGA00283E</t>
    </r>
  </si>
  <si>
    <t>La actividad de actualización del procedimiento está para el mes de mayo de 2026. El reporte de la presente acción se dará en el segundo cuatrimestre de seguimiento a riesgos</t>
  </si>
  <si>
    <t>No aplica</t>
  </si>
  <si>
    <t>Durante el cuatrimestre no se realizó formulación ni reformulación de los proyectos de inversión.</t>
  </si>
  <si>
    <t>Se actualizo el procedimiento PN-PD-03 Formulación, seguimiento y evaluación de planes institucionales y estratégicos</t>
  </si>
  <si>
    <t>El proceso reporta el cumplimiento del control dentro de este periodo de reporte.
El control cumple con los criterios de redacción requeridos por la politica de riesgos.
Las evidencias muestran coherencia con lo reportado al respecto de los planes institucionales y se deja claridad que no fue necesario aplicar el control para para la formulación y/o reformulación a proyectos de inversión.</t>
  </si>
  <si>
    <t>El proceso reporta que esta adelantando acciones para actualizar el documento dentro de los tiempos establecidos</t>
  </si>
  <si>
    <t>Información incompleta, desactualizada o no confiable para la planeación.</t>
  </si>
  <si>
    <t>Investigaciones y sanciones</t>
  </si>
  <si>
    <t>Una vez aprobado a nivel metodológico los planes institucionales, programas y proyectos formulados, el Comité Directivo aprueba, dejando constancia por medio de Acta de Comité.
Lo anterior según  los procedimientos PN-PD-03 Formulación, seguimiento y evaluación de planes institucionales y estratégicos y PN-PD-07 Formulación y Actualización Proyectos de Inversión.
Posteriormente se inicia su ejecución el cual tendra una autoseguimiento por parte del responsable</t>
  </si>
  <si>
    <t xml:space="preserve"> En caso de no aprobarlo se deben hacer los ajustes correspondientes y solicitar nueva aprobación. </t>
  </si>
  <si>
    <t xml:space="preserve">Acta de comité directivo </t>
  </si>
  <si>
    <t xml:space="preserve">Actualización el procedimiento PN-PD-07 Formulación y Actualización Proyectos de Inversión </t>
  </si>
  <si>
    <t>En cumplimiento de los procedimientos PN-PD-03 y PN-PD-07, el Comité Directivo aprobó por unanimidad la totalidad de los planes institucionales de obligatorio cumplimiento (Decreto 612 de 2018) y los proyectos de inversión para la vigencia 2026. Dicha actuación quedó formalizada mediante el Acta de Comité del 28 de enero de 2026, habilitando formalmente el inicio de la fase de ejecución y el respectivo autoseguimiento por parte de los responsables.</t>
  </si>
  <si>
    <t>Radicado de Orfeo: 20261200026433 Acta No. 01 Comité Directivo del 28 de enero de 2026.</t>
  </si>
  <si>
    <t>Se completó satisfactoriamente la actualización del procedimiento PN-PD-07 Formulación y Actualización Proyectos de Inversión. El documento ajustado permite una mayor agilidad en la estructuración de proyectos y garantiza la alineación con los ciclos de inversión vigentes. Se ha iniciado la fase de publicación para su posterior implementación institucional.</t>
  </si>
  <si>
    <t>https://intranet.fuga.gov.co/proceso-planeacion</t>
  </si>
  <si>
    <t>No</t>
  </si>
  <si>
    <t>N/a</t>
  </si>
  <si>
    <t>El proceso reporta el cumplimiento del control dentro de este periodo de reporte.
El control cumple con los criterios de redacción requeridos por la politica de riesgos, no obstante se recomienda fortalecer el como tal como se detalla en el reporte.
Las evidencias muestran coherencia con lo reportado.</t>
  </si>
  <si>
    <t>El proceso reporta el cumplimiento de la actividad mediante actualización del procedimiento programado. 
La evidencia muestra coherencia con el seguimiento reportado, mediante la publicación del documento PN-PD-07 actualizado.</t>
  </si>
  <si>
    <t>Inobservancia del análisis del contexto institucional, sectorial o normativo para la formulación de programas, planes y proyectos</t>
  </si>
  <si>
    <t xml:space="preserve">Incumplimiento objetivos de los proyectos de inversión </t>
  </si>
  <si>
    <t xml:space="preserve">Los profesionales de apoyo a proyectos de la Oficina Asesora de Planeación, revisan mensualmente que la información reportada sobre metas sea acorde con lo presentado en el período anterior y se realizará revisión aleatoria a las evidencias de soporte de las metas que se consideren principalmente críticas en cumplimiento al porcentaje de ejecución que está programado.
</t>
  </si>
  <si>
    <t xml:space="preserve">Si se presentan inconsistencias en la información registrada en el sistema PANDORA, los profesionales de apoyo a proyectos de inversión deben devolver el seguimiento a las subdirecciones para que se realicen los ajustes respectivos y realizar retroalimentación con el responsable del reporte, si se considera necesario, se realizarán mesas de trabajo con los equipos de gestión de los proyectos para generar alertas y recomendaciones sobre acciones de mejora para el avance de las metas físicas y presupuestales de los proyectos de inversión. </t>
  </si>
  <si>
    <t>Como evidencia los profesionales dejan las observaciones en el aplicativo Pandora y/o por correo electrónico.</t>
  </si>
  <si>
    <t>Detectivo</t>
  </si>
  <si>
    <t>Actualizar el procedimiento PN-PD-06 Seguimiento a Proyectos de Inversión</t>
  </si>
  <si>
    <t>Durante lo corrido del 2026, la Oficina Asesora de Planeación a ejecutó el seguimiento mensual correspondiente. Se realizó la validación de coherencia de metas y la revisión aleatoria de evidencias en los proyectos de inversión. Las observaciones emitidas fueron atendidas por los responsables, garantizando que el reporte de ejecución sea veraz y permitiendo el cumplimiento efectivo de las metas de inversión programadas.</t>
  </si>
  <si>
    <t>Se cargaron a la carpeta Drive (control 3) los soportes los cuales corresponden a correos electrónicos con observaciones a los seis proyectos gestionados y los informes de seguimiento.</t>
  </si>
  <si>
    <t>Se realizo la actualización del procedimiento PN-PD-06 Seguimiento a Proyectos de Inversión, logrando la optimización de los mecanismos de reporte y control de ejecución.</t>
  </si>
  <si>
    <t>Durante el periodo evaluado, la OAP efectuó el seguimiento mensual correspondiente. Se realizó la validación de coherencia de metas y la revisión aleatoria de evidencias en los proyectos de inversión. Las observaciones emitidas fueron atendidas por los responsables, garantizando que el reporte de ejecución sea veraz y permitiendo el cumplimiento efectivo de las metas de inversión programadas.</t>
  </si>
  <si>
    <t xml:space="preserve">El proceso reporta el cumplimiento del control dentro del este periodo de reporte. Reportanto que realizó la validación de coherencia de metas y la revisión aleatoria de evidencias en los proyectos de inversión
El control cumple con los criterios de redacción requeridos por la politica de riesgos.
Las evidencias muestran coherencia con lo reportado. </t>
  </si>
  <si>
    <t>El proceso reporta el cumplimiento de la actividad mediante actualización del procedimiento programado. 
La evidencia muestra coherencia con el seguimiento reportado, mediante la publicación del documento PN-PD-06 actualizado.</t>
  </si>
  <si>
    <t>Incumplimiento objetivos plan de desarrollo.</t>
  </si>
  <si>
    <t xml:space="preserve">El profesional OAP monitorea trimestralmente los planes verificando lo programado versus lo ejecutado, revisa la coherencia entre lo cuantitativo, cualitativo y las evidencias registrando las  observaciones en la herramienta del plan en las columnas de seguimiento de segunda línea de defensa y se presentan los resultados de avance ante el Comite Institucional de Gestión y Desempeño.  </t>
  </si>
  <si>
    <t>En caso de encontrar inconsistencias se envían correos con los comentarios a las áreas  o se realizan reuniones (presenciales o virtuales) para socializar los resultados, dejando constancia</t>
  </si>
  <si>
    <t>PN-FTPL-06 Formato Plan de acción para la 
formulación, seguimiento y monitoreo de los planes 
institucionales y estratégicos</t>
  </si>
  <si>
    <t xml:space="preserve">Se realizó el seguimiento al Plan de Acción Institucional, mediante la comparación entre la ejecución presupuestal y la ejecución física de los proyectos de inversión. Este análisis evidenció un avance satisfactorio, acorde con el porcentaje esperado para el periodo reportado..
El 16/04/2026 por correo electrónico por parte de la Jefe de la Oficina Asesora de Planeación, se realizó solicitud a los responsables efectuar el primer seguimiento a planes institucionales  que incluyen, entre otros, plan de acción institucional, plan estratégico de Talento Humano (Plan Anual de Vacantes - PAV*   2) Plan de Previsión de Recursos Humanos - PPRH*  3) Plan Institucional de Capacitación - PIC*   4) Plan de Bienestar e Incentivos Institucionales – PBII*  5) Plan Anual en Seguridad y Salud en el Trabajo P. SST*; Plan institucional de gestión ambiental, plan estratégico de tecnologías de la información ( * Plan de Tratamiento de Riesgos de Seguridad y Privacidad de la Información – TRSPI*  * Plan de Seguridad y Privacidad de la Información – PSPI*
  * Plan de Mantenimiento de Servicios Tecnológicos); plan de mantenimiento de infraestructura física y bienes, plan de participación ciudadana y plan institucional de archivos.
La entrega de los planes fue solicitada para el 24 de abril y la OAP se encuentra en monitoreo de coherencia entre lo cuantitativo, cualitativo y las evidencias. Por lo anterior, para la fecha del presente autoseguimiento, se confirma que el control se encuentra en proceso. </t>
  </si>
  <si>
    <t>Radicado de Orfeo: 20261200042173 Plan de Acción Institucional 2026 - Seguimiento I Trimestre
Expedientes según inventario de planes institucionales: 
2026FUGA00289E
2026FUGA00162E
2026FUGA00166E
2026FUGA00163E
2026FUGA00164E
2026FUGA00165E
2026FUGA00183E
202523005000600001E
202529005000700001E
2026FUGA00182E
2026FUGA00293E</t>
  </si>
  <si>
    <t xml:space="preserve">El proceso reporta el cumplimiento del control dentro del este periodo de reporte. Mediante el seguimiento trimestral a los planes.
El control cumple con los criterios de redacción requeridos por la politica de riesgos.
Las evidencias muestran coherencia con lo reportado. </t>
  </si>
  <si>
    <t>Favorecimiento a terceros incumpliendo criterios de transparencia</t>
  </si>
  <si>
    <t xml:space="preserve">Versión: </t>
  </si>
  <si>
    <t>1. ¿La entidad recibe recursos de entidades privadas?</t>
  </si>
  <si>
    <t>2. ¿La entidad genera recursos propios derivados de bienes, productos o servicios ofrecidos?</t>
  </si>
  <si>
    <t>3. ¿La entidad realiza operaciones internacionales en divisas?</t>
  </si>
  <si>
    <t>4. ¿La entidad realiza operaciones en efectivo en el desarrollo de sus actividades?</t>
  </si>
  <si>
    <t>5. ¿Los usuarios objetivo de la entidad son personas naturales entre las que se encuentran las personas expuestas políticamente (PEP’s)?</t>
  </si>
  <si>
    <t>6. ¿En algún momento un proveedor de la entidad se ha negado a suministrar la información que se le solicita?</t>
  </si>
  <si>
    <t>7. ¿La entidad emplea terceros (contratistas o personas jurídicas) para llevar a cabo alguna de las funciones en el cumplimiento de sus objetivos?</t>
  </si>
  <si>
    <t>8. ¿Se han presentado anomalías en la ejecución de contratos firmados por la entidad?</t>
  </si>
  <si>
    <t>Evaluación independiente de la gestión</t>
  </si>
  <si>
    <t xml:space="preserve">Relaciones cercanas con los auditados </t>
  </si>
  <si>
    <t>Debilidades de integridad del equipo auditor por desconocimiento.</t>
  </si>
  <si>
    <t>Afectación a la imagen y credibilidad de la Entidad</t>
  </si>
  <si>
    <t>Posibilidad de recibir dádivas para omitir o manipular la información que afecte el  resultado de auditorias,  con el fin de beneficiar a terceros</t>
  </si>
  <si>
    <t>La jefe de control interno verifica el conocimiento y comprensión del Código de Ética del Auditor, al inicio de cada vigencia y una vez conformado el equipo se firma el  Compromiso de Cumplimiento del Código de Ética del Auditor Interno EI-FT-01</t>
  </si>
  <si>
    <t>En caso de detectar que algún auditor no conoce el Código de Ética, se socializa nuevamente en el equipo,  se verifica  el conocimiento y comprensión del mismo  y se firma el compromiso.</t>
  </si>
  <si>
    <t xml:space="preserve">
- Acta de reunión de equipo OCI
- Compromiso de Cumplimiento del Código de Ética del Auditor Interno EI-FT-01</t>
  </si>
  <si>
    <t>Realizar una revisión de resultados de auditorias y encuestas aplicadas a los auditados, en mesa de trabajo con el equipo OCI</t>
  </si>
  <si>
    <t>Jefe Oficina Control Interno</t>
  </si>
  <si>
    <t>Acta de mesa de trabajo</t>
  </si>
  <si>
    <t>El 06/02/2026 en la mesa de trabajo del equipo de la OCI, se realizó una inducción al Código de Ética del Auditor Interno que incluyen, entre otros,
principios éticos y reglas de conducta (Integridad, Objetividad, Confidencialidad, Competencia
Profesional y Conflicto de intereses).
El Compromiso de Cumplimiento de Código de Ética fue firmado por cada uno de los auditores del equipo de la OCI en febrero de 2026</t>
  </si>
  <si>
    <t>Acta mesa de trabajo: 20261100020403 numeral 3.4
Compromiso Cumplimiento de Código de Ética vigencia 2026:
2026FUGA00202E (Radicados 20261100020283, 20261100020273, 20261100020253 y 20261100020233)</t>
  </si>
  <si>
    <t xml:space="preserve">En la actualidad está en ejecución la auditoria al Proceso Gestión Jurídica, por lo cual, la actividad del plan de acción se realizará  una vez se concluya el ejercicio auditor. </t>
  </si>
  <si>
    <t>NA</t>
  </si>
  <si>
    <t>Este control se ejecutó en el I Cuatrimestre de la vigencia, en los siguientes terminos: "El 06/02/2026 en la mesa de trabajo del equipo de la OCI, se realizó una inducción al Código de Ética del Auditor Interno que incluyen, entre otros, principios éticos y reglas de conducta (Integridad, Objetividad, Confidencialidad, Competencia Profesional y Conflicto de intereses).
 El Compromiso de Cumplimiento de Código de Ética fue firmado por cada uno de los auditores del equipo de la OCI en febrero de 2026"</t>
  </si>
  <si>
    <t>Acta mesa de trabajo: 20261100020403 numeral 3.4
 Compromiso Cumplimiento de Código de Ética vigencia 2026:
 2026FUGA00202E (Radicados 20261100020283, 20261100020273, 20261100020253 y 20261100020233)</t>
  </si>
  <si>
    <t>En mayo se culminó la auditoría al proceso de Gestión Jurídica cuya evaluación por parte del equipo auditado fue retroalimentado al equipo auditor en mesa de trabajo del 04/06/2026 (Radicado 20261100053693), en el cual se incluyó también la retroalimentación de la jefe de la oficina.
 En la actualidad está en ejecución la auditoria al Proceso Gestión Documental, por lo cual, la actividad del plan de acción se realizará una vez se concluya el ejercicio auditor.</t>
  </si>
  <si>
    <t xml:space="preserve">El proceso reporta cumplimiento de ejecución sobre el control, adjuntando evidencuas coherentes que muestran la aplicabilidad y resultado.
No se generan recomendaciones desde la segunda linea.
Las evidencias son coherentes con el seguimiento reportado.
</t>
  </si>
  <si>
    <t>Cumplido</t>
  </si>
  <si>
    <t>El proceso reporta que esta en el desarrollo de su plan de auditorias, por lo tanto en este momento no puede hacer su plan de acción hasta no obtener resultados del ejercicio.
Actiuvidad dentro de los tiempos de ejecución.</t>
  </si>
  <si>
    <t>Falta de objetividad en las labores de auditoria.</t>
  </si>
  <si>
    <t>Sanciones disciplinarias y administrativas.</t>
  </si>
  <si>
    <t>Control Interno Disciplinario</t>
  </si>
  <si>
    <t>Utilización del poder decisorio para desviar la gestión pública y favorecer intereses propios o de terceros.</t>
  </si>
  <si>
    <t>Adopción de decisiones disciplinarias contrarias al ordenamiento jurídico o la inobservancia del debido proceso en la etapa instructiva para el manejo de quejas e informes disciplinarios</t>
  </si>
  <si>
    <t>Perdida de la imagen institucional.</t>
  </si>
  <si>
    <t>Posibilidad de adoptar decisiones disciplinarias contrarias al ordenamiento jurídico o la inobservancia del debido proceso en la etapa instructiva para el manejo de quejas e informes disciplinarios, se utilice el poder decisorio para desviar la gestión pública y favorecer intereses propios o de terceros.</t>
  </si>
  <si>
    <r>
      <rPr>
        <sz val="14"/>
        <color theme="1"/>
        <rFont val="Arial"/>
        <family val="2"/>
      </rPr>
      <t xml:space="preserve">Con el fin de validar el proceso de un expediente, una vez inicia la etapa instructiva en cada proceso, el jefe de la oficina de control interno disciplinario, solicita la creación del expediente en ORFEO y en este se relaciona toda la etapa instructiva del proceso y adicionalmente una vez el proceso entra en la etapa de investigación, se realiza el reporte del expediente en la plataforma de la Personería de Bogotá </t>
    </r>
    <r>
      <rPr>
        <b/>
        <sz val="14"/>
        <color theme="1"/>
        <rFont val="Arial"/>
        <family val="2"/>
      </rPr>
      <t>OCDI</t>
    </r>
    <r>
      <rPr>
        <sz val="14"/>
        <color theme="1"/>
        <rFont val="Arial"/>
        <family val="2"/>
      </rPr>
      <t xml:space="preserve"> (el aplicativo solo deja reportar procesos que estén en etapa de investigación y no en indagación), para que sean conocidas por el ente de control y el mismo pueda verificar el desarrollo de un buen debido proceso acorde a los lineamientos legales existentes.</t>
    </r>
  </si>
  <si>
    <t xml:space="preserve">En caso de encontrar inconsistencias la personería requerirá las aclaraciones  correspondientes al  jefe de la Oficina de Control Interno Disciplinario. </t>
  </si>
  <si>
    <t>Como evidencia se dejan los pantallazos de los radicados de los reportes de actos procesales en la plataforma de la Personería de Bogotá</t>
  </si>
  <si>
    <t>Solicitar la creación y difusión semestral de 1 pieza comunicativa a nivel institucional en temas del debido proceso en la etapa instructiva para el manejo de quejas e informes disciplinarios</t>
  </si>
  <si>
    <t>Jefe Oficina Control Interno Disciplinario</t>
  </si>
  <si>
    <t>Pieza comunicativa y pantallazo del canal de difusión</t>
  </si>
  <si>
    <t>Durante el primer cuatrimestre de la vigencia 2026, se validaron cada uno de los procesos activos que se encuentran en la etapa instructiva, durante este periodo dos (2) expedientes entra en la etapa de investigación, por tal razón se realiza la creación y reporte de los expedientes 010 de 2025 y 011 de 2025 en la plataforma de la Personería de Bogotá OCDI (el aplicativo solo deja reportar procesos que estén en etapa de investigación y no en indagación).</t>
  </si>
  <si>
    <t>https://drive.google.com/drive/u/0/folders/1g9jg0oAwaQP5dAmBt5rtr21U1NYYRBJc</t>
  </si>
  <si>
    <t>Para el primer cuatrimestre de la vigencia 2026, se dío cumplimiento a la actividad, realizando la difución de una pieza ilustrativa por los canales de comunicación a todos los funcionarios y contratistas de la FUGA., en cumplimiento del plan de acción por dependencias 2026.</t>
  </si>
  <si>
    <t>Durante el segundo cuatrimestre de la vigencia 2026, se validaron cada uno de los procesos activos que se encuentran en la etapa instructiva, durante este periodo a siete (7) expedientes  se les realiza el proceso creación y reporte en la nueva plataforma de la Personería de Bogotá denominada SIAD (Sistema de Reporte de Actuaciones Disciplinarias), la cual remplaza el aplicativo OCDI por directrices del ente de control. Así mismo se solicitó a la oficina de atención al ciudadano,  mediante correo la creación del expediente 003 de 2026 en la plataforma ORFEO.</t>
  </si>
  <si>
    <t>https://drive.google.com/drive/u/0/folders/1rP40fhtf_nIj5b-usp4ox9dLvNVbqgkj</t>
  </si>
  <si>
    <t>Para el segundo cuatrimestre de la vigencia 2026, se dío cumplimiento a la actividad, realizando la difución de una pieza ilustrativa por los canales de comunicación a todos los funcionarios y contratistas de la FUGA., en cumplimiento del plan de acción por dependencias 2026.</t>
  </si>
  <si>
    <t>https://drive.google.com/drive/u/0/folders/1suPJjFbiFkq5ubbnerf_a0Ovp3Z-w9gt</t>
  </si>
  <si>
    <t xml:space="preserve">El proceso reporta cumplimiento de ejecución sobre el control, relacionando los 2 procesos procesos activos que fueron validados .
El control cumple con los criterios de redacción requeridos por la politica de riesgos, no obstante se recomienda mas que detallar los pasos de la validación sintetizar el que como tal de la acción.
Las evidencias son coherentes con el seguimiento reportado.
</t>
  </si>
  <si>
    <t>El proceso reporta el cumplimiento de la actividad mediante la publicación de la pieza grafica. 
La evidencia muestra coherencia con el seguimiento reportado.</t>
  </si>
  <si>
    <t xml:space="preserve">Acciones legales </t>
  </si>
  <si>
    <t>Transformación Cultural para la revitalización del Centro</t>
  </si>
  <si>
    <t>Utilizar el poder decisorio para favorecer indebidamente a un particular, desviando la gestión pública y vulnerando los principios de igualdad, transparencia y selección objetiva.</t>
  </si>
  <si>
    <t>Verificación indebida o la omisión de controles en el cumplimiento de requisitos de participantes y jurados postulados a las convocatorias</t>
  </si>
  <si>
    <t>Posibilidad de verificación indebida o la omisión de controles en el cumplimiento de requisitos de participantes y jurados postulados a las convocatorias del PDE, MCL, LEP y FUGA, utilizando el poder decisorio para favorecer indebidamente a un particular, desviando la gestión pública y vulnerando los principios de igualdad, transparencia y selección objetiva.</t>
  </si>
  <si>
    <t>El Equipo de Fomento verifica la documentación administrativa y técnica que fue cargada en la  plataforma virtual dispuesta por la SCRD y la FUGA para las convocatorias por cada uno de los participantes inscritos, de acuerdo a las condiciones generales y las específicas de participación de cada convocatoria y  registra el resultado de la verificación en el formato "Verificación Documentos Técnicos y Administrativos Estímulos FUGA". Para el caso de ECL la verificación de la documentación administrativa y técnica estará a cargo de los profesionales designados por la SGC para tal fin.</t>
  </si>
  <si>
    <t xml:space="preserve">En caso de que el participante no cumpla con los requisitos o tenga una inhabilidad, se deja constancia en la plataforma y el formato de verificación.
</t>
  </si>
  <si>
    <t>Matriz verificación documentos técnicos y administrativos</t>
  </si>
  <si>
    <t>Validar desde el equipo misional en cada convocatoria  los resultados de la verificación antes de publicar el listado de habilitados, rechazados y por subsanar, dejando como registro  acta de reunión.</t>
  </si>
  <si>
    <t>Equipo de Fomento y Equipo ECL SGC</t>
  </si>
  <si>
    <t>Un acta por cada convocatoria verificada</t>
  </si>
  <si>
    <t>Durante el primer trimestre de la vigencia 2026, desde la Subdirecicón para la Gestión del Centro en el marco de la beca “Tardeando el Centro Histórico e Internacional”, se realiza la publicación del listado de habilitados, no habilitados y documentos por subsanar de la convocatoria.
Este listado corresponde a las siguientes categorías:
Categoría 1: Escenarios y productores de las artes escénicas en vivo.
Categoría 2: Tardes de Magia y Movimiento.
Con esta acción se da continuidad al proceso de verificación de las propuestas presentadas en la convocatoria.</t>
  </si>
  <si>
    <t>https://drive.google.com/drive/u/0/folders/1feDh3T2BhjYqA5jptXmQ4NgLKx56ehCj</t>
  </si>
  <si>
    <t>Actividad dentro de los tiempos para su cumplimiento</t>
  </si>
  <si>
    <t>SAC:  A 31 de Agosto de 2026, se ha realizado la verificación de la la documentación administrativa y técnica de las diferentes convocatorias, que han cerrado su etapa de inscripción.
CENTRO: A 31 de Agosto de 2026, no conto con convocatorias en netapa de verificación de documentos..</t>
  </si>
  <si>
    <t>https://docs.google.com/spreadsheets/d/16oSklrIISdsxd29wJebSbuAIUcUOT9T0/edit?usp=drive_link&amp;ouid=100640100822658914209&amp;rtpof=true&amp;sd=true</t>
  </si>
  <si>
    <t>https://drive.google.com/drive/u/0/folders/1e6ia7tuFWqLq3Jv0BA0uEanSRHLDYQBk</t>
  </si>
  <si>
    <t xml:space="preserve">El proceso reporta cumplimiento de ejecución sobre el control. No obstante dentro de la descripción del evance no es claro el como del mismo. Se recomienda fortalecer el seguimiento para que este este dado en los terminos definidos en el control.
El control cumple con los criterios de redacción requeridos por la politica de riesgos.
Las evidencias son coherentes con el seguimiento reportado y permiten ver en las observaciones las validaciones realizadas a los casos en estado diferente a Habilitado.
</t>
  </si>
  <si>
    <t>El proceso reporta que la actividad esta dentro de los tiempos establecidos, se recomienda ir adelantando tareas que permitan generar el cumplimiento de la actividad propuesta.</t>
  </si>
  <si>
    <t xml:space="preserve">El profesional especializado y/o misional evalúa a los jurados de acuerdo al perfil creado por cada convocatoria y a los criterios de selección establecidos en las condiciones generales del Banco de Expertos para el sector cultura. De la misma manera revisa si existen inhabilidades para su participación como jurado. </t>
  </si>
  <si>
    <t>En caso de que la persona postulada no cumpla con el puntaje mínimo exigido o tenga una inhabilidad, no puede participar y se dejan las observaciones en la plataforma virtual dispuesta por la SCRD y la FUGA para las convocatorias así como en el acta de comité de selección de jurados.</t>
  </si>
  <si>
    <t xml:space="preserve">Acta de Selección de jurados-LEP. 
ECL </t>
  </si>
  <si>
    <t>Aleatoria</t>
  </si>
  <si>
    <t>Durante el primer cuatrimestre no se realizo evaluaciónde jurados, dado que las convocatorias aun se encuentran en proceso de inscripción y no e han cerrado, por tanto, la etapa de evaluación de jurados se realizará en el siguiente cuatrimestre</t>
  </si>
  <si>
    <t>SAC: El equipo misional  realizo la evualuación a los jurados de acuerdo al perfil solicitado y de acuerdo a los criterios de selección de cada convocatoria.
CENTRO: A 31 de Agosto de 2026, no conto con selección de jurados,.</t>
  </si>
  <si>
    <t>El proceso reporta que para este cuatrimestre no fue necesario aplicar el control.
El control cumple con los criterios de redacción requeridos por la politica de riesgos.</t>
  </si>
  <si>
    <t>Desviación de recursos</t>
  </si>
  <si>
    <t xml:space="preserve">Desviación de la gestión pública y vulnerando los principios de legalidad, transparencia e igualdad. </t>
  </si>
  <si>
    <t>Recepción de beneficios para sí o para terceros, se utilice el poder decisorio para asignar o prestar a particulares espacios expositivos y equipamientos institucionales como el Muelle sin el cumplimiento de los requisitos y procedimientos establecidos</t>
  </si>
  <si>
    <t>Asignación de recursos sin el cumplimiento de requisitos</t>
  </si>
  <si>
    <t xml:space="preserve">Posibilidad de utilizar el poder decisorio para asignar o prestar a particulares espacios expositivos y equipamientos institucionales como el Muelle sin el cumplimiento de los requisitos y procedimientos establecidos, desviando la gestión pública y vulnerando los principios de legalidad, transparencia e igualdad. </t>
  </si>
  <si>
    <t>OPA - Préstamo y Uso de las Salas de Exposición de la FUGA</t>
  </si>
  <si>
    <t>Cada vez que se haga cierre del banco de proyectos la Comisión de Exposiciones deberá revisar que los proyectos expositivos presentados cumplan con los requisitos propuestos dentro de la convocatoria. En este espacio la comisión deberá evaluar con puntajes las propuestas habilitadas y se definirán como ganadores a los 6 mayores puntajes.</t>
  </si>
  <si>
    <t xml:space="preserve">En caso de que el participante no cumpla con los requisitos o tenga una inhabilidad, se deja constancia en la plataforma y en el acta de avaluación
</t>
  </si>
  <si>
    <t>Resolución informando los resultados de las propuestas inscritas y sus ganadores</t>
  </si>
  <si>
    <t>Expedir el reglamento de uso de los equipamientos propios de la Fundación Gilberto Álzate Avendaño a cargo de la Subdirección Artística y Cultural.</t>
  </si>
  <si>
    <t>Subdirector artística y cultural</t>
  </si>
  <si>
    <t>Reglamento expedido</t>
  </si>
  <si>
    <t>Durante el primer cuatrimestre no se realizo el control, dado que la convocatoria de la invitación cultural se abre en el segundo semestre del año.</t>
  </si>
  <si>
    <t>Esta actividad está programada para realizarse en el segundo semestre del año.</t>
  </si>
  <si>
    <t>Las salas de exposición dentro de su estrategia de progrmación, NO cuenta  con ningun banco de proyectos mediante el cual se presten las salas para realizar exposiciones, dado que, estos expacios se asignan únicamente a ganadores de convocatorias.
NOTA: La SAC hara una solicitud formal de eliminación de este control, no se había solicitado dado que este control va en línea con la OPA y esta se encuentra en pproceso de autorización de eliminación por parte del DAF.</t>
  </si>
  <si>
    <t>Las salas de exposición cuentan con los documentos de uso actualizados acorde a ala realidad actual de la programación de las mismas</t>
  </si>
  <si>
    <t>Sanciones Disciplinarias, y Fiscales</t>
  </si>
  <si>
    <t xml:space="preserve">El Comité de programación, confirma el cumplimiento de los criterios y determina a partir del tipo de evento y solicitante, la modalidad de uso que se aplicará. 
Los casos que requieran revisión por cruce de fechas, serán revisados por el comité para proponer otras fechas disponibles. </t>
  </si>
  <si>
    <t>En caso de no cumplir con los requisitos, se solicita al profesional de Apoyo SAC asignado por el líder del proceso, dar respuesta mediante Orfeo, negando la solicitud y explicando las razones, el Orfeo es remitido al Proceso de Servicio al ciudadano para continuar con el envío de respuesta.</t>
  </si>
  <si>
    <t>Acta de reunión del Comité de Programación con la decisión y propuesta de modalidad de préstamo viable</t>
  </si>
  <si>
    <t>El comité de programación reviso las solicitudes de prestamo de los espacios y suscribio las actas de las respectivas reuniones.</t>
  </si>
  <si>
    <t>Actas de reuniones, en el expediente de orfeo 2026FUGA00261E</t>
  </si>
  <si>
    <t>El comité de programación ha revisado todas las solicitudes de prestamo del muelle y del auditorio, por ende, se a dado respuesta por medio de los canales oficiales a los ciudadnos solicitantes.</t>
  </si>
  <si>
    <t>El proceso reporta cumplimiento de ejecución sobre el control.
El control cumple con los criterios de redacción requeridos por la politica de riesgos.
Las evidencias son coherentes con el seguimiento reportado actas de desarrollo del control.</t>
  </si>
  <si>
    <t>Gestión TIC</t>
  </si>
  <si>
    <t>Desviación de la gestión pública y beneficios propios o a terceros, en detrimento de los principios de legalidad, confidencialidad y transparencia.</t>
  </si>
  <si>
    <t>Uso indebido del acceso a información confidencial y divulgación o utilización de información institucional de manera no autorizada para fines no institucionales</t>
  </si>
  <si>
    <t>Afectaciones reputacionales</t>
  </si>
  <si>
    <t>Posibilidad de acceder a información confidencial, divulgando o utilizando información institucional de manera no autorizada para fines no institucionales, desviando la gestión pública y generando beneficios propios o a terceros, en detrimento de los principios de legalidad, confidencialidad y transparencia.</t>
  </si>
  <si>
    <t>El líder de seguridad de la información validara de manera semestral mediante mesa de trabajo con los responsables de  contratación y el proceso de talento humano, que  todos los contratistas y/o servidores vinculados hayan firmado la clausula de confidencialidad de manejo de información y cyberseguridad.</t>
  </si>
  <si>
    <t>En los casos que se evidencie que se presento alguna actualización de los formatos donde no se evidencie la clausula confidencialidad de manejo de información y cyberseguridad, se debe proceder a hacer los ajustes pertinentes con el propósito de garantizar que todos los colaboradores contratados les sea incluida la clausula.</t>
  </si>
  <si>
    <t>Acta de la mesa de trabajo</t>
  </si>
  <si>
    <t>Realizar semestralmente 1 pieza grafica en los temas propios de la Política de Gobierno Digital / Seguridad Digital, entre los servidores y colaboradores de la entidad.</t>
  </si>
  <si>
    <t>El profesional de apoyo líder de gestión de tecnologías</t>
  </si>
  <si>
    <t>Pieza grafica socializada</t>
  </si>
  <si>
    <t>Se encuentra dentro del plazo para su reporte y se estan adelantando las gestiones pertinentes para cordinar las agendas de Contratación y Talento Humano y realizar la mesa de trabajo para el cumplimiento del control</t>
  </si>
  <si>
    <t>N.A</t>
  </si>
  <si>
    <t>Se realizarón las gestiones pertinentes con Comunicaciones para el diseño de la pieza gráfica y compartir tips sobre seguridad de la información en la revista de la FUGA</t>
  </si>
  <si>
    <r>
      <rPr>
        <sz val="11"/>
        <color theme="1"/>
        <rFont val="Calibri"/>
        <family val="2"/>
      </rPr>
      <t xml:space="preserve"> 
Carpeta adjunta: </t>
    </r>
    <r>
      <rPr>
        <b/>
        <sz val="11"/>
        <color theme="1"/>
        <rFont val="Calibri"/>
        <family val="2"/>
      </rPr>
      <t>Actividad P.A. 1 y 2</t>
    </r>
  </si>
  <si>
    <t>Se adelantarón mesas de trabajo con la Oficina Juridica y Talento Humano para validar la clausula de confidencialidad de manejo de información y cyberseguridad.</t>
  </si>
  <si>
    <t>Radicados Orfeo No.
 20262900070103
 20262800070733</t>
  </si>
  <si>
    <t>Se continua con las gestiones pertinentes con Comunicaciones para el diseño de piezas gráficas de tips sobre seguridad de la información en la revista de la FUGA</t>
  </si>
  <si>
    <t>El proceso reporta que para este cuatrimestre no ha aplicado el control, puesto que es semestral e informa que esta dentro del periodo de ejecución.
El control cumple con los criterios de redacción requeridos por la politica de riesgos.
Se recomienda mantener las acciones en pro de cumplir con la actividad dentro de los tiempos.</t>
  </si>
  <si>
    <t>Afectaciones legales y/o económicas</t>
  </si>
  <si>
    <t xml:space="preserve">El profesional de apoyo líder de gestión de tecnologías revisa que el profesional de apoyo de tecnologías, realice la desactivación de las  cuentas del personal cuando se retira y entregan el paz y salvo, con el fin de salvaguardar la información y como lo establece el procedimiento GT-PD-04. </t>
  </si>
  <si>
    <t xml:space="preserve">En caso de no estar desactivadas las cuentas, el profesional de apoyo líder tecnologías procede a desactivarlas, como soporte se dejan los registros de paz y salvo firmados. </t>
  </si>
  <si>
    <t>Paz y salvo con la firma del responsable TIC o captura del repositorio de datos (en caso de ser necesario)</t>
  </si>
  <si>
    <t>Realizar una socialización con los colaboradores de la entidad sobre temas propios de Seguridad Digital</t>
  </si>
  <si>
    <t>Lista de asistencia y/o registro fotográfico</t>
  </si>
  <si>
    <t>El control para el primer trimestre realizado, corresponde a la desactivación de las cuentas del personal que terminó contrato o fue retirado de la Entidad, con el fin de salvaguardar la información tal como lo establece el procedimiento GT-PD-04, antes de firmar los Paz y Salvos. (Evidencia - Historico radicados de Orfeo. John Salinas verifica para la firma de Linda Pedraza) se hace verificación en Gestión TIC para confirmar la desactivación del usuario y la cuenta antes de la firma.</t>
  </si>
  <si>
    <t>Radicados No. 
20261200016963
20263000017523
20264000020123
20264000023643
20262000003281
20263000028543
20262000003831</t>
  </si>
  <si>
    <t xml:space="preserve">Se adelantó en la semana de Inducción de la entidad, charla sobre sobre seguridad de la información y las principales ciberamenazas y técnicas de robo de información.    </t>
  </si>
  <si>
    <t>El control para el segundo cuatrimestre realizado, corresponde a la desactivación de las cuentas del personal que terminó contrato o fue retirado de la Entidad, con el fin de salvaguardar la información tal como lo establece el procedimiento GT-PD-04, antes de firmar los Paz y Salvos. (Evidencia - Historico radicados de Orfeo. John Salinas verifica para la firma de Linda Pedraza) se hace verificación en Gestión TIC para confirmar la desactivación del usuario y la cuenta antes de la firma.</t>
  </si>
  <si>
    <t>Radicados Orfeo No.
 20262000079773
 20262000079763
 20264000079583
 20264000079543 
 20264000079483 20264000079443
 20261200079393
 20264000079203 
 20264000079033
 20262300076783
 20262500075403
 20264000072363 20261300071933
 20262700070623 
 20262700069793 
 20261300068893 
 20261200067293 20263000066453 
 20261200059253 20261000056103 
 20261000056093
 20261000055883 20264000049043 
 20264000045663</t>
  </si>
  <si>
    <t>Se realizo capacitación en el periodo reportado a todos los colaboradores de la FUGA en temas de Ciberseguridad de la Información</t>
  </si>
  <si>
    <t>El proceso reporta cumplimiento de ejecución sobre el control. Reportando seguimiento mediante la actividad de desactivación de usuarios dentro de las cuentas.
El control cumple con los criterios de redacción requeridos por la politica de riesgos.
Las evidencias son coherentes con el seguimiento reportado.</t>
  </si>
  <si>
    <t>El proceso reporta cumplimiento de la actividad mostrando victoria temprana en la ejecución. Reportando realización de la actividad dentro de la semana de Inducción de la entidad, charla sobre sobre seguridad de la información y las principales ciberamenazas y técnicas de robo de información</t>
  </si>
  <si>
    <t>El Profesional apoyo de Gestión Tecnológica revisa cada vez que llega una solicitud de creación de usuario, que el formato de solicitud GT-FT-15 Gestión de Usuarios, contenga la información correspondiente para la creación de la cuenta, procederá a la creación de la misma de acuerdo al requerimiento.</t>
  </si>
  <si>
    <t xml:space="preserve">En caso de no contar con el formato la solicitud diligenciado se devuelve al área que genera la solicitud por correo electrónico. Como soporte queda la solicitud y los correos electrónicos </t>
  </si>
  <si>
    <t xml:space="preserve">Creación del usuario </t>
  </si>
  <si>
    <t>Se realizó control y verificación en el diligenciamiento del formato GT-FT-15 y se procedio a realizar la activación de la cuenta</t>
  </si>
  <si>
    <r>
      <rPr>
        <sz val="11"/>
        <color theme="1"/>
        <rFont val="Calibri"/>
        <family val="2"/>
      </rPr>
      <t xml:space="preserve">Carpeta adjunta: </t>
    </r>
    <r>
      <rPr>
        <b/>
        <sz val="11"/>
        <color theme="1"/>
        <rFont val="Calibri"/>
        <family val="2"/>
      </rPr>
      <t>Evidencia Control 3</t>
    </r>
  </si>
  <si>
    <t>Carpeta Evidencias
 Gestión TI / Riesgo 9 
 Control 3</t>
  </si>
  <si>
    <t>El proceso reporta cumplimiento de ejecución sobre el control. 
El control cumple con los criterios de redacción requeridos por la politica de riesgos.
Las evidencias son coherentes con el seguimiento reportado.</t>
  </si>
  <si>
    <t>MAPA RIESGOS DE CORRUPCIÓN</t>
  </si>
  <si>
    <t>FUNDACIÓN GILBERTO ALZATE AVENDAÑO</t>
  </si>
  <si>
    <t>VIGENCIA 2026</t>
  </si>
  <si>
    <t xml:space="preserve">SELECCIONE EL NOMBRE PROCESO </t>
  </si>
  <si>
    <t>CONTROL DE CAMBIOS DE REGISTROS</t>
  </si>
  <si>
    <t>FECHA</t>
  </si>
  <si>
    <t>VERSIÓN</t>
  </si>
  <si>
    <t>CAMBIO SOLICITADO</t>
  </si>
  <si>
    <t xml:space="preserve">NÚMERO RADICADO </t>
  </si>
  <si>
    <t>Aprobado comité directivo Enero 2026</t>
  </si>
  <si>
    <t>2026FUGA00283E</t>
  </si>
  <si>
    <t>Automático</t>
  </si>
  <si>
    <t>Tabla Atributos de para el diseño del control</t>
  </si>
  <si>
    <t>Características</t>
  </si>
  <si>
    <t>Descripción</t>
  </si>
  <si>
    <t>Atributos de Eficiencia</t>
  </si>
  <si>
    <t>Tipo</t>
  </si>
  <si>
    <t>Va hacia las causas del riesgo, aseguran el resultado final esperado.</t>
  </si>
  <si>
    <t>Detecta que algo ocurre y devuelve el proceso a los controles preventivos.
Se pueden generar reprocesos.</t>
  </si>
  <si>
    <t>Correctivo</t>
  </si>
  <si>
    <t>Dado que permiten reducir el impacto de la materialización del riesgo, tienen un costo en su implementación.</t>
  </si>
  <si>
    <t>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</si>
  <si>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</si>
  <si>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</si>
  <si>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</si>
  <si>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Documentación</t>
  </si>
  <si>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</si>
  <si>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</si>
  <si>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Frecuencia</t>
  </si>
  <si>
    <t>Este atributo identifica a los controles que se ejecutan siempre que se realiza la actividad originadora del riesgo.</t>
  </si>
  <si>
    <t>Este atributo identifica a los controles que no siempre se ejecutan cuando se realiza la actividad originadora del riesgo</t>
  </si>
  <si>
    <t>Evidencia</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</si>
  <si>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</si>
  <si>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</si>
  <si>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</si>
  <si>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</si>
  <si>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MAPA DE RIESGOS CORRUPCIÓN CAJA DE LA VIVIENDA POPULAR</t>
  </si>
  <si>
    <t>Código: 208-PLA-Ft-95</t>
  </si>
  <si>
    <t>Versión: 6</t>
  </si>
  <si>
    <t>Vigente desde: Noviembre 2023</t>
  </si>
  <si>
    <t>PROBABILIDAD</t>
  </si>
  <si>
    <t>IMPACTO</t>
  </si>
  <si>
    <t>CLASIFICACIÓN DEL RIESGO</t>
  </si>
  <si>
    <t>ZONA</t>
  </si>
  <si>
    <t>%</t>
  </si>
  <si>
    <t>Frecuencia de la Actividad</t>
  </si>
  <si>
    <t>Económico</t>
  </si>
  <si>
    <t>Daños Activos Físicos/eventos externos</t>
  </si>
  <si>
    <t xml:space="preserve">Afectación menor a 10 SMLMV </t>
  </si>
  <si>
    <t>Muy Baja</t>
  </si>
  <si>
    <t>La actividad que conlleva el riesgo se ejecuta como máximos 2 veces por año</t>
  </si>
  <si>
    <t>Reputacionales</t>
  </si>
  <si>
    <t>Ejecución y Administración de procesos</t>
  </si>
  <si>
    <t xml:space="preserve">Entre 10 y 50 SMLMV </t>
  </si>
  <si>
    <t>La actividad que conlleva el riesgo se ejecuta de 3 a 24 veces por año</t>
  </si>
  <si>
    <t>Económico y Reputacional</t>
  </si>
  <si>
    <t>Relaciones Laborales</t>
  </si>
  <si>
    <t xml:space="preserve">Entre 50 y 100 SMLMV </t>
  </si>
  <si>
    <t>La actividad que conlleva el riesgo se ejecuta de 24 a 500 veces por año</t>
  </si>
  <si>
    <t>Usuarios, productos y practicas</t>
  </si>
  <si>
    <t xml:space="preserve">Entre 100 y 500 SMLMV </t>
  </si>
  <si>
    <t>Alta</t>
  </si>
  <si>
    <t>La actividad que conlleva el riesgo se ejecuta mínimo 500 veces al año y máximo 5000 veces por año</t>
  </si>
  <si>
    <t xml:space="preserve">Mayor a 500 SMLMV </t>
  </si>
  <si>
    <t>La actividad que conlleva el riesgo se ejecuta más de 5000 veces por año</t>
  </si>
  <si>
    <t>El riesgo afecta la imagen de alguna área de la organización</t>
  </si>
  <si>
    <t>El riesgo afecta la imagen de la entidad internamente, de conocimiento general, nivel interno, de junta directiva y accionistas y/o de proveedores</t>
  </si>
  <si>
    <t>El riesgo afecta la imagen de la entidad con algunos usuarios de relevancia frente al logro de los objetivos</t>
  </si>
  <si>
    <t>Tipo Control</t>
  </si>
  <si>
    <t>El riesgo afecta la imagen de  la entidad con efecto publicitario sostenido a nivel de sector administrativo, nivel departamental o municipal</t>
  </si>
  <si>
    <t>El riesgo afecta la imagen de la entidad a nivel nacional, con efecto publicitarios sostenible a nivel país</t>
  </si>
  <si>
    <t>Cerrada</t>
  </si>
  <si>
    <t>Abierta</t>
  </si>
  <si>
    <t>Concatenar</t>
  </si>
  <si>
    <t>Evaluación del Riesgo</t>
  </si>
  <si>
    <t>CONCATE</t>
  </si>
  <si>
    <t>EVALUCIÓN</t>
  </si>
  <si>
    <t>Rara Vez</t>
  </si>
  <si>
    <t>Improbable</t>
  </si>
  <si>
    <t>Menor</t>
  </si>
  <si>
    <t>Posible</t>
  </si>
  <si>
    <t>Insignificante</t>
  </si>
  <si>
    <t>Probable</t>
  </si>
  <si>
    <t>TRATAMIENTO</t>
  </si>
  <si>
    <t>Evitar</t>
  </si>
  <si>
    <t>Criterio de evaluacion</t>
  </si>
  <si>
    <t>opcion de respuesta</t>
  </si>
  <si>
    <t>peso</t>
  </si>
  <si>
    <t>Fuerte</t>
  </si>
  <si>
    <t>Calificación entre 96 y 100</t>
  </si>
  <si>
    <t>Casi Seguro</t>
  </si>
  <si>
    <t xml:space="preserve">1.1 Asignación del responsable </t>
  </si>
  <si>
    <t>Extremo</t>
  </si>
  <si>
    <t>Calificación entre 86 y 95</t>
  </si>
  <si>
    <t>OBJETIVO PROCESO</t>
  </si>
  <si>
    <t>RESPONSABLE</t>
  </si>
  <si>
    <t>No Asignado</t>
  </si>
  <si>
    <t>Débil</t>
  </si>
  <si>
    <t>Calificación entre 0 y 85</t>
  </si>
  <si>
    <t>Gestión de mejora</t>
  </si>
  <si>
    <t>Orientar la implementación y la sostenibilidad del Sistema de Gestión, mediante el diseño e implementación de instrumentos, políticas, lineamientos y acompañamientos metodológicos, con el propósito de realizar acciones oportunas que permitan
el cumplimiento de los objetivos y la mejora institucional</t>
  </si>
  <si>
    <t xml:space="preserve">1.2 Segregación y autoridad del responsable </t>
  </si>
  <si>
    <t>Jefe Oficina Asesora de Planeación</t>
  </si>
  <si>
    <t>Inadecuado</t>
  </si>
  <si>
    <t>Adelantar oportunamente las acciones disciplinarias de los servidores y ex servidores de la FUGA , mediante la aplicación de procedimientos y términos establecidos en la Ley 1952 de 2019 (Código General Disciplinario), con el fin de preservar el cumplimiento de los principios que rigen la función pública y promover el cabal cumplimiento de los fines institucionales.</t>
  </si>
  <si>
    <t>Jefe Oficina de Control Interno Disciplinario</t>
  </si>
  <si>
    <t xml:space="preserve">2. Periodicidad </t>
  </si>
  <si>
    <t>En cada vigencia ejecutar oportunamente el 100% de los seguimientos y auditorias (trabajos de aseguramiento) contemplados en el plan anual de auditorías, de forma independiente y objetiva, con el fin de detectar
desviaciones y generar recomendaciones que contribuyan al mejoramiento de la entidad y el cumplimiento de sus objetivos</t>
  </si>
  <si>
    <t>Jefe Oficina de Control Interno</t>
  </si>
  <si>
    <t>Inoportuna</t>
  </si>
  <si>
    <t xml:space="preserve">Recursos Físicos </t>
  </si>
  <si>
    <t xml:space="preserve">Gestionar oportunamente los requerimientos asociados a temas ambientales, bienes muebles e inmuebles, tangibles e intangibles, con el proposito de velar por su custodia, sostenibilidad, conservación, y buen uso de los recursos de la FUGA, mediante el cumplimiento de planes, estrategias, campañas de sensibilizacion y desarrollo de actividades planificadas anualmente. </t>
  </si>
  <si>
    <t>Subdirector de Gestión Corporativa</t>
  </si>
  <si>
    <t xml:space="preserve">3. Propósito </t>
  </si>
  <si>
    <t>Servicio al Ciudadano</t>
  </si>
  <si>
    <t>Brindar atención oportuna, incluyente y de calidad a la ciudadanía, para satisfacer sus necesidades y promover sus derechos en todos los escenarios de relacionamiento con la Fundación Gilberto Álzate Avendaño, mediante la orientación, gestión a sus PQRSD a través de los diferentes canales dispuestos, así como la evaluación de su satisfacción frente a los servicios ofrecidos por la entidad.</t>
  </si>
  <si>
    <t xml:space="preserve">Liderar la gestión de los recursos tecnologicos de la información y las comunicaciones mediante el desarrollo de planes, politicas y lineamientos dentro de cada vigencia, para el fortalecimiento de la disponibilidad de los servicios informaticos dentro de la FUGA. </t>
  </si>
  <si>
    <t>No es un control</t>
  </si>
  <si>
    <t>Gestión Documental</t>
  </si>
  <si>
    <t>Asegurar la disponibilidad, accesibilidad y preservación de los documentos de archivo de la entidad desde su origen hasta su disposición final; mediante la planificación, manejo y organización de la documentación producida y recibida por la Fundación Gilberto Álzate Avendaño, con el propósito de conservar la memoria institucional</t>
  </si>
  <si>
    <t xml:space="preserve">4. Cómo se realiza la actividad de control </t>
  </si>
  <si>
    <t>Desarrollar estrategias para posicionar positivamente el centro de la ciudad, revitalizarlo y transformarlo mediante el apoyo y el fomento, eficaz, de las prácticas artísticas, culturales y del ecosistema creativo, garantizando la participación ciudadana
y grupos de valor.</t>
  </si>
  <si>
    <t>Subdirector para la Gestión del Centro de Bogotá
Subdirectora Artística y Cultural</t>
  </si>
  <si>
    <t>Gestión Financiera</t>
  </si>
  <si>
    <t>Reconocer y revelar las operaciones financieras y económicas de la FUGA de manera oportuna, mediante el cumplimiento de las normas legales vigentes y los principios organizacionales, con el fin de garantizar que los recursos economicos cuenten con su respectiva ejecución para el cumplimiento de los objetivos propuestos por la Entidad.</t>
  </si>
  <si>
    <t>Prevenir y gestionar oportunamente el daño antijuridico, mediante el cumplimiento del ordenamiento jurídico, con el fin de proteger los intereses y fines de la Entidad en las actuaciones que se desarrollen en cumplimiento de los objetivos de la Entidad</t>
  </si>
  <si>
    <t>Jefe Oficina Jurídica</t>
  </si>
  <si>
    <t>Gestión de las Comunicaciones</t>
  </si>
  <si>
    <t>Establecer y ejecutar los lineamientos y directrices de la comunicación interna y externa de la FUGA mediante la implementación del plan estratégico de comunicaciones del cuatrenio y su estrategia anual, con el fin de informar de
manera oportuna, clara y precisa la gestión desarrollada por la entidad a los diferentes publicos objetivos.</t>
  </si>
  <si>
    <t>Jefe Oficina Comunicaciones</t>
  </si>
  <si>
    <t>Direccionar el diseño, formulación, seguimiento y monitoreo de planes, programas y proyectos institucionales, mediante la asesoría técnica en la definición e implementación de lineamientos, instrumentos y normativas distritales y nacionales, con el fin de facilitar la toma de decisiones, contribuir a la generación de valor público y al cumplimiento de los objetivos institucionales.</t>
  </si>
  <si>
    <t>Jefe Oficina Planeación</t>
  </si>
  <si>
    <t>Administrar el ciclo de vida de los servidores públicos de la FUGA, mediante el cumplimiento de los planes y programas anuales, con el proposito de fortalecer entornos saludables que promuevan la calidad de vida del talento humano de la Entidad</t>
  </si>
  <si>
    <t>No confiable</t>
  </si>
  <si>
    <t xml:space="preserve">5. Qué pasa con las observaciones o desviaciones </t>
  </si>
  <si>
    <t>Seleccione estado de actividad</t>
  </si>
  <si>
    <t xml:space="preserve">Finalizado </t>
  </si>
  <si>
    <t>En Curso</t>
  </si>
  <si>
    <t>Seleccione la periodicidad</t>
  </si>
  <si>
    <t>No se investigan y resuelven oportunamente</t>
  </si>
  <si>
    <t>Diario</t>
  </si>
  <si>
    <t>Semanal</t>
  </si>
  <si>
    <t>Mensual</t>
  </si>
  <si>
    <t>Bimestral</t>
  </si>
  <si>
    <t xml:space="preserve">Trimestral </t>
  </si>
  <si>
    <t>Cuatrimestral</t>
  </si>
  <si>
    <t xml:space="preserve">6. Evidencia de la ejecución del control </t>
  </si>
  <si>
    <t>Semestral</t>
  </si>
  <si>
    <t>Anual</t>
  </si>
  <si>
    <t>Cada vez que se requiera</t>
  </si>
  <si>
    <t>Incompleta</t>
  </si>
  <si>
    <t>5 - Casi Seguro - Más de 1 vez al año.</t>
  </si>
  <si>
    <t>No existe</t>
  </si>
  <si>
    <t>4 - Probable - Al menos 1 vez en el último año.</t>
  </si>
  <si>
    <t>3 - Posible - Al menos 1 vez en los últimos 2 años.</t>
  </si>
  <si>
    <t>2 - Improbable - Al menos 1 vez en los últimos 5 años.</t>
  </si>
  <si>
    <t>1 - Rara Vez - No se ha presentado en los últimos 5 años.</t>
  </si>
  <si>
    <t>Rara vez</t>
  </si>
  <si>
    <t>FUERTE</t>
  </si>
  <si>
    <t>DÈBIL</t>
  </si>
  <si>
    <t>Aceptar</t>
  </si>
  <si>
    <t>Reputacional</t>
  </si>
  <si>
    <t>Reducir (compartir)</t>
  </si>
  <si>
    <t>Reducir (mitigar)</t>
  </si>
  <si>
    <t>Plan de accion (solo para la opción reducir)</t>
  </si>
  <si>
    <t>Finalizado</t>
  </si>
  <si>
    <t>Daños Activos Fisicos</t>
  </si>
  <si>
    <t>Ejecucion y Administracion de procesos</t>
  </si>
  <si>
    <t>Fallas Tecnologicas</t>
  </si>
  <si>
    <t>Fraude Externo</t>
  </si>
  <si>
    <t>Fraude Interno</t>
  </si>
  <si>
    <t>Usuarios, productos y practicas , organizacionales</t>
  </si>
  <si>
    <t>Registro Sustancial</t>
  </si>
  <si>
    <t>Registro Material</t>
  </si>
  <si>
    <t>Sin registro</t>
  </si>
  <si>
    <t>Reducir</t>
  </si>
  <si>
    <t>El proceso reporta el cumplimiento del control dentro del este periodo de reporte.
El control cumple con los criterios de redacción requeridos por la politica de riesgos.
Las evidencias muestran coherencia con lo reportado aunque se aclara que dado que las evidencias cuentan con información sensible no de valida contenidos. 
El proceso reporta que aunque no se ha realizado la vinculación de la persona por LNR para el corte de agosto, si se aplico el control dentro de este periodo como gestión previa a su ingreso.
El proceso reporta que no se ha materializado el riesgo.</t>
  </si>
  <si>
    <t xml:space="preserve">El proceso reporta que dado que no se han realizado nuevas vinculaciones de servidores o contratistas dentro del proceso de TH, por lo tanto no han socializado el procedimiento de vinculación con el fin de dar a conocer los lineamientos establecidos para la vinculación de nuevos servidores, conforme el procedimiento TH-PD-01.
</t>
  </si>
  <si>
    <t>El proceso reporta que se espera desarrollar la actividad dentro de los tiempos establecidos. No obstante desde la segunda linea se genera alerta en cuanto a un posible incumplimiento puesto que no se evidencia avance sobre la actividad a desarrollar y es de recordar que las creaciones o actualizaciones documentales tienen un flujo que puede generar tiempo y la actividad vence en el mes de octubre 2026.
Se recomienda actualizar el riesgo y el control al SIGRIP.</t>
  </si>
  <si>
    <t>El proceso reporta el cumplimiento del control dentro del este periodo de reporte, relacionando el numero de contratos suscritos para el primer cuatrimestre, donde relaciona el expediente donde se puede validar la consulta OFAC, el cual atiende a lo definido en el control y reporta la consulta realizada de las listas vinculantes en el COMPILANCE. 
El control cumple con los criterios de redacción requeridos por la politica de riesgos.
Las evidencias muestran coherencia con lo reportado, se toma una muestra aleatoria de los expedientes 2026FUGA00340E y 2026FUGA00317E
 relacionados en las evidencias y cuenta con la consulta y se relaciona el radicado de enlace con COMPILANCE.
Se recomienda bajar del sistema COMPILANCE el reporte de las consultas realizadas durante el periodo (esto en la medida que sea posible de acuerdo al contrato que se tenga).
Se recomienda actualizar el riesgo y el control al SIGRIP.</t>
  </si>
  <si>
    <t xml:space="preserve">Se reitera la observación del monitoreo del cuatrimestre anterior. 
El proceso reporta el cumplimiento del control, no obstante no es claro como lo esta implementando. Al revisar la redacción del control y el seguimiento presentado se recomienda al proceso mejortar y fortalecer la redacción del control, con el fin que para el proceso mismo sea mas claro como van a implementarlo. Dentro de la actividad no de evidencia la acción de analisis de criterios. Por otro lado se recomienda que el control contenga un verbo que defina de manera clara cual es el control aplicado, puesto que el analisis como tal solo denora una actividad, se recomienda validar verbos tales como validar, cotejar....
La evidencia corresponde a la definida en el control pero tampoco permite evidenciar su aplicabilidad.
</t>
  </si>
  <si>
    <t>El proceso reporta cumplimiento en el periodo anterior.</t>
  </si>
  <si>
    <t xml:space="preserve">Se reitera la observación del monitoreo del cuatrimestre anterior. 
El proceso reporta el cumplimiento del control, no obstante no es claro como verificaron el cumplimiento de requisitos establecidos en el procedimiento Contractual GJ-PD-01, tal como lo describe el control.
Se recomienda validar los seguimientos reportados con el fin que estos sean mas claro y atender las recomendaciones dadas desde 2 linea en las retroalimentaciones generadas. 
La evidencia aunque muestra los contratos no se entiende como responde a la ejecución del control
La evidencia corresponde a la definida en el control pero tampoco permite evidenciar su aplicabilidad.
</t>
  </si>
  <si>
    <t>El proceso reporta que la acción esta "EN PROCESO: Los documentos se encuentran en etapa de estructuración. No obstante la actividad esta definida para ser desarrollada maximo al 30 de junio y corresponde a una mesa de trabajo. No es claro porque no se logro cumplir ya que la actividad no habla de que los documento esten creados, sino que se refiere a la pertinencia. Es de aclarar que desde la OAP se les convoco a una mesa para definir la necesisas de actualizar los documentos propios del proceso, y no se menciono por parte del proceso la creación de estos documentos. Se adjunta desde la OAP sopoprte de la realización de la mesa y la respuesta de la jefe de Gestión Juridica donde informo que la oficina jurídica no modificará ningún documento. La actividad aunque se soporta con la gestión proposionada por la OAP no permite validar que se analizo la pertinencia de la creación de los documentos.
https://drive.google.com/drive/u/0/folders/12ecCSl5srycRFgH0-8z68yhcTxnIlJNW</t>
  </si>
  <si>
    <t xml:space="preserve">El proceso reporta cumplimiento del control desde el primer cuatrimestre, no reporta necesidad de aplicar el control durante este periodo. 
Se revisan las evidencias remitidas pero corresponden a las mismas validadas en el cuatrimestre anterior.  </t>
  </si>
  <si>
    <t>El proceso reporta cumplimiento sobre la actividad del plan de acción respecto a la actividad de revisión de resultados de la auditoria de gestión Juridica.
No obstante no es posible validar las evidencias relacionadas del radicado ORFEO el cual esta clasificado como "Expediente con acceso restringido".
Se recomienda adjutnar a la carpeta de evidencias los soportes que hagan parte de expedientes con restricción (en la medida que la sesibilidad de la información lo permita).</t>
  </si>
  <si>
    <t xml:space="preserve">El proceso reporta cumplimiento de ejecución sobre el control, relacionando los 7 procesos procesos activos que fueron validados .
El control cumple con los criterios de redacción requeridos por la politica de riesgos, no obstante se recomienda mas que detallar los pasos de la validación sintetizar el que como tal de la acción.
Las evidencias son coherentes con el seguimiento reportado.
</t>
  </si>
  <si>
    <t>El proceso reporta el cumplimiento de la actividad mediante la publicación de la pieza grafica para el primer semestre de la vigencia 2026. 
La evidencia muestra coherencia con el seguimiento reportado.
Se recomienda adelantar la actividad del segundo semestre en cuanto le sea posible al proceso.</t>
  </si>
  <si>
    <t xml:space="preserve">Expediente 
2026FUGA00135E
 2026FUGA00131E
 2026FUGA00143E
 2026FUGA00111E
2026FUGA00126E
2026FUGA00127E
2026FUGA00172E
 2026FUGA00137E
 2026FUGA00320E
</t>
  </si>
  <si>
    <t xml:space="preserve">SAC: Se realizo la validación  desde el equipo misional en cada convocatoria, antes de publicar el listado de habilitados, rechazados y por subsanar, y se realizaron la srespectivas actas de reunión.
Se adjuntan los expedientes de orfeo donde reposan las actas y demas documentos de las convocatorias que fueron evaluadas en el segundo cuatrimestre
</t>
  </si>
  <si>
    <t xml:space="preserve">El proceso reporta cumplimiento de ejecución sobre el control. No reporta materializaciones ni dificulatades en la ejecución del control. 
El control cumple con los criterios de redacción requeridos por la politica de riesgos.
Las evidencias son coherentes con el seguimiento reportado y permiten ver en las observaciones las validaciones realizadas a los casos en estado diferente a Habilitado.
</t>
  </si>
  <si>
    <t>El proceso reporta el cumplimiento de la actividad mediante la validación de las convocatorias presentadas en el periodo. 
La evidencia muestra coherencia con el seguimiento reportado.</t>
  </si>
  <si>
    <t xml:space="preserve">El proceso reporta cumplimiento de ejecución sobre el control. No reporta materializaciones ni dificulatades en la ejecución del control. 
El control cumple con los criterios de redacción requeridos por la politica de riesgos.
Las evidencias son coherentes con el seguimiento reportado.
</t>
  </si>
  <si>
    <t>El proceso reporta que no se aplico el control por lo tanto no se valido su eficacia. Lo anterior justificado en que las salas de exposición dentro de su estrategia de progrmación, NO cuenta  con ningun banco de proyectos para el 2026 mediante el cual se presten las salas para realizar exposiciones, dado que, estos expacios se asignan únicamente a ganadores de convocatorias. 
Dicha justificación guarda coherencia con la estrategia de razonalización definida para el 2026, la cual corresponde a la eliminación de la OPA.
Se deja el control en estado en proceso mientras este vigente, se recomienda lo antes posible solcitar aprobación para la eliminación del control.</t>
  </si>
  <si>
    <t>No es claro el seguimieento reportado vs la actividad de plan de acción propuesta, la cual busca expedir el reglamento de uso de los equipamientos propios de la FUGA, se recomienda validar la actividad y la pertinencia de la misma, puesto que tiene fecha de ejecución al mes de noviembre 2026.</t>
  </si>
  <si>
    <t>Carpeta Evidencias 
 Gestión TI - Actividad P.A. 1 y 2
https://drive.google.com/drive/u/0/folders/1QkFrArVm1dWB4oSWV3h8gi_vschBlhAY</t>
  </si>
  <si>
    <t>El proceso reporta el cumplimiento de la actividad. 
La evidencia muestra coherencia con el seguimiento reportado mediente los soportes de la actividad de socialización realizada.</t>
  </si>
  <si>
    <t>El proceso reporta el cumplimiento de la actividad. 
La evidencia muestra coherencia con el seguimiento reportado.
Desde el monitoreo realizado se da la activida como cumplida ya que esta definida como una pieza de manera semestral y las piezas reportadas estan dentro del primer y segundo semestre 2026.</t>
  </si>
  <si>
    <t xml:space="preserve">Los planes institucionales de la entidad se formularon y aprobaron en el primer cuatrimestre del año 2026. Para el segundo cuatrimestre de la vigencia no se han formulado nuevos planes institucionales. 
Con respecto a la formulación y/o reformulación de proyectos de inversión para el segundo cuatrimestre de la vigencia no se han formulado nuevos ni reformulado los vigentes. Los proyectos han surtido actualizaciones y reprogramación de metas y presupuestos los cuales no son sujeto de aprobación por parte del Cómite Directivo.
No se adjunta evidencia puesto que el control no fue aplicado para este periodo.
</t>
  </si>
  <si>
    <t>https://intranet.fuga.gov.co/sites/default/files/pn-pd-03_procedimiento_formulacion_seguimiento_y_evaluacion_de_planes_v10_29052026.pdf
PUBLICACIÓN INTRANET
https://intranet.fuga.gov.co/proceso-planeacion</t>
  </si>
  <si>
    <t xml:space="preserve">Se actualizo el procedimiento PN-PD-07 Formulación y Actualización Proyectos de Inversión </t>
  </si>
  <si>
    <t>PUBLICACIÓN INTRANET
https://intranet.fuga.gov.co/proceso-planeacion
https://intranet.fuga.gov.co/sites/default/files/pn-pd-07_pd_de_formulacion_y_actualizacion_de_proyectos_de_inversion_v8_24042026.pdf</t>
  </si>
  <si>
    <t>Se cargaron a la carpeta Drive (riesgo 4, control 3) los soportes que corresponden a correos electrónicos con observaciones a los seis proyectos gestionados y los informes de seguimiento generados.
https://drive.google.com/drive/u/0/folders/1-LLIKcn7MX0i0eKgTJpyXePWIY1_Mrxw</t>
  </si>
  <si>
    <t>PUBLICACIÓN INTRANET
https://intranet.fuga.gov.co/proceso-planeacion
https://intranet.fuga.gov.co/sites/default/files/pn-pd-06_seguimiento_a_proyectos_de_inversion_v16_24042026.pdf</t>
  </si>
  <si>
    <r>
      <t xml:space="preserve">Para el segundo cuatrimestre de la vigencia 2026, se realizó el seguimiento al Plan de Acción Institucional, mediante la comparación entre la ejecución presupuestal y la ejecución física de los proyectos de inversión. Este análisis evidenció un avance satisfactorio, acorde con el porcentaje esperado para el periodo reportado.
En cuanto a los planes institucionales se remite seguimiento correspondiente al primer trimestre de la vigencia 2026, asi:  </t>
    </r>
    <r>
      <rPr>
        <sz val="14"/>
        <rFont val="Arial"/>
        <family val="2"/>
      </rPr>
      <t>plan estratégico de Talento Humano (Plan Anual de Vacantes - PAV, Plan de Previsión de Recursos Humanos - PPRH, Plan Institucional de Capacitación - PIC, Plan de Bienestar e Incentivos Institucionales – PBII, Plan Anual en Seguridad y Salud en el Trabajo P. SST,</t>
    </r>
    <r>
      <rPr>
        <sz val="14"/>
        <color rgb="FF0070C0"/>
        <rFont val="Arial"/>
        <family val="2"/>
      </rPr>
      <t xml:space="preserve"> </t>
    </r>
    <r>
      <rPr>
        <sz val="14"/>
        <rFont val="Arial"/>
        <family val="2"/>
      </rPr>
      <t>Plan institucional de gestión ambiental PIGA</t>
    </r>
    <r>
      <rPr>
        <sz val="14"/>
        <color rgb="FF0070C0"/>
        <rFont val="Arial"/>
        <family val="2"/>
      </rPr>
      <t xml:space="preserve">, </t>
    </r>
    <r>
      <rPr>
        <sz val="14"/>
        <rFont val="Arial"/>
        <family val="2"/>
      </rPr>
      <t>Plan estratégico de tecnologías de la información, Plan de mantenimiento de infraestructura física y bienes</t>
    </r>
    <r>
      <rPr>
        <sz val="14"/>
        <color rgb="FF0070C0"/>
        <rFont val="Arial"/>
        <family val="2"/>
      </rPr>
      <t>,</t>
    </r>
    <r>
      <rPr>
        <sz val="14"/>
        <rFont val="Arial"/>
        <family val="2"/>
      </rPr>
      <t xml:space="preserve"> Plan de participación ciudadana y</t>
    </r>
    <r>
      <rPr>
        <sz val="14"/>
        <color rgb="FF0070C0"/>
        <rFont val="Arial"/>
        <family val="2"/>
      </rPr>
      <t xml:space="preserve"> </t>
    </r>
    <r>
      <rPr>
        <sz val="14"/>
        <rFont val="Arial"/>
        <family val="2"/>
      </rPr>
      <t>plan institucional de archivos PINAR, Planes de Mejoramiento 2026.
Respecto a los planes institucionales correspondiente al segundo trimestre de la vigencia, en el marco del rol de acompañamiento de la OAP se realizo seguimiento con los procesos a las actividades establecidas dentro de los planes, dejando como soporte del ejercicio correos electronicos con cada uno de los procesos lideres de planes.</t>
    </r>
  </si>
  <si>
    <t xml:space="preserve">PLAN DE ACCIÓN 
https://fuga.gov.co/transparencia-y-acceso-a-la-informacion-publica/planeacion-presupuesto-informes?field_fecha_de_emision_value=All&amp;term_node_tid_depth=327
 SEGUIMIENTOS PLANES INSTITUCIONALES 1Q_2026 https://drive.google.com/drive/u/0/folders/1RIPUyRO-9lITrE_ZWG1ldHJ5xaFZFtQi
SEGUIMIENTO 2Q_2026
https://drive.google.com/drive/u/0/folders/1DPlYRieNcmH9TzZhrUuCkSnHfTayXc-W
</t>
  </si>
  <si>
    <t xml:space="preserve">El proceso reporta el cumplimiento del control dentro del periodo anterior mediante la formulación de los planes institucionales y de proyectos de invensión.
El control cumple con los criterios de redacción requeridos por la politica de riesgos.
Las evidencias muestran coherencia con lo reportado. 
El proceso reporta que no se ha materializado el riesgo. </t>
  </si>
  <si>
    <t>El proceso reporta cumplimiento en la actividad de plan de acción asociada al riesgo mediante la actualización documental respectiva.
Se validan las evidencias presentadas las cuales muestran coherencia de cumplimiento mediante la publicación del procedimiento en la Intranet.</t>
  </si>
  <si>
    <t xml:space="preserve">El proceso reporta que no fue necesario aplicar el control durante este periodo.
El control cumple con los criterios de redacción requeridos por la politica de riesgos.
El proceso reporta que no se ha materializado el riesgo. </t>
  </si>
  <si>
    <t xml:space="preserve">El proceso reporta el cumplimiento del control dentro mediante los seguimentos mensuales realizados a los proyectos de invensión.
El control cumple con los criterios de redacción requeridos por la politica de riesgos.
Las evidencias muestran coherencia con lo reportado y evidencias las retroalimentaciones realizadas dentro de los seguimientos generados. 
El proceso reporta que no se ha materializado el riesgo. </t>
  </si>
  <si>
    <t>Se evidencia que el control tiene varias actividades a desarrollar dentro del mismo, iniciando desde el seguimiento al Plan de Acción Institucional el cual reporta haber realizardo en el periodo. 
Por otro lado en lo referente al seguimiento y verificación trimestral a realizar sobre los planes se evidencia que solo se realizo seguimiento y monitoreo sobre estos para el primer cuatrimestre del 2026, aunque el proceso remite ejercicio de seguimiento sobre los planes en el mes de junio, no es posible validar como tal el reporte desde la primera linea en sus avances ni el monitoreo sobre estos seguimientos.
Adicionalmente revisando las evidencias y reporte generado por parte del proceso no se evidencia la presentación de  los resultados de avance ante el Comite Institucional de Gestión y Desempeño.  
Aunque las evidencias del primer trimestre guardan coherencia con lo reportado, no se logran identidicar los seguimientos sobre todos los planes institucionales.
Aunque se puede entender que el control muestra eficacia ante una materialización del riesgo, este no es eficiente ni efectivo ya que no muestra aprovechamiento de los recursos del proceso para su ejecución.
Se recomienda realizar los ejercicios se deguimiento sobre los instrumentos definidos desde el SIG (formato de planes) ya que los ejercicios soportados mediante correos muestran una activiad de monitoreo, pero no sobre un reporte generado por la primera linea, sino sobre el analisis de cada actividad.
Se evidencia incumplimiento para este periodo de medición.</t>
  </si>
  <si>
    <t xml:space="preserve">En el periodo reportado se evidencia un ingreso a la planta de la FUGA en enero de 2026. Se verifican las evidencias presentadas por la primera línea de defensa correspondientes al formato TH-TF-01 radicado 20262800013293 de Fecha 27-01-2026, en este formato no es posible validar el envío y revisión de la OJ. Con el formatoTH-FT-02 Radicado 20262800035933 de Fecha: 06-04-2026 se evidencia que el control no se está ejecutando oportunamente y tal como está descrito, pues se formalizó posterior a la vinculación de la funcionaria. </t>
  </si>
  <si>
    <t xml:space="preserve">Se verifica el radicado orfeo 20262800015943 acta de reunión de socialización de procedimientos de talento humano. </t>
  </si>
  <si>
    <r>
      <rPr>
        <sz val="14"/>
        <color rgb="FFFF0000"/>
        <rFont val="Arial"/>
        <family val="2"/>
      </rPr>
      <t xml:space="preserve">
Se evidencia identificación del riesgo, causa raíz  y controles; sin embargo, no se identifica el  impacto económico,  reputacional y/o consecuencias legales y de contagio.
En la descripción del riesgo no se tienen en cuenta las  "amenazas"  como causas inmediatas de los riesgos para la integridad pública (soborno,  fraude,  inadecuada gestión del conflicto de intereses, corrupción y  riesgo de LA/FT/FP.)
En el Análisis y Evaluación del Riesgo se observa calificación del impacto y la probabilidad.
Se presenta monitoreo de primera y segunda línea de defensa dando cumplimiento a lo establecido en la política de administración del riesgo institucional vigente; sin embargo, la política se encuentra desactualizada frente a los lineamientos de gestión de riesgos de integridad..
Primera y segunda línea de defensa reportan que no se ha presentado materialización del riesgo en el periodo.
Control1:  En el campo de evidencias se señala unicamente el formato TH-TF-01; sin embargo, el control también relaciona la lista de chequeo TH-TF-02
</t>
    </r>
  </si>
  <si>
    <t>Se verificó el formato TH-FT-01, radicado 20262800077673, suscrito electrónicamente entre el 19 y el 20 de agosto de 2026, correspondiente al análisis de requisitos para el empleo Subdirector Técnico 068-03, cuya vinculación estaba prevista para septiembre. El soporte acredita el análisis del perfil y la revisión de la Oficina Jurídica antes del ingreso, con lo cual se observa avance frente a la debilidad de oportunidad señalada en el primer cuatrimestre.
Al corte no se había producido la vinculación ni se aportó el TH-FT-02; por ello, todavía no es posible concluir la ejecución integral del control. En el siguiente seguimiento deberá verificarse que el TH-FT-02 se haya diligenciado antes de la posesión y que exista trazabilidad de las consultas de títulos y certificaciones de experiencia. Persiste, además, la necesidad de ajustar el campo de evidencia del mapa, que solo relaciona el TH-FT-01 aunque el control exige ambos formatos.</t>
  </si>
  <si>
    <t>La actividad no se activó durante el periodo porque, según el reporte, no ingresó personal al proceso de Talento Humano. En consecuencia, no corresponde marcarla como “Cumplida”; debe mantenerse “En proceso” hasta el 30 de noviembre de 2026 o registrarse “No aplica en el periodo”, conservando evidencia de la inexistencia del evento.</t>
  </si>
  <si>
    <t>No se presentaron nombramientos de libre nombramiento y remoción durante el periodo, por lo que no se activó el control. La situación debe registrarse como “No aplica en el periodo” y no como evidencia de eficacia. Para el cierre de la vigencia conviene conciliar esta afirmación con el reporte oficial de novedades de personal.</t>
  </si>
  <si>
    <t>No aplica. Este control no tiene una acción de tratamiento asociada.</t>
  </si>
  <si>
    <t xml:space="preserve">
El responsable del proceso indica que se verifica en la pagina COMPLIANCE, sin embargo, tanto el monitoreo de la OAP como en los expedientes se evidencia consultas en OFAC.
Se verificó la consulta del OFAC en los siguientes contratos elegidos aleatoreamente: FUGA-CD-001-2026, FUGA-CD-074-2026, FUGA-CD-088-2026, FUGA-CD-103-2026 y FUGA-CD-112-2026
Se recomienda que la frecuencia del control sea  por "evento" para que sea coherente con la temporalidad en la que efectivamente se está ejecutando el control.</t>
  </si>
  <si>
    <t xml:space="preserve">Actividad en tiempos de ejecución. </t>
  </si>
  <si>
    <r>
      <rPr>
        <sz val="14"/>
        <color rgb="FFFF0000"/>
        <rFont val="Arial"/>
        <family val="2"/>
      </rPr>
      <t xml:space="preserve">
La descripción integra elementos asociados tanto a riesgos operativos SARLAFT como a riesgos de integridad pública, sin que exista total coherencia entre la causa inmediata, la causa raíz y el evento de riesgo formulado. Asimismo, las causas identificadas corresponden principalmente a debilidades de control y ausencia de herramientas, pero no explican integralmente el posible uso indebido del poder decisorio señalado en la descripción del riesgo, conforme a los lineamientos establecidos en la Guía  DAFP
Omitir o aplicar inadecuadamente los controles de debida diligencia  no es un riesgo.
Se evidencia identificación del riesgo, causa raíz  y controles; sin embargo, no se identifica el  impacto económico,  reputacional y/o consecuencias legales y de contagio.
En la descripción del riesgo no se tienen en cuenta las  "amenazas"  como causas inmediatas de los riesgos para la integridad pública (soborno,  fraude,  inadecuada gestión del conflicto de intereses, corrupción y  riesgo de LA/FT/FP.)
En el Análisis y Evaluación del Riesgo se observa calificación del impacto y la probabilidad.
Se presenta monitoreo de primera y segunda línea de defensa dando cumplimiento a lo establecido en la política de administración del riesgo institucional vigente; sin embargo, la política se encuentra desactualizada frente a los lineamientos de gestión de riesgos de integridad..
Primera y segunda línea de defensa reportan que no se ha presentado materialización del riesgo en el periodo.
Se recomienda revisar y ajustar la formulación del riesgo, asegurando coherencia metodológica entre la causa inmediata, la causa raíz y la descripción del evento de riesgo, conforme a los lineamientos establecidos en la Guía para la Gestión Integral del Riesgo V7 – 2025 del DAFP. En particular, se sugiere diferenciar claramente los elementos asociados a debilidades operativas o de control del sistema SIGRIP frente a aquellos relacionados con riesgos de integridad pública, de manera que las causas identificadas expliquen integralmente el evento formulado y permitan definir controles orientados efectivamente a su mitigación. Asimismo, se recomienda complementar las consecuencias potenciales incorporando posibles impactos reputacionales, econ{omico  y de cumplimiento normativo para fortalecer el análisis integral del riesgo.</t>
    </r>
  </si>
  <si>
    <t>El seguimiento hace referencia principalmente a la Resolución No. 51 de 2025 y al funcionamiento del Comité Asesor de Contratación; cumple de manera general con lo establecido en el control.</t>
  </si>
  <si>
    <t>Frente a la actividad relacionada con la socialización y capacitación, aunque se reporta como “cumplida” y se aporta un radicado de agenda de google calendar como evidencia, el seguimiento presentado describe de manera general la realización de la capacitación, pero no permite verificar aspectos relacionados con cobertura, contenidos desarrollados, población objetivo impactada o mecanismos de evaluación que evidencien efectivamente el fortalecimiento de controles frente al riesgo de direccionamiento indebido de procesos contractuales.</t>
  </si>
  <si>
    <r>
      <rPr>
        <sz val="14"/>
        <color rgb="FFFF0000"/>
        <rFont val="Arial"/>
        <family val="2"/>
      </rPr>
      <t xml:space="preserve">Se evidencia identificación del riesgo, causa raíz  y controles; sin embargo, no se identifica el  impacto económico,  reputacional y/o consecuencias legales y de contagio.
En la descripción del riesgo no se tienen en cuenta las  "amenazas"  como causas inmediatas de los riesgos para la integridad pública (soborno,  fraude,  inadecuada gestión del conflicto de intereses, corrupción y  riesgo de LA/FT/FP.)
Se presentan 3 subcausas pero solo dos controles.
Se identifican oportunidades de mejora en la estructuración metodológica de las causas . En particular, las causas formuladas como “Falta de ética profesional de los contratistas o funcionarios que intervienen en el desarrollo de los procesos contractuales” y “Falta de seguimiento a los procesos contractuales” resultan generales y amplias, dificultando identificar elementos específicos que permitan diseñar controles orientados a su mitigación. 
La causa “Coalición al interior de la entidad para saltar los controles en el proceso de contratación por dádivas a los funcionarios o contratistas” corresponde más a una posible materialización o modalidad del evento de corrupción que a una causa inmediata del riesgo. 
La causa raíz “Aplicación inadecuada de los procedimientos del proceso jurídica describe una debilidad operativa general sin precisar los factores estructurales que podrían originar el direccionamiento indebido señalado en el riesgo, conforme a los lineamientos establecidos en la Guía DAFP
En el Análisis y Evaluación del Riesgo se observa calificación del impacto y la probabilidad.
Se presenta monitoreo de primera y segunda línea de defensa dando cumplimiento a lo establecido en la política de administración del riesgo institucional vigente; sin embargo, la política se encuentra desactualizada frente a los lineamientos de gestión de riesgos de integridad..
Primera y segunda línea de defensa reportan que no se ha presentado materialización del riesgo en el periodo.
</t>
    </r>
  </si>
  <si>
    <r>
      <rPr>
        <sz val="14"/>
        <color rgb="FFFF0000"/>
        <rFont val="Arial"/>
        <family val="2"/>
      </rPr>
      <t>El seguimiento reportado describe actividades operativas generales de revisión documental, pero no permite verificar específicamente cómo se controla el posible favorecimiento indebido o direccionamiento de criterios de evaluación señalado en el riesgo formulado.</t>
    </r>
  </si>
  <si>
    <t>El proceso reporta la ejecución del control durante el periodo evaluado, evidenciando acompañamiento en la estructuración y aprobación de los planes institucionales de la vigencia 2026, así como trazabilidad mediante publicación de los planes institucionales y expediente del Comité de Dirección. Las evidencias aportadas muestran coherencia con las actividades descritas.
Se recomienda tener en cuenta las observaciones y deblidades identificadas en el informe de planeación institucional para evitar la materialización de los riesgos relacionados con planes institucionales.</t>
  </si>
  <si>
    <t xml:space="preserve">El proceso informa que la actividad asociada a la actualización del procedimiento se encuentra programada para el mes de mayo de 2026 y que su reporte será presentado en el segundo cuatrimestre de seguimiento a riesgos. 
</t>
  </si>
  <si>
    <r>
      <rPr>
        <sz val="14"/>
        <color rgb="FFFF0000"/>
        <rFont val="Arial"/>
        <family val="2"/>
      </rPr>
      <t xml:space="preserve">definir y aplicar lineamientos inapropiados no es un riesgo.
Se evidencia identificación del riesgo, causa raíz  y controles; sin embargo, no se identifica el  impacto económico,  reputacional y/o consecuencias legales y de contagio.
En la descripción del riesgo no se tienen en cuenta las  "amenazas"  como causas inmediatas de los riesgos para la integridad pública (soborno,  fraude,  inadecuada gestión del conflicto de intereses, corrupción y  riesgo de LA/FT/FP.)
En el Análisis y Evaluación del Riesgo se observa calificación del impacto y la probabilidad.
Se identifican oportunidades de mejora en la articulación de los controles frente al evento de riesgo formulado, toda vez que estos se orientan principalmente a mitigar debilidades técnicas y operativas del proceso de planeación, sin incorporar controles específicos asociados al posible uso indebido del poder decisorio, favorecimiento de intereses particulares o desviación de la gestión pública descritos en el riesgo. 
Se recomienda fortalecer la delimitación y especificidad de algunos controles, particularmente aquellos que integran múltiples actividades en una sola formulación, así como evaluar la incorporación de mecanismos adicionales de trazabilidad, validación independiente y control sobre decisiones críticas del proceso de planeación, conforme a los lineamientos establecidos en la Guía DAFP
Se presenta monitoreo de primera y segunda línea de defensa dando cumplimiento a lo establecido en la política de administración del riesgo institucional vigente; sin embargo, la política se encuentra desactualizada frente a los lineamientos de gestión de riesgos de integridad.
</t>
    </r>
  </si>
  <si>
    <t>En el segundo cuatrimestre no se formularon ni reformularon planes o proyectos de inversión, por lo que el control no se activó. La situación debe registrarse como “No aplica en el periodo”, sin trasladar como ejecución nueva la realizada en el primer cuatrimestre.</t>
  </si>
  <si>
    <t>Se reportó la actualización y publicación del procedimiento PN-PD-03, versión 10, dentro del plazo previsto. La acción se considera cumplida; debe conservarse en el expediente la versión controlada y la evidencia de su aprobación y publicación.</t>
  </si>
  <si>
    <t>El proceso reporta la ejecución del control conforme a los procedimientos PN-PD-03 y PN-PD-07, evidenciando la aprobación por parte del Comité Directivo de los planes institucionales y proyectos de inversión para la vigencia 2026. La evidencia corresponde al Acta No. 01 del Comité Directivo del 28 de enero de 2026; sin embargo, en esta sesión no se aprobó la totalidad de planes institucionales y no se reportan los planes faltantes. 
El seguimiento presentado guarda coherencia con la formulación del control, particularmente frente a la validación metodológica y aprobación de planes y proyectos institucionales. No obstante, se recomienda fortalecer el detalle del seguimiento incorporando información más específica sobre los criterios metodológicos revisados, observaciones efectuadas y mecanismos implementados para verificar la alineación de los proyectos con los lineamientos institucionales y sectoriales aplicables.</t>
  </si>
  <si>
    <t xml:space="preserve">El proceso reporta la actualización del procedimiento PN-PD-07 Formulación y Actualización de Proyectos de Inversión, indicando que el documento ajustado se encuentra en fase de publicación para posterior implementación institucional. La evidencia aportada mediante publicación en la intranet institucional muestra coherencia con la actividad reportada y permite verificar el avance en la actualización documental del procedimiento.
</t>
  </si>
  <si>
    <t>No hubo formulación o reformulación de proyectos durante el periodo, por lo que el control no se activó y corresponde registrarlo como “No aplica en el periodo”. La información aportada tampoco permite cerrar la observación del primer cuatrimestre sobre los planes institucionales que no aparecían aprobados en el Acta 01 de 2026; se recomienda conciliar el inventario completo de planes con sus respectivas actas de aprobación.</t>
  </si>
  <si>
    <t>Se reportó la actualización y publicación del procedimiento PN-PD-07, versión 8, dentro del plazo previsto. La acción se considera cumplida; debe conservarse la versión controlada y la trazabilidad de aprobación y publicación.</t>
  </si>
  <si>
    <t>El proceso reporta la ejecución del seguimiento mensual a los proyectos de inversión durante el periodo evaluado, evidenciando actividades relacionadas con validación de coherencia de metas, revisión aleatoria de evidencias y emisión de observaciones a los responsables de los proyectos. El seguimiento descrito guarda coherencia con la formulación del control y permite evidenciar acciones orientadas al monitoreo de la ejecución física y de reporte de los proyectos de inversión.</t>
  </si>
  <si>
    <t xml:space="preserve">El proceso reporta la actualización del procedimiento PN-PD-06 Seguimiento a Proyectos de Inversión, indicando que dicha actualización permitió optimizar los mecanismos de reporte y control de ejecución. La evidencia aportada mediante publicación en la intranet institucional guarda coherencia con la actividad reportada y permite verificar avance en la actualización documental del procedimiento.
</t>
  </si>
  <si>
    <t>Los soportes evidencian retroalimentaciones a los seis proyectos de inversión 7921 a 7926 para mayo, junio y julio, con observaciones sobre metas y evidencias, lo cual es coherente con la operación del control. Sin embargo, no se aportó el seguimiento de agosto y el informe SEGPLAN disponible tiene corte a junio; por tanto, la cobertura del cuatrimestre es parcial. Se recomienda incorporar el seguimiento de agosto y documentar el cierre de las inconsistencias señaladas en las retroalimentaciones.</t>
  </si>
  <si>
    <t>Se reportó la actualización y publicación del procedimiento PN-PD-06, versión 16, dentro del plazo previsto. La acción se considera cumplida; debe conservarse la versión controlada y la trazabilidad de aprobación y publicación.</t>
  </si>
  <si>
    <t>El proceso reporta la ejecución del seguimiento al Plan de Acción Institucional mediante comparación entre la ejecución presupuestal y física de los proyectos de inversión, así como el monitoreo a los diferentes planes institucionales de la entidad. Las evidencias aportadas mediante radicados ORFEO y expedientes institucionales permiten verificar trazabilidad documental del seguimiento realizado y muestran coherencia con la formulación del control asociado al monitoreo de planes institucionales y proyectos de inversión.
Asimismo, se evidencia que la Oficina Asesora de Planeación adelantó solicitud formal de seguimiento a los responsables de los diferentes planes institucionales y reporta encontrarse realizando validación de coherencia entre componentes cuantitativos, cualitativos y evidencias aportadas. No obstante, se observa oportunidad de mejora en la precisión del seguimiento reportado, toda vez que el control integra múltiples planes institucionales y actividades de monitoreo amplias, dificultando identificar de manera específica los resultados obtenidos, inconsistencias detectadas o acciones de mejora derivadas del seguimiento efectuado durante el periodo evaluado.</t>
  </si>
  <si>
    <t>Se confirma la observación de la OAP. Los nueve archivos identificados como seguimiento 1Q corresponden al periodo anterior y los once soportes del segundo trimestre acreditan reuniones o correos de acompañamiento, pero no el reporte formal de primera línea, el monitoreo de segunda línea en el formato PN-FTPL-06, la cobertura de la totalidad de los planes ni la presentación de resultados ante el Comité Institucional de Gestión y Desempeño.
En consecuencia, el control no se ejecutó integralmente durante el periodo. Se requiere completar el universo de planes, registrar resultados, inconsistencias y acciones derivadas en el instrumento definido, y aportar el acta o presentación ante el Comité.</t>
  </si>
  <si>
    <t>Se reporta la ejecución del control relacionado con la socialización y verificación del conocimiento del Código de Ética del Auditor Interno .</t>
  </si>
  <si>
    <r>
      <rPr>
        <sz val="14"/>
        <color rgb="FFFF0000"/>
        <rFont val="Arial"/>
        <family val="2"/>
      </rPr>
      <t>Se evidencia identificación del riesgo, causa raíz  y controles; sin embargo, no se identifica el  impacto económico,  reputacional y/o consecuencias legales y de contagio.
En la descripción del riesgo no se tienen en cuenta las  "amenazas"  como causas inmediatas de los riesgos para la integridad pública (soborno,  fraude,  inadecuada gestión del conflicto de intereses, corrupción y  riesgo de LA/FT/FP.)
En el Análisis y Evaluación del Riesgo se observa calificación del impacto y la probabilidad.
Se presenta monitoreo de primera y segunda línea de defensa dando cumplimiento a lo establecido en la política de administración del riesgo institucional vigente; sin embargo, la política se encuentra desactualizada frente a los lineamientos de gestión de riesgos de integridad.</t>
    </r>
  </si>
  <si>
    <t>El control anual fue ejecutado y verificado en el primer cuatrimestre. Al no reportarse conformación o ingreso de nuevos integrantes del equipo auditor, no se activó nuevamente durante este periodo. La repetición de la evidencia anterior no constituye una nueva aplicación; corresponde registrar “No aplica en el periodo”.</t>
  </si>
  <si>
    <t>Se reportó una mesa de retroalimentación de la auditoría de Gestión Jurídica, radicado 20261100053693, pero el expediente es de acceso restringido y el soporte no fue incluido en el paquete remitido. La actividad continúa dentro del plazo hasta el 4 de diciembre de 2026, pero su avance no pudo verificarse. Se recomienda aportar un acta o extracto accesible, con la debida reserva, y consolidar las revisiones restantes.</t>
  </si>
  <si>
    <t xml:space="preserve">El proceso reporta la ejecución del control mediante la validación de los procesos disciplinarios activos que se encuentran en etapa instructiva y el respectivo reporte de los expedientes que avanzaron a etapa de investigación en la plataforma OCDI de la Personería de Bogotá. Las evidencias aportadas guardan coherencia con el seguimiento reportado y permiten verificar la trazabilidad de las actuaciones realizadas durante el periodo evaluado.
</t>
  </si>
  <si>
    <t>El proceso reporta cumplimiento de la actividad asociada al plan de acción mediante la elaboración y difusión de una pieza comunicativa institucional relacionada con el debido proceso en el manejo de quejas e informes disciplinarios. Las evidencias aportadas muestran coherencia con el seguimiento reportado y permiten verificar la ejecución de la actividad durante el primer cuatrimestre de 2026.
No obstante, se recomienda fortalecer el alcance de este tipo de actividades incorporando mecanismos que permitan evaluar la apropiación y efectividad de la socialización realizada, particularmente frente al conocimiento y aplicación de principios asociados al debido proceso por parte de los servidores y contratistas de la entidad. 
Se sugiere que futuros seguimientos incluyan información relacionada con cobertura de la difusión, canales utilizados y resultados obtenidos como parte de las estrategias de fortalecimiento preventivo del proceso disciplinario.</t>
  </si>
  <si>
    <r>
      <rPr>
        <sz val="14"/>
        <color rgb="FFFF0000"/>
        <rFont val="Arial"/>
        <family val="2"/>
      </rPr>
      <t xml:space="preserve">
Se evidencia identificación del riesgo, causa raíz  y controles; sin embargo, no se identifica el  impacto económico,  reputacional y/o consecuencias legales y de contagio.
En la descripción del riesgo no se tienen en cuenta las  "amenazas"  como causas inmediatas de los riesgos para la integridad pública (soborno,  fraude,  inadecuada gestión del conflicto de intereses, corrupción y  riesgo de LA/FT/FP.)
En el Análisis y Evaluación del Riesgo se observa calificación del impacto y la probabilidad.
Se presenta monitoreo de primera y segunda línea de defensa dando cumplimiento a lo establecido en la política de administración del riesgo institucional vigente; sin embargo, la política se encuentra desactualizada frente a los lineamientos de gestión de riesgos de integridad.
Las evidencias de ejecución del control se presentaron en un Drive, a pesar de los lineamientos y solicitudes de la Dirección general y la OCI.</t>
    </r>
  </si>
  <si>
    <t>No se pudo validar la pieza institucional ni su difusión. Los dos archivos aportados son la Directiva Conjunta 03 de 2025 y una cartilla de la MOE sobre garantías electorales; no corresponden a una pieza de la FUGA sobre debido proceso en la etapa instructiva ni prueban el canal o la población alcanzada. La actividad vence el 30 de noviembre de 2026 y debe mantenerse “En proceso” hasta aportar la pieza y la constancia de difusión del segundo semestre.</t>
  </si>
  <si>
    <t>El proceso reporta la ejecución del control asociado a la verificación documental de participantes en las convocatorias lideradas por la entidad, evidenciando la publicación de listados de habilitados, no habilitados y documentos por subsanar dentro de la convocatoria “Tardeando el Centro Histórico e Internacional”. Las evidencias aportadas permiten verificar la continuidad del proceso de revisión documental y muestran coherencia con el seguimiento reportado.</t>
  </si>
  <si>
    <t xml:space="preserve">El proceso reporta que la actividad asociada al plan de acción se encuentra dentro de los tiempos establecidos para su cumplimiento y orientada a validar desde el equipo misional los resultados de verificación antes de la publicación de listados de habilitados, rechazados y documentos por subsanar. La actividad presenta coherencia con el riesgo identificado y con el objetivo de fortalecer controles preventivos frente a posibles favorecimientos indebidos en las convocatorias.
</t>
  </si>
  <si>
    <r>
      <rPr>
        <sz val="14"/>
        <color rgb="FFFF0000"/>
        <rFont val="Arial"/>
        <family val="2"/>
      </rPr>
      <t>la  verificación indebida o la omisión de controles en el cumplimiento de requisitos no es un riesgo
Se evidencia identificación del riesgo, causa raíz  y controles; sin embargo, no se identifica el  impacto económico,  reputacional y/o consecuencias legales y de contagio.
En la descripción del riesgo no se tienen en cuenta las  "amenazas"  como causas inmediatas de los riesgos para la integridad pública (soborno,  fraude,  inadecuada gestión del conflicto de intereses, corrupción y  riesgo de LA/FT/FP.)
En el Análisis y Evaluación del Riesgo se observa calificación del impacto y la probabilidad.
Se presenta monitoreo de primera y segunda línea de defensa dando cumplimiento a lo establecido en la política de administración del riesgo institucional vigente; sin embargo, la política se encuentra desactualizada frente a los lineamientos de gestión de riesgos de integridad.
Las evidencias de ejecución del control se presentaron en un Drive, a pesar de los lineamientos y solicitudes de la Dirección general y la OCI.</t>
    </r>
  </si>
  <si>
    <t>La matriz aportada evidencia actividades de verificación, resultados y observaciones para participantes. No obstante, presenta debilidades de calidad que impiden concluir cobertura total: el título conserva la referencia “Fomento FUGA 2023”, existen 62 registros con años 2027 a 2088 y se observan campos finales sin resultado o sin verificador. Se acredita la operación del control, pero debe depurarse la base y conciliarse el universo de convocatorias cerradas, inscritos, subsanaciones, habilitados y rechazados.</t>
  </si>
  <si>
    <t>Se revisaron quince actas de selección de jurados, firmadas electrónicamente entre abril y julio de 2026. Los documentos detallan perfiles, requisitos, puntajes, seleccionados y suplentes, por lo que constituyen evidencia pertinente y suficiente para las convocatorias aportadas. El reporte de ausencia de casos en el equipo Centro es coherente con la información suministrada.</t>
  </si>
  <si>
    <t>No aplica. Este control no tiene una acción de tratamiento asociada; por ello, el estado de la acción debe registrarse “N/A” y no “En proceso”.</t>
  </si>
  <si>
    <t>El proceso reporta que durante el primer cuatrimestre no fue necesario aplicar el control asociado a la convocatoria de proyectos expositivos, debido a que la invitación cultural correspondiente se encuentra programada para el segundo semestre de la vigencia. La situación reportada guarda coherencia con la temporalidad de ejecución de la convocatoria y con el alcance del control formulado</t>
  </si>
  <si>
    <t xml:space="preserve">El proceso reporta que la actividad relacionada con la expedición del reglamento de uso de los equipamientos propios de la Fundación Gilberto Álzate Avendaño se encuentra programada para el segundo semestre de la vigencia, razón por la cual para el periodo evaluado no se evidencian avances materiales ni soportes asociados a su ejecución. La situación reportada guarda coherencia con el cronograma definido para la actividad y con el estado “En curso” registrado por el proceso.
</t>
  </si>
  <si>
    <r>
      <rPr>
        <sz val="14"/>
        <color rgb="FFFF0000"/>
        <rFont val="Arial"/>
        <family val="2"/>
      </rPr>
      <t xml:space="preserve">
Se evidencia identificación del riesgo, causa raíz  y controles; sin embargo, no se identifica el  impacto económico,  reputacional y/o consecuencias legales y de contagio.
En la descripción del riesgo no se tienen en cuenta las  "amenazas"  como causas inmediatas de los riesgos para la integridad pública (soborno,  fraude,  inadecuada gestión del conflicto de intereses, corrupción y  riesgo de LA/FT/FP.)
En el Análisis y Evaluación del Riesgo se observa calificación del impacto y la probabilidad.
Se presenta monitoreo de primera y segunda línea de defensa dando cumplimiento a lo establecido en la política de administración del riesgo institucional vigente; sin embargo, la política se encuentra desactualizada frente a los lineamientos de gestión de riesgos de integridad.
</t>
    </r>
  </si>
  <si>
    <t>El proceso informó que en 2026 no existe banco de proyectos expositivos y que los espacios se asignan a ganadores de convocatorias; por tanto, no ocurrió el evento que activa el control. Corresponde registrarlo como “No aplica en el periodo” y no como control ineficaz. La eliminación o modificación del control solo debe reflejarse después de su aprobación formal y de la actualización del mapa.</t>
  </si>
  <si>
    <t>La actividad definida consiste en expedir el reglamento de uso de los equipamientos y vence el 30 de noviembre de 2026. El reporte “documentos de uso actualizados”, marcado como cumplido, no coincide con el entregable y no tiene soporte. En consecuencia, la acción no puede darse por cumplida y debe mantenerse “En proceso”; si se concluye que perdió pertinencia, deberá tramitarse formalmente su modificación junto con el control.</t>
  </si>
  <si>
    <t>El proceso reporta ejecución mediante revisión de solicitudes de préstamo de espacios y suscripción de actas por parte del Comité de Programación. Las evidencias aportadas mediante expediente ORFEO muestran coherencia con el seguimiento reportado y permiten verificar la realización de las reuniones y decisiones adoptadas sobre las solicitudes evaluadas.</t>
  </si>
  <si>
    <t>El proceso reporta que durante el primer cuatrimestre no ha sido ejecutado debido a que su periodicidad es semestral y actualmente se encuentra dentro del plazo de ejecución previsto. No obstante, se evidencian acciones preparatorias orientadas a coordinar agendas con las áreas de Contratación y Talento Humano para la realización de la mesa de trabajo correspondiente. La situación reportada guarda coherencia con la periodicidad definida para el control</t>
  </si>
  <si>
    <t>El proceso reporta avance y cumplimiento parcial de las actividades asociadas al plan de acción, particularmente frente a la realización de piezas gráficas y actividades de socialización sobre seguridad digital y principales ciberamenazas dirigidas a colaboradores de la entidad. Las evidencias aportadas muestran coherencia con las actividades reportadas y permiten verificar la ejecución de acciones de sensibilización orientadas al fortalecimiento de la cultura de seguridad de la información.
No obstante, se recomienda complementar las actividades implementadas con mecanismos que permitan medir cobertura, apropiación y efectividad de las estrategias de sensibilización ejecutadas, así como fortalecer la trazabilidad de las evidencias asociadas a las actividades.</t>
  </si>
  <si>
    <r>
      <rPr>
        <sz val="14"/>
        <color rgb="FFFF0000"/>
        <rFont val="Arial"/>
        <family val="2"/>
      </rPr>
      <t xml:space="preserve">
La osibilidad de acceder a información confidencial no es un riesgo.
Se evidencia identificación del riesgo, causa raíz  y controles; sin embargo, no se identifica el  impacto económico,  reputacional y/o consecuencias legales y de contagio.
En la descripción del riesgo no se tienen en cuenta las  "amenazas"  como causas inmediatas de los riesgos para la integridad pública (soborno,  fraude,  inadecuada gestión del conflicto de intereses, corrupción y  riesgo de LA/FT/FP.)
En el Análisis y Evaluación del Riesgo se observa calificación del impacto y la probabilidad.
Aunque las actividades de sensibilización y cultura de seguridad digital representan un avance importante en la mitigación preventiva del riesgo, se recomienda fortalecer mecanismos de evaluación de efectividad, apropiación y cobertura de las estrategias implementadas, asegurando consistencia entre los controles formulados, las actividades ejecutadas y las evidencias reportadas en los seguimientos periódicos.
Se presenta monitoreo de primera y segunda línea de defensa dando cumplimiento a lo establecido en la política de administración del riesgo institucional vigente; sin embargo, la política se encuentra desactualizada frente a los lineamientos de gestión de riesgos de integridad.
</t>
    </r>
  </si>
  <si>
    <t>Las piezas de seguridad de la información de mayo a agosto acreditan la actividad prevista; se observó que los archivos de junio y julio son idénticos. La acción puede considerarse cumplida para el corte, recomendando conservar evidencia de fecha y canal de publicación y medir cobertura, apropiación y efectividad.</t>
  </si>
  <si>
    <t>El proceso reporta ejecución mediante validación de paz y salvos y verificación previa de desactivación de usuarios antes de la firma correspondiente. Las evidencias aportadas mediante radicados ORFEO muestran coherencia con el seguimiento reportado y permiten verificar la aplicación del control durante el periodo evaluado.</t>
  </si>
  <si>
    <t>El control relacionado con creación de usuarios mediante validación del formato GT-FT-15 presenta coherencia entre el seguimiento reportado y las evidencias aportadas.</t>
  </si>
  <si>
    <t>Los soportes demuestran la operación del control en algunos casos: los ID 206 y 359 contienen solicitud y atención; el ID 393 solo acredita la solicitud; el correo ID 19485 evidencia devolución por falta del formato, pero no su cierre, y el ID 19492 acredita creación sin que se aporte el GT-FT-15. La muestra es parcial y no permite concluir aplicación completa para todas las solicitudes del periodo.
Adicionalmente, varios archivos contienen datos personales y credenciales visibles. Deben sustituirse por copias anonimizadas y con acceso restringido; si alguna contraseña continúa vigente, debe cambiarse de inmediato. Esta debilidad de manejo de evidencia no basta, por sí sola, para concluir materialización del riesgo de corrupción.</t>
  </si>
  <si>
    <t>Se verificó la consulta del OFAC en los siguientes contratos elegidos aleatoreamente: FUGA-CD-131-2026, FUGA-CD-137-2026, FUGA-CD-139-2026, FUGA-CD-142-2026 y FUGA-CD-143-2026
Se recomienda que la frecuencia del control sea  por "evento" para que sea coherente con la temporalidad en la que efectivamente se está ejecutando el control..</t>
  </si>
  <si>
    <t>No se reportó materialización del riesgo durante el periodo.
Recomendación de transición metodológica: diferenciar y articular el componente operativo de prevención LA/FT con los riesgos para la integridad pública del SIGRIP, reformular causa, evento,consecuencia, precisar amenazas y fortalecer debida diligencia, conocimiento de contraparte y función de cumplimiento conforme con la Guía versión 7.</t>
  </si>
  <si>
    <t>El seguimiento y los radicados corresponden a la Resolución 51 de 2025 y a una socialización.</t>
  </si>
  <si>
    <t>No se reportó materialización del riesgo.
Recomendación de transición metodológica: revisar la formulación de causas, amenazas y consecuencias; asegurar correspondencia entre cada causa y sus controles; y adecuar gradualmente el riesgo al SIGRIP y a la Guía versión 7. Estas mejoras se mantienen como oportunidad preventiva y no como incumplimiento actual.</t>
  </si>
  <si>
    <t>No se evidenció materialización del riesgo durante el segundo cuatrimestre.
Recomendación de transición metodológica: reformular el evento de riesgo para diferenciarlo de una debilidad de control, incorporar amenazas y consecuencias integrales, y alinear los controles con el posible uso indebido del poder. También se recomienda separar actividades múltiples, fortalecer la trazabilidad y prever validación independiente de decisiones críticas conforme con SIGRIP y la Guía versión 7.</t>
  </si>
  <si>
    <t>La actividad se encuentra dentro del plazo hasta el 15 de diciembre de 2026. El reporte relaciona nueve expedientes ORFEO.</t>
  </si>
  <si>
    <t xml:space="preserve">El proceso reportó mesas semestrales con Gestión Jurídica y Talento Humano y citó los radicados 20262900070103 y 20262800070733. </t>
  </si>
  <si>
    <t>El reporte relaciona 24 radicados ORFEO de retiros, con sus respectivos soportes.</t>
  </si>
  <si>
    <t>No se evidenció materialización del riesgo durante el segundo cuatrimestre. La valoración operativa se realizó frente al mapa y a la política institucional vigentes.
Recomendación de transición metodológica: avanzar gradualmente en la adecuación a la Guía para la Gestión Integral del Riesgo en Entidades Públicas, versión 7 (2025), y al SIGRIP, incorporando amenazas de integridad y consecuencias económicas, reputacionales, legales y de contagio, y fortaleciendo la coherencia entre causas, evento, controles y evidencias.</t>
  </si>
  <si>
    <t>La guía de debida diligencia vence el 30 de octubre de 2026. Al 31 de agosto se reportó “en ejecución”, pero no se aportó borrador, cronograma, revisión ni soporte de avance. Aún no se configura incumplimiento por plazo, pero existe riesgo de retraso; se recomienda documentar la elaboración, aprobación y publicación en el SIG. La adecuación posterior a SIGRIP se registra únicamente como recomendación de transición.</t>
  </si>
  <si>
    <t>Las evidencias se presentan en drive. No se evidencia retroalimentación de segunda línea de defensa 
El soporte de SIAD muestra siete expedientes registrados el 4 de junio de 2026 y el correo del 24 de julio acredita la solicitud y creación del expediente ORFEO 003 de 2026. La evidencia es pertinente para comprobar la creación y el registro de los expedientes reportados, aunque no permite verificar el seguimiento posterior de cada actuación procesal.
Dado que SIAD reemplazó a OCDI, se recomienda formalizar la actualización de la descripción y evidencia del control para que coincidan con la herramienta actualmente utilizada, sin afectar la valoración de la ejecución acreditada en el periodo.</t>
  </si>
  <si>
    <t xml:space="preserve">No se evidenció materialización del riesgo durante el segundo cuatrimestre.
Recomendación de transición metodológica: complementar amenazas y consecuencias, revisar la coherencia causa, evento, control y adecuar gradualmente la formulación al SIGRIP y a la Guía versión 7. </t>
  </si>
  <si>
    <t>No se evidenció materialización del riesgo durante el periodo.
Recomendación de transición metodológica incorporar amenazas y consecuencias integrales, revisar la coherencia causa, evento, control y adecuar gradualmente el riesgo al SIGRIP y a la Guía versión 7.</t>
  </si>
  <si>
    <t>&lt;</t>
  </si>
  <si>
    <t>El proceso reportó la revisión de todas las solicitudes de préstamo por el Comité de Programación y citó el expediente 2026FUGA00261E. Las evidencias son coherentes con el seguimiento reportado.</t>
  </si>
  <si>
    <r>
      <t>La acción anual fue reportada como cumplida en el primer cuatrimestre y en el segundo se repitió la misma referencia. No se aportaron soportes adicionales que permitan subsanar la observación previa sobre cobertura, contenido, población objetivo y mecanismo de evaluación o apropiación. Se recomienda incorporar dichos elementos al expediente de la actividad.
En la socialización del informe, la Oficina Jurídica indico:</t>
    </r>
    <r>
      <rPr>
        <b/>
        <sz val="14"/>
        <rFont val="Arial"/>
        <family val="2"/>
      </rPr>
      <t xml:space="preserve"> "</t>
    </r>
    <r>
      <rPr>
        <b/>
        <i/>
        <sz val="14"/>
        <rFont val="Arial"/>
        <family val="2"/>
      </rPr>
      <t>En atención a la actividad, en el primer cuatrimestre se reportó el cumplimiento, evidenciando el mismo con copias de la presentación power point, planillas de asistencia y la pieza de comunicaciones que invita a la jornada. Ahora bien, frente a la observación del equipo auditor “No se aportaron soportes adicionales que permitan subsanar la observación previa sobre cobertura, contenido, población objetivo y mecanismo de evaluación o apropiación. Se recomienda incorporar dichos elementos al expediente de la actividad”, en efecto encontramos una posibilidad de mejora para acciones futuras, claro está, planeando desde el inicio de la proxima vigencia la metodología recomendada, acción que ya no es posible implementar para el caso particular, esto por ser un hecho ya desarrollado y en las condiciones que se logró, que finalmente correspondió a lo planeado para esta acción inicialmente, esto es, evidenciar su ejecución con planillas de asistencia, presentación de la capacitación y pieza comunicativa. Agradecemos sus consideraciones y en el futuro planearemos la medición de cobertura, contenido, población objetivo y mecanismo de evaluación o apropiación; esto es sin perjuicio de reiterar que la acción se cumplió como estaba proyectada</t>
    </r>
    <r>
      <rPr>
        <b/>
        <sz val="14"/>
        <rFont val="Arial"/>
        <family val="2"/>
      </rPr>
      <t xml:space="preserve">."
</t>
    </r>
  </si>
  <si>
    <r>
      <t xml:space="preserve">La actividad venció el 30 de junio de 2026. El soporte aportado corresponde a una mesa general de intervención documental y a correos posteriores en los que se informa que no se modificarán documentos; no demuestra el análisis específico de la pertinencia de crear documentos modelo con criterios de selección. En consecuencia, la actividad se encuentra incumplida al corte y debe definirse una acción correctiva con responsable y fecha de cierre. 
En la socialización del informe, la Oficina Jurídica indico: </t>
    </r>
    <r>
      <rPr>
        <i/>
        <sz val="14"/>
        <rFont val="Arial"/>
        <family val="2"/>
      </rPr>
      <t>"</t>
    </r>
    <r>
      <rPr>
        <b/>
        <i/>
        <sz val="14"/>
        <rFont val="Arial"/>
        <family val="2"/>
      </rPr>
      <t xml:space="preserve">Frente a la observación del equipo auditor, a saber “no demuestra el análisis específico de la pertinencia de crear documentos modelo con criterios de selección. En consecuencia, la actividad se encuentra incumplida al corte y debe definirse una acción correctiva con responsable y fecha de cierre.
Desde la oficina jurídica creemos que también es importante observar cómo, sí está evidenciado el desarrollo de una mesa general de intervención documental y correos posteriores en los que se informa que no se modificarán documentos, cómo también, así lo advierte el mismo equipo auditor en su informe, en efecto y al respecto, debemos observar: 
1.	Si bien no está documentado en detalle los fundamentos jurídicos, técnicos y administrativos que dieron lugar a la toma de la decisión, por parte de la Jefe de la Oficina Jurídica, de, finalmente no realizar la intervención de los modelos con criterios de selección y otros formatos, como fue informado oportunamente a la Oficina Asesora de Planeación, esta situación no evidencia incumplimiento a la actividad, en el mejor de los casos, la actividad si se desarrolló, pero el criterio de la Jefe de Oficina Jurídica, determinó la toma de la decisión, previo a las ya referidas reuniones desarrolladas con su equipo."
</t>
    </r>
  </si>
  <si>
    <r>
      <t xml:space="preserve">La base contractual acredita la existencia y trámite de contratos, pero no demuestra la revisión jurídica integral de cada expediente frente al procedimiento GJ-PD-01, ni las observaciones, devoluciones o decisiones adoptadas. El reporte continúa describiendo una revisión documental general sin evidenciar cómo el control previene el direccionamiento de los criterios de selección. La observación del primer cuatrimestre permanece; se requiere una muestra trazable con lista o constancia de verificación por modalidad y objeto contractual.
</t>
    </r>
    <r>
      <rPr>
        <b/>
        <sz val="14"/>
        <rFont val="Arial"/>
        <family val="2"/>
      </rPr>
      <t xml:space="preserve">En atención al control observado, a saber: En efecto, el equipo de la Oficina jurídica decide remitir el expediente ORFEO que da cuenta de todas y cada una de las acciones de la etapa precontractual, allí donde se establece la modalidad de contratación, se revisan los estudios de mercado, estructuración de estudios previos y otro factores relevantes y necesarios, esto en el entendido que, el manual de contratación, describe cada procedimiento y cada uno de ellos es susceptible de ser permeado por el riesgo descrito </t>
    </r>
  </si>
  <si>
    <t>No se evidenció materialización del riesgo durante el segundo cuatrimestre.
Recomendación de transición metodológica: complementar amenazas y consecuencias, revisar la coherencia causa, evento, control y adecuar gradualmente la formulación al SIGRIP y a la Guía versión 7. 
De forma independiente, se recomienda mantener los soportes en un repositorio institucional autorizado, con trazabilidad y acceso controlado.</t>
  </si>
  <si>
    <t>No se evidenció materialización del riesgo. Debe unificarse el reporte en “NO” para todo el riesgo y reservar “N/A” para controles o acciones que no se activaron.
Recomendación de transición metodológica incorporar amenazas y consecuencias integrales, revisar la coherencia causa, evento, control y adecuar gradualmente el riesgo al SIGRIP y a la Guía versión 7.</t>
  </si>
  <si>
    <t>La capacitación del 17 de julio de 2026 cuenta con presentación, invitación y registro de 29 asistentes o respuestas, por lo que la actividad se considera soportada. Se mantiene la recomendación del primer cuatrimestre de medir cobertura, apropiación y efectividad, además de conservar el registro oficial de la socialización.</t>
  </si>
  <si>
    <t>La primera línea reportó que el riesgo no se materializó. El campo de materialización del monitoreo OAP quedó vacío para el control 3 y debe completarse de manera consistente para todo el riesgo.
Recomendación de transición metodológica incorporar amenazas y consecuencias integrales, revisar la coherencia causa, evento, control y adecuar gradualmente el riesgo al SIGRIP y a la Guía versión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</si>
</sst>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 #,##0_-;_-* &quot;-&quot;_-;_-@"/>
    <numFmt numFmtId="165" formatCode="d/m/yyyy"/>
  </numFmts>
  <fonts count="98" x14ac:knownFonts="1">
    <font>
      <sz val="11"/>
      <color theme="1"/>
      <name val="Calibri"/>
      <scheme val="minor"/>
    </font>
    <font>
      <sz val="10"/>
      <color theme="1"/>
      <name val="Arial"/>
      <family val="2"/>
    </font>
    <font>
      <b/>
      <sz val="10"/>
      <color theme="0"/>
      <name val="Arial"/>
      <family val="2"/>
    </font>
    <font>
      <sz val="11"/>
      <name val="Calibri"/>
      <family val="2"/>
    </font>
    <font>
      <b/>
      <u/>
      <sz val="10"/>
      <color theme="1"/>
      <name val="Arial"/>
      <family val="2"/>
    </font>
    <font>
      <b/>
      <sz val="12"/>
      <color theme="1"/>
      <name val="Arial"/>
      <family val="2"/>
    </font>
    <font>
      <sz val="11"/>
      <color theme="1"/>
      <name val="Arial"/>
      <family val="2"/>
    </font>
    <font>
      <b/>
      <sz val="26"/>
      <color theme="1"/>
      <name val="Arial"/>
      <family val="2"/>
    </font>
    <font>
      <sz val="16"/>
      <color theme="1"/>
      <name val="Arial"/>
      <family val="2"/>
    </font>
    <font>
      <b/>
      <sz val="10"/>
      <color theme="1"/>
      <name val="Arial"/>
      <family val="2"/>
    </font>
    <font>
      <sz val="10"/>
      <color rgb="FF000000"/>
      <name val="Arial"/>
      <family val="2"/>
    </font>
    <font>
      <b/>
      <sz val="16"/>
      <color theme="1"/>
      <name val="Arial"/>
      <family val="2"/>
    </font>
    <font>
      <sz val="8"/>
      <color theme="1"/>
      <name val="Arial"/>
      <family val="2"/>
    </font>
    <font>
      <b/>
      <sz val="24"/>
      <color theme="1"/>
      <name val="Arial"/>
      <family val="2"/>
    </font>
    <font>
      <b/>
      <sz val="18"/>
      <color theme="1"/>
      <name val="Arial"/>
      <family val="2"/>
    </font>
    <font>
      <sz val="12"/>
      <color rgb="FF000000"/>
      <name val="Arial Narrow"/>
      <family val="2"/>
    </font>
    <font>
      <sz val="12"/>
      <color theme="1"/>
      <name val="Arial"/>
      <family val="2"/>
    </font>
    <font>
      <sz val="11"/>
      <color rgb="FF000000"/>
      <name val="Calibri"/>
      <family val="2"/>
    </font>
    <font>
      <b/>
      <sz val="12"/>
      <color theme="0"/>
      <name val="Century Gothic"/>
      <family val="2"/>
    </font>
    <font>
      <b/>
      <sz val="12"/>
      <color theme="0"/>
      <name val="Arial Narrow"/>
      <family val="2"/>
    </font>
    <font>
      <sz val="12"/>
      <color rgb="FF000000"/>
      <name val="Calibri"/>
      <family val="2"/>
    </font>
    <font>
      <sz val="14"/>
      <color rgb="FF000000"/>
      <name val="Arial Narrow"/>
      <family val="2"/>
    </font>
    <font>
      <sz val="14"/>
      <color rgb="FF000000"/>
      <name val="Century Gothic"/>
      <family val="2"/>
    </font>
    <font>
      <sz val="14"/>
      <color theme="1"/>
      <name val="Arial"/>
      <family val="2"/>
    </font>
    <font>
      <b/>
      <sz val="12"/>
      <color rgb="FF000000"/>
      <name val="Arial Narrow"/>
      <family val="2"/>
    </font>
    <font>
      <sz val="11"/>
      <color theme="1"/>
      <name val="Calibri"/>
      <family val="2"/>
    </font>
    <font>
      <b/>
      <sz val="14"/>
      <color theme="0"/>
      <name val="Arial"/>
      <family val="2"/>
    </font>
    <font>
      <b/>
      <sz val="14"/>
      <color theme="1"/>
      <name val="Arial"/>
      <family val="2"/>
    </font>
    <font>
      <sz val="11"/>
      <color rgb="FF000000"/>
      <name val="Arial"/>
      <family val="2"/>
    </font>
    <font>
      <b/>
      <sz val="14"/>
      <color rgb="FF000000"/>
      <name val="Arial"/>
      <family val="2"/>
    </font>
    <font>
      <b/>
      <sz val="12"/>
      <color theme="0"/>
      <name val="Arial"/>
      <family val="2"/>
    </font>
    <font>
      <sz val="10"/>
      <color rgb="FF000000"/>
      <name val="Century Gothic"/>
      <family val="2"/>
    </font>
    <font>
      <b/>
      <u/>
      <sz val="14"/>
      <color theme="0"/>
      <name val="Arial"/>
      <family val="2"/>
    </font>
    <font>
      <sz val="14"/>
      <color rgb="FF000000"/>
      <name val="Arial"/>
      <family val="2"/>
    </font>
    <font>
      <u/>
      <sz val="14"/>
      <color rgb="FF0000FF"/>
      <name val="Arial"/>
      <family val="2"/>
    </font>
    <font>
      <u/>
      <sz val="14"/>
      <color rgb="FF1155CC"/>
      <name val="Arial"/>
      <family val="2"/>
    </font>
    <font>
      <u/>
      <sz val="14"/>
      <color rgb="FF0000FF"/>
      <name val="Arial"/>
      <family val="2"/>
    </font>
    <font>
      <u/>
      <sz val="14"/>
      <color rgb="FF0000FF"/>
      <name val="Arial"/>
      <family val="2"/>
    </font>
    <font>
      <u/>
      <sz val="11"/>
      <color rgb="FF0000FF"/>
      <name val="Calibri"/>
      <family val="2"/>
    </font>
    <font>
      <u/>
      <sz val="14"/>
      <color rgb="FF000000"/>
      <name val="Arial"/>
      <family val="2"/>
    </font>
    <font>
      <u/>
      <sz val="14"/>
      <color theme="10"/>
      <name val="Arial"/>
      <family val="2"/>
    </font>
    <font>
      <sz val="14"/>
      <color rgb="FFFF0000"/>
      <name val="Arial"/>
      <family val="2"/>
    </font>
    <font>
      <b/>
      <sz val="14"/>
      <color rgb="FFFF0000"/>
      <name val="Arial"/>
      <family val="2"/>
    </font>
    <font>
      <u/>
      <sz val="14"/>
      <color theme="10"/>
      <name val="Arial"/>
      <family val="2"/>
    </font>
    <font>
      <u/>
      <sz val="11"/>
      <color theme="10"/>
      <name val="Calibri"/>
      <family val="2"/>
    </font>
    <font>
      <u/>
      <sz val="11"/>
      <color theme="10"/>
      <name val="Calibri"/>
      <family val="2"/>
    </font>
    <font>
      <u/>
      <sz val="14"/>
      <color rgb="FF000000"/>
      <name val="Arial"/>
      <family val="2"/>
    </font>
    <font>
      <u/>
      <sz val="14"/>
      <color rgb="FF0000FF"/>
      <name val="Arial"/>
      <family val="2"/>
    </font>
    <font>
      <b/>
      <sz val="22"/>
      <color theme="1"/>
      <name val="Arial"/>
      <family val="2"/>
    </font>
    <font>
      <sz val="16"/>
      <color rgb="FF000000"/>
      <name val="Arial Narrow"/>
      <family val="2"/>
    </font>
    <font>
      <b/>
      <sz val="16"/>
      <color theme="0"/>
      <name val="Arial Narrow"/>
      <family val="2"/>
    </font>
    <font>
      <u/>
      <sz val="14"/>
      <color rgb="FF000000"/>
      <name val="Arial"/>
      <family val="2"/>
    </font>
    <font>
      <sz val="13"/>
      <color rgb="FF000000"/>
      <name val="Arial"/>
      <family val="2"/>
    </font>
    <font>
      <u/>
      <sz val="14"/>
      <color theme="1"/>
      <name val="Arial"/>
      <family val="2"/>
    </font>
    <font>
      <u/>
      <sz val="11"/>
      <color rgb="FF0000FF"/>
      <name val="Calibri"/>
      <family val="2"/>
    </font>
    <font>
      <u/>
      <sz val="14"/>
      <color rgb="FF0000FF"/>
      <name val="Arial"/>
      <family val="2"/>
    </font>
    <font>
      <u/>
      <sz val="14"/>
      <color theme="10"/>
      <name val="Arial"/>
      <family val="2"/>
    </font>
    <font>
      <sz val="16"/>
      <color theme="1"/>
      <name val="Calibri"/>
      <family val="2"/>
    </font>
    <font>
      <u/>
      <sz val="14"/>
      <color rgb="FF0000FF"/>
      <name val="Arial"/>
      <family val="2"/>
    </font>
    <font>
      <u/>
      <sz val="14"/>
      <color rgb="FF0000FF"/>
      <name val="Arial"/>
      <family val="2"/>
    </font>
    <font>
      <b/>
      <sz val="12"/>
      <color theme="0"/>
      <name val="Calibri"/>
      <family val="2"/>
    </font>
    <font>
      <sz val="12"/>
      <color theme="1"/>
      <name val="Calibri"/>
      <family val="2"/>
    </font>
    <font>
      <sz val="10"/>
      <color theme="1"/>
      <name val="Calibri"/>
      <family val="2"/>
    </font>
    <font>
      <b/>
      <sz val="14"/>
      <color rgb="FF000000"/>
      <name val="Arial Narrow"/>
      <family val="2"/>
    </font>
    <font>
      <sz val="12"/>
      <color theme="1"/>
      <name val="Arial Narrow"/>
      <family val="2"/>
    </font>
    <font>
      <b/>
      <sz val="9"/>
      <color theme="1"/>
      <name val="Arial Narrow"/>
      <family val="2"/>
    </font>
    <font>
      <b/>
      <sz val="12"/>
      <color rgb="FFFFFFFF"/>
      <name val="Century Gothic"/>
      <family val="2"/>
    </font>
    <font>
      <b/>
      <sz val="12"/>
      <color rgb="FFFFFFFF"/>
      <name val="Arial Narrow"/>
      <family val="2"/>
    </font>
    <font>
      <sz val="20"/>
      <color rgb="FF000000"/>
      <name val="Arial Narrow"/>
      <family val="2"/>
    </font>
    <font>
      <sz val="20"/>
      <color rgb="FFFFFFFF"/>
      <name val="Arial Narrow"/>
      <family val="2"/>
    </font>
    <font>
      <sz val="20"/>
      <color theme="1"/>
      <name val="Calibri"/>
      <family val="2"/>
    </font>
    <font>
      <b/>
      <sz val="11"/>
      <color rgb="FFFFFFFF"/>
      <name val="Century Gothic"/>
      <family val="2"/>
    </font>
    <font>
      <b/>
      <sz val="11"/>
      <color rgb="FF000000"/>
      <name val="Century Gothic"/>
      <family val="2"/>
    </font>
    <font>
      <b/>
      <sz val="11"/>
      <color theme="1"/>
      <name val="Calibri"/>
      <family val="2"/>
    </font>
    <font>
      <sz val="11"/>
      <color rgb="FF000000"/>
      <name val="Century Gothic"/>
      <family val="2"/>
    </font>
    <font>
      <b/>
      <sz val="11"/>
      <color rgb="FF373936"/>
      <name val="Arial"/>
      <family val="2"/>
    </font>
    <font>
      <b/>
      <sz val="8"/>
      <color theme="1"/>
      <name val="Arial"/>
      <family val="2"/>
    </font>
    <font>
      <sz val="10"/>
      <color rgb="FF373936"/>
      <name val="Arial"/>
      <family val="2"/>
    </font>
    <font>
      <sz val="10"/>
      <color theme="1"/>
      <name val="Century Gothic"/>
      <family val="2"/>
    </font>
    <font>
      <sz val="9"/>
      <color theme="1"/>
      <name val="Arial"/>
      <family val="2"/>
    </font>
    <font>
      <sz val="9"/>
      <color rgb="FF000000"/>
      <name val="Arial"/>
      <family val="2"/>
    </font>
    <font>
      <sz val="10"/>
      <color rgb="FF000000"/>
      <name val="Arial Narrow"/>
      <family val="2"/>
    </font>
    <font>
      <b/>
      <sz val="11"/>
      <color theme="1"/>
      <name val="Arial"/>
      <family val="2"/>
    </font>
    <font>
      <b/>
      <sz val="10"/>
      <color rgb="FFE36C09"/>
      <name val="Arial"/>
      <family val="2"/>
    </font>
    <font>
      <sz val="14"/>
      <color theme="0"/>
      <name val="Arial"/>
      <family val="2"/>
    </font>
    <font>
      <i/>
      <sz val="14"/>
      <color theme="0"/>
      <name val="Arial"/>
      <family val="2"/>
    </font>
    <font>
      <b/>
      <i/>
      <sz val="14"/>
      <color theme="0"/>
      <name val="Arial"/>
      <family val="2"/>
    </font>
    <font>
      <b/>
      <sz val="12"/>
      <color rgb="FFE36C09"/>
      <name val="Arial Narrow"/>
      <family val="2"/>
    </font>
    <font>
      <sz val="14"/>
      <color rgb="FF000000"/>
      <name val="Arial"/>
      <family val="2"/>
    </font>
    <font>
      <sz val="14"/>
      <color theme="1"/>
      <name val="Arial"/>
      <family val="2"/>
    </font>
    <font>
      <u/>
      <sz val="14"/>
      <color rgb="FF0000FF"/>
      <name val="Arial"/>
      <family val="2"/>
    </font>
    <font>
      <u/>
      <sz val="14"/>
      <color theme="1"/>
      <name val="Arial"/>
      <family val="2"/>
    </font>
    <font>
      <sz val="14"/>
      <color rgb="FF0070C0"/>
      <name val="Arial"/>
      <family val="2"/>
    </font>
    <font>
      <sz val="14"/>
      <name val="Arial"/>
      <family val="2"/>
    </font>
    <font>
      <u/>
      <sz val="11"/>
      <color theme="10"/>
      <name val="Calibri"/>
      <scheme val="minor"/>
    </font>
    <font>
      <i/>
      <sz val="14"/>
      <name val="Arial"/>
      <family val="2"/>
    </font>
    <font>
      <b/>
      <sz val="14"/>
      <name val="Arial"/>
      <family val="2"/>
    </font>
    <font>
      <b/>
      <i/>
      <sz val="14"/>
      <name val="Arial"/>
      <family val="2"/>
    </font>
  </fonts>
  <fills count="26">
    <fill>
      <patternFill patternType="none"/>
    </fill>
    <fill>
      <patternFill patternType="gray125"/>
    </fill>
    <fill>
      <patternFill patternType="solid">
        <fgColor theme="0"/>
        <bgColor theme="0"/>
      </patternFill>
    </fill>
    <fill>
      <patternFill patternType="solid">
        <fgColor rgb="FF7030A0"/>
        <bgColor rgb="FF7030A0"/>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FFFFFF"/>
        <bgColor rgb="FFFFFFFF"/>
      </patternFill>
    </fill>
    <fill>
      <patternFill patternType="solid">
        <fgColor rgb="FF00FF00"/>
        <bgColor rgb="FF00FF00"/>
      </patternFill>
    </fill>
    <fill>
      <patternFill patternType="solid">
        <fgColor rgb="FFBFBFBF"/>
        <bgColor rgb="FFBFBFBF"/>
      </patternFill>
    </fill>
    <fill>
      <patternFill patternType="solid">
        <fgColor rgb="FFB2A1C7"/>
        <bgColor rgb="FFB2A1C7"/>
      </patternFill>
    </fill>
    <fill>
      <patternFill patternType="solid">
        <fgColor rgb="FFB6DDE8"/>
        <bgColor rgb="FFB6DDE8"/>
      </patternFill>
    </fill>
    <fill>
      <patternFill patternType="solid">
        <fgColor rgb="FFFBD4B4"/>
        <bgColor rgb="FFFBD4B4"/>
      </patternFill>
    </fill>
    <fill>
      <patternFill patternType="solid">
        <fgColor rgb="FFFFFFA1"/>
        <bgColor rgb="FFFFFFA1"/>
      </patternFill>
    </fill>
    <fill>
      <patternFill patternType="solid">
        <fgColor rgb="FFFDE9D9"/>
        <bgColor rgb="FFFDE9D9"/>
      </patternFill>
    </fill>
    <fill>
      <patternFill patternType="solid">
        <fgColor rgb="FFC6D9F0"/>
        <bgColor rgb="FFC6D9F0"/>
      </patternFill>
    </fill>
    <fill>
      <patternFill patternType="solid">
        <fgColor rgb="FFE36C09"/>
        <bgColor rgb="FFE36C09"/>
      </patternFill>
    </fill>
    <fill>
      <patternFill patternType="solid">
        <fgColor rgb="FF92D050"/>
        <bgColor rgb="FF92D050"/>
      </patternFill>
    </fill>
    <fill>
      <patternFill patternType="solid">
        <fgColor rgb="FF00B050"/>
        <bgColor rgb="FF00B050"/>
      </patternFill>
    </fill>
    <fill>
      <patternFill patternType="solid">
        <fgColor rgb="FFFFFF66"/>
        <bgColor rgb="FFFFFF66"/>
      </patternFill>
    </fill>
    <fill>
      <patternFill patternType="solid">
        <fgColor rgb="FF1F3864"/>
        <bgColor rgb="FF1F3864"/>
      </patternFill>
    </fill>
    <fill>
      <patternFill patternType="solid">
        <fgColor rgb="FFD8D8D8"/>
        <bgColor rgb="FFD8D8D8"/>
      </patternFill>
    </fill>
    <fill>
      <patternFill patternType="solid">
        <fgColor rgb="FF375623"/>
        <bgColor rgb="FF375623"/>
      </patternFill>
    </fill>
    <fill>
      <patternFill patternType="solid">
        <fgColor rgb="FFF2F2F2"/>
        <bgColor rgb="FFF2F2F2"/>
      </patternFill>
    </fill>
    <fill>
      <patternFill patternType="solid">
        <fgColor theme="0"/>
        <bgColor indexed="64"/>
      </patternFill>
    </fill>
    <fill>
      <patternFill patternType="solid">
        <fgColor theme="0"/>
        <bgColor rgb="FFFFFFFF"/>
      </patternFill>
    </fill>
  </fills>
  <borders count="179">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style="medium">
        <color rgb="FF000000"/>
      </left>
      <right style="dotted">
        <color rgb="FFFFC000"/>
      </right>
      <top style="medium">
        <color rgb="FF000000"/>
      </top>
      <bottom style="dotted">
        <color rgb="FFFFC000"/>
      </bottom>
      <diagonal/>
    </border>
    <border>
      <left style="dotted">
        <color rgb="FFFFC000"/>
      </left>
      <right style="medium">
        <color rgb="FF000000"/>
      </right>
      <top style="medium">
        <color rgb="FF000000"/>
      </top>
      <bottom style="dotted">
        <color rgb="FFFFC000"/>
      </bottom>
      <diagonal/>
    </border>
    <border>
      <left/>
      <right style="medium">
        <color rgb="FF000000"/>
      </right>
      <top/>
      <bottom/>
      <diagonal/>
    </border>
    <border>
      <left style="thin">
        <color rgb="FF000000"/>
      </left>
      <right/>
      <top style="thin">
        <color rgb="FF000000"/>
      </top>
      <bottom/>
      <diagonal/>
    </border>
    <border>
      <left style="medium">
        <color rgb="FF000000"/>
      </left>
      <right style="dotted">
        <color rgb="FFFFC000"/>
      </right>
      <top style="dotted">
        <color rgb="FFFFC000"/>
      </top>
      <bottom style="dotted">
        <color rgb="FFFFC000"/>
      </bottom>
      <diagonal/>
    </border>
    <border>
      <left/>
      <right style="thin">
        <color rgb="FF000000"/>
      </right>
      <top style="thin">
        <color rgb="FF000000"/>
      </top>
      <bottom/>
      <diagonal/>
    </border>
    <border>
      <left style="dotted">
        <color rgb="FFFFC000"/>
      </left>
      <right style="medium">
        <color rgb="FF000000"/>
      </right>
      <top style="dotted">
        <color rgb="FFFFC000"/>
      </top>
      <bottom style="dotted">
        <color rgb="FFFFC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top style="thin">
        <color rgb="FF000000"/>
      </top>
      <bottom style="thin">
        <color rgb="FF000000"/>
      </bottom>
      <diagonal/>
    </border>
    <border>
      <left/>
      <right style="medium">
        <color rgb="FF000000"/>
      </right>
      <top style="medium">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right/>
      <top/>
      <bottom/>
      <diagonal/>
    </border>
    <border>
      <left style="thin">
        <color rgb="FF000000"/>
      </left>
      <right/>
      <top style="thin">
        <color rgb="FF000000"/>
      </top>
      <bottom style="thin">
        <color rgb="FF000000"/>
      </bottom>
      <diagonal/>
    </border>
    <border>
      <left/>
      <right style="medium">
        <color rgb="FF000000"/>
      </right>
      <top style="medium">
        <color rgb="FF000000"/>
      </top>
      <bottom/>
      <diagonal/>
    </border>
    <border>
      <left/>
      <right/>
      <top/>
      <bottom/>
      <diagonal/>
    </border>
    <border>
      <left/>
      <right/>
      <top/>
      <bottom/>
      <diagonal/>
    </border>
    <border>
      <left/>
      <right/>
      <top/>
      <bottom/>
      <diagonal/>
    </border>
    <border>
      <left/>
      <right/>
      <top/>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dotted">
        <color rgb="FFE36C09"/>
      </top>
      <bottom style="dotted">
        <color rgb="FFE36C09"/>
      </bottom>
      <diagonal/>
    </border>
    <border>
      <left/>
      <right/>
      <top style="dotted">
        <color rgb="FFE36C09"/>
      </top>
      <bottom style="dotted">
        <color rgb="FFE36C09"/>
      </bottom>
      <diagonal/>
    </border>
    <border>
      <left/>
      <right/>
      <top style="dotted">
        <color rgb="FFE36C09"/>
      </top>
      <bottom style="dotted">
        <color rgb="FFE36C09"/>
      </bottom>
      <diagonal/>
    </border>
    <border>
      <left style="medium">
        <color rgb="FF000000"/>
      </left>
      <right style="dotted">
        <color rgb="FFFFC000"/>
      </right>
      <top style="dotted">
        <color rgb="FFFFC000"/>
      </top>
      <bottom style="medium">
        <color rgb="FF000000"/>
      </bottom>
      <diagonal/>
    </border>
    <border>
      <left style="dotted">
        <color rgb="FFFFC000"/>
      </left>
      <right style="medium">
        <color rgb="FF000000"/>
      </right>
      <top style="dotted">
        <color rgb="FFFFC000"/>
      </top>
      <bottom style="medium">
        <color rgb="FF000000"/>
      </bottom>
      <diagonal/>
    </border>
    <border>
      <left style="dotted">
        <color rgb="FFE36C09"/>
      </left>
      <right/>
      <top style="dotted">
        <color rgb="FFE36C09"/>
      </top>
      <bottom/>
      <diagonal/>
    </border>
    <border>
      <left/>
      <right/>
      <top style="dotted">
        <color rgb="FFE36C09"/>
      </top>
      <bottom/>
      <diagonal/>
    </border>
    <border>
      <left/>
      <right style="dotted">
        <color rgb="FFE36C09"/>
      </right>
      <top style="dotted">
        <color rgb="FFE36C09"/>
      </top>
      <bottom/>
      <diagonal/>
    </border>
    <border>
      <left/>
      <right/>
      <top style="dotted">
        <color rgb="FFE36C09"/>
      </top>
      <bottom/>
      <diagonal/>
    </border>
    <border>
      <left/>
      <right/>
      <top style="dotted">
        <color rgb="FFE36C09"/>
      </top>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style="dotted">
        <color rgb="FFE36C09"/>
      </top>
      <bottom/>
      <diagonal/>
    </border>
    <border>
      <left style="dotted">
        <color rgb="FFE36C09"/>
      </left>
      <right/>
      <top/>
      <bottom/>
      <diagonal/>
    </border>
    <border>
      <left style="dotted">
        <color rgb="FFE36C09"/>
      </left>
      <right/>
      <top/>
      <bottom style="dotted">
        <color rgb="FFE36C09"/>
      </bottom>
      <diagonal/>
    </border>
    <border>
      <left/>
      <right/>
      <top/>
      <bottom style="dotted">
        <color rgb="FFE36C09"/>
      </bottom>
      <diagonal/>
    </border>
    <border>
      <left/>
      <right style="thin">
        <color rgb="FF000000"/>
      </right>
      <top/>
      <bottom style="dotted">
        <color rgb="FFE36C09"/>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right/>
      <top/>
      <bottom style="dotted">
        <color rgb="FFE36C09"/>
      </bottom>
      <diagonal/>
    </border>
    <border>
      <left/>
      <right style="thin">
        <color rgb="FF000000"/>
      </right>
      <top/>
      <bottom style="dotted">
        <color rgb="FFE36C09"/>
      </bottom>
      <diagonal/>
    </border>
    <border>
      <left/>
      <right/>
      <top/>
      <bottom style="dotted">
        <color rgb="FFE36C09"/>
      </bottom>
      <diagonal/>
    </border>
    <border>
      <left style="dotted">
        <color rgb="FFE36C09"/>
      </left>
      <right style="dotted">
        <color rgb="FFE36C09"/>
      </right>
      <top/>
      <bottom/>
      <diagonal/>
    </border>
    <border>
      <left style="dotted">
        <color rgb="FFE36C09"/>
      </left>
      <right/>
      <top/>
      <bottom/>
      <diagonal/>
    </border>
    <border>
      <left style="dotted">
        <color rgb="FFE36C09"/>
      </left>
      <right/>
      <top style="dotted">
        <color rgb="FFE36C09"/>
      </top>
      <bottom/>
      <diagonal/>
    </border>
    <border>
      <left style="dotted">
        <color rgb="FFE36C09"/>
      </left>
      <right style="dotted">
        <color rgb="FFE36C09"/>
      </right>
      <top style="dotted">
        <color rgb="FFE36C09"/>
      </top>
      <bottom style="thin">
        <color rgb="FF000000"/>
      </bottom>
      <diagonal/>
    </border>
    <border>
      <left style="dotted">
        <color rgb="FFE36C09"/>
      </left>
      <right style="thin">
        <color rgb="FF000000"/>
      </right>
      <top style="dotted">
        <color rgb="FFE36C09"/>
      </top>
      <bottom style="thin">
        <color rgb="FF000000"/>
      </bottom>
      <diagonal/>
    </border>
    <border>
      <left/>
      <right style="dotted">
        <color rgb="FFE36C09"/>
      </right>
      <top style="dotted">
        <color rgb="FFE36C09"/>
      </top>
      <bottom/>
      <diagonal/>
    </border>
    <border>
      <left style="dotted">
        <color rgb="FFE36C09"/>
      </left>
      <right style="dotted">
        <color rgb="FFE36C09"/>
      </right>
      <top style="dotted">
        <color rgb="FFE36C09"/>
      </top>
      <bottom style="dotted">
        <color rgb="FFE36C09"/>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dotted">
        <color rgb="FFE36C09"/>
      </left>
      <right/>
      <top style="hair">
        <color rgb="FFE36C09"/>
      </top>
      <bottom/>
      <diagonal/>
    </border>
    <border>
      <left style="hair">
        <color rgb="FFE36C09"/>
      </left>
      <right style="hair">
        <color rgb="FFE36C09"/>
      </right>
      <top style="hair">
        <color rgb="FFE36C09"/>
      </top>
      <bottom style="hair">
        <color rgb="FFE36C09"/>
      </bottom>
      <diagonal/>
    </border>
    <border>
      <left style="hair">
        <color rgb="FFE36C09"/>
      </left>
      <right style="hair">
        <color rgb="FFE36C09"/>
      </right>
      <top style="hair">
        <color rgb="FFE36C09"/>
      </top>
      <bottom/>
      <diagonal/>
    </border>
    <border>
      <left style="hair">
        <color rgb="FFE36C09"/>
      </left>
      <right style="hair">
        <color rgb="FFE36C09"/>
      </right>
      <top style="hair">
        <color rgb="FFE36C09"/>
      </top>
      <bottom/>
      <diagonal/>
    </border>
    <border>
      <left style="dotted">
        <color rgb="FFE36C09"/>
      </left>
      <right style="dotted">
        <color rgb="FFE36C09"/>
      </right>
      <top/>
      <bottom style="dotted">
        <color rgb="FFE36C09"/>
      </bottom>
      <diagonal/>
    </border>
    <border>
      <left style="dotted">
        <color rgb="FFE36C09"/>
      </left>
      <right style="dotted">
        <color rgb="FFE36C09"/>
      </right>
      <top style="thin">
        <color rgb="FF000000"/>
      </top>
      <bottom/>
      <diagonal/>
    </border>
    <border>
      <left style="dotted">
        <color rgb="FFE36C09"/>
      </left>
      <right style="dotted">
        <color rgb="FFE36C09"/>
      </right>
      <top/>
      <bottom/>
      <diagonal/>
    </border>
    <border>
      <left style="dotted">
        <color rgb="FFE36C09"/>
      </left>
      <right/>
      <top/>
      <bottom style="hair">
        <color rgb="FFE36C09"/>
      </bottom>
      <diagonal/>
    </border>
    <border>
      <left style="hair">
        <color rgb="FFE36C09"/>
      </left>
      <right style="hair">
        <color rgb="FFE36C09"/>
      </right>
      <top/>
      <bottom style="hair">
        <color rgb="FFE36C09"/>
      </bottom>
      <diagonal/>
    </border>
    <border>
      <left style="dotted">
        <color rgb="FFE36C09"/>
      </left>
      <right style="dotted">
        <color rgb="FFE36C09"/>
      </right>
      <top/>
      <bottom style="dotted">
        <color rgb="FFE36C09"/>
      </bottom>
      <diagonal/>
    </border>
    <border>
      <left style="hair">
        <color rgb="FFE36C09"/>
      </left>
      <right style="dotted">
        <color rgb="FFE36C09"/>
      </right>
      <top/>
      <bottom/>
      <diagonal/>
    </border>
    <border>
      <left style="hair">
        <color rgb="FFE36C09"/>
      </left>
      <right style="dotted">
        <color rgb="FFE36C09"/>
      </right>
      <top/>
      <bottom style="dotted">
        <color rgb="FFE36C09"/>
      </bottom>
      <diagonal/>
    </border>
    <border>
      <left style="hair">
        <color rgb="FFE36C09"/>
      </left>
      <right style="dotted">
        <color rgb="FFE36C09"/>
      </right>
      <top/>
      <bottom/>
      <diagonal/>
    </border>
    <border>
      <left style="dotted">
        <color rgb="FFE36C09"/>
      </left>
      <right style="dotted">
        <color rgb="FFE36C09"/>
      </right>
      <top style="hair">
        <color rgb="FFE36C09"/>
      </top>
      <bottom style="dotted">
        <color rgb="FFE36C09"/>
      </bottom>
      <diagonal/>
    </border>
    <border>
      <left/>
      <right style="hair">
        <color rgb="FFE36C09"/>
      </right>
      <top style="hair">
        <color rgb="FFE36C09"/>
      </top>
      <bottom style="hair">
        <color rgb="FFE36C09"/>
      </bottom>
      <diagonal/>
    </border>
    <border>
      <left style="dotted">
        <color rgb="FFE36C09"/>
      </left>
      <right/>
      <top/>
      <bottom style="dotted">
        <color rgb="FFE36C09"/>
      </bottom>
      <diagonal/>
    </border>
    <border>
      <left style="thin">
        <color theme="9"/>
      </left>
      <right style="thin">
        <color theme="9"/>
      </right>
      <top style="thin">
        <color theme="9"/>
      </top>
      <bottom style="thin">
        <color theme="9"/>
      </bottom>
      <diagonal/>
    </border>
    <border>
      <left/>
      <right/>
      <top style="hair">
        <color rgb="FFE36C09"/>
      </top>
      <bottom/>
      <diagonal/>
    </border>
    <border>
      <left/>
      <right style="hair">
        <color rgb="FFE36C09"/>
      </right>
      <top style="hair">
        <color rgb="FFE36C09"/>
      </top>
      <bottom style="hair">
        <color rgb="FFE36C09"/>
      </bottom>
      <diagonal/>
    </border>
    <border>
      <left style="dotted">
        <color rgb="FFE36C09"/>
      </left>
      <right style="thin">
        <color theme="9"/>
      </right>
      <top style="dotted">
        <color rgb="FFE36C09"/>
      </top>
      <bottom style="dotted">
        <color rgb="FFE36C09"/>
      </bottom>
      <diagonal/>
    </border>
    <border>
      <left style="thin">
        <color theme="9"/>
      </left>
      <right style="thin">
        <color theme="9"/>
      </right>
      <top/>
      <bottom style="thin">
        <color theme="9"/>
      </bottom>
      <diagonal/>
    </border>
    <border>
      <left style="thin">
        <color theme="9"/>
      </left>
      <right style="dotted">
        <color rgb="FFE36C09"/>
      </right>
      <top style="dotted">
        <color rgb="FFE36C09"/>
      </top>
      <bottom style="dotted">
        <color rgb="FFE36C09"/>
      </bottom>
      <diagonal/>
    </border>
    <border>
      <left style="dotted">
        <color rgb="FFE36C09"/>
      </left>
      <right style="dotted">
        <color rgb="FFE36C09"/>
      </right>
      <top style="thin">
        <color theme="9"/>
      </top>
      <bottom style="dotted">
        <color rgb="FFE36C09"/>
      </bottom>
      <diagonal/>
    </border>
    <border>
      <left style="dotted">
        <color rgb="FFE36C09"/>
      </left>
      <right style="dotted">
        <color rgb="FFE36C09"/>
      </right>
      <top style="thin">
        <color theme="9"/>
      </top>
      <bottom/>
      <diagonal/>
    </border>
    <border>
      <left/>
      <right style="hair">
        <color rgb="FFE36C09"/>
      </right>
      <top style="thin">
        <color rgb="FFF79646"/>
      </top>
      <bottom style="hair">
        <color rgb="FFE36C09"/>
      </bottom>
      <diagonal/>
    </border>
    <border>
      <left/>
      <right style="hair">
        <color rgb="FFE36C09"/>
      </right>
      <top style="thin">
        <color rgb="FFF79646"/>
      </top>
      <bottom/>
      <diagonal/>
    </border>
    <border>
      <left/>
      <right style="hair">
        <color rgb="FFE36C09"/>
      </right>
      <top/>
      <bottom style="hair">
        <color rgb="FFE36C09"/>
      </bottom>
      <diagonal/>
    </border>
    <border>
      <left/>
      <right style="dotted">
        <color rgb="FFE36C09"/>
      </right>
      <top style="dotted">
        <color rgb="FFE36C09"/>
      </top>
      <bottom style="dotted">
        <color rgb="FFE36C09"/>
      </bottom>
      <diagonal/>
    </border>
    <border>
      <left style="dotted">
        <color rgb="FFFFC000"/>
      </left>
      <right style="dotted">
        <color rgb="FFFFC000"/>
      </right>
      <top style="dotted">
        <color rgb="FFFFC000"/>
      </top>
      <bottom style="dotted">
        <color rgb="FFFFC000"/>
      </bottom>
      <diagonal/>
    </border>
    <border>
      <left style="dotted">
        <color rgb="FFE36C09"/>
      </left>
      <right style="dotted">
        <color rgb="FFE36C09"/>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medium">
        <color rgb="FFFFFFFF"/>
      </left>
      <right style="medium">
        <color rgb="FFFFFFFF"/>
      </right>
      <top style="medium">
        <color rgb="FFFFFFFF"/>
      </top>
      <bottom style="medium">
        <color rgb="FFFFFFFF"/>
      </bottom>
      <diagonal/>
    </border>
    <border>
      <left style="thin">
        <color rgb="FF000000"/>
      </left>
      <right/>
      <top/>
      <bottom style="medium">
        <color rgb="FF000000"/>
      </bottom>
      <diagonal/>
    </border>
    <border>
      <left style="dotted">
        <color rgb="FFF4B084"/>
      </left>
      <right style="dotted">
        <color rgb="FFF4B084"/>
      </right>
      <top style="dotted">
        <color rgb="FFF4B084"/>
      </top>
      <bottom style="dotted">
        <color rgb="FFF4B084"/>
      </bottom>
      <diagonal/>
    </border>
    <border>
      <left style="dotted">
        <color rgb="FFD99594"/>
      </left>
      <right style="dotted">
        <color rgb="FFD99594"/>
      </right>
      <top style="dotted">
        <color rgb="FFD99594"/>
      </top>
      <bottom style="dotted">
        <color rgb="FFD99594"/>
      </bottom>
      <diagonal/>
    </border>
    <border>
      <left style="dotted">
        <color rgb="FFF4B084"/>
      </left>
      <right style="dotted">
        <color rgb="FFF4B084"/>
      </right>
      <top/>
      <bottom style="dotted">
        <color rgb="FFF4B084"/>
      </bottom>
      <diagonal/>
    </border>
    <border>
      <left/>
      <right style="medium">
        <color rgb="FFFFFFFF"/>
      </right>
      <top style="medium">
        <color rgb="FFFFFFFF"/>
      </top>
      <bottom style="medium">
        <color rgb="FFFFFFFF"/>
      </bottom>
      <diagonal/>
    </border>
    <border>
      <left style="thin">
        <color rgb="FFFFFFFF"/>
      </left>
      <right style="thin">
        <color rgb="FFFFFFFF"/>
      </right>
      <top style="thin">
        <color rgb="FFFFFFFF"/>
      </top>
      <bottom style="thin">
        <color rgb="FFFFFFFF"/>
      </bottom>
      <diagonal/>
    </border>
    <border>
      <left style="hair">
        <color rgb="FFE36C09"/>
      </left>
      <right/>
      <top style="hair">
        <color rgb="FFE36C09"/>
      </top>
      <bottom/>
      <diagonal/>
    </border>
    <border>
      <left style="hair">
        <color rgb="FFE36C09"/>
      </left>
      <right/>
      <top/>
      <bottom/>
      <diagonal/>
    </border>
    <border>
      <left style="hair">
        <color rgb="FFE36C09"/>
      </left>
      <right/>
      <top/>
      <bottom style="dotted">
        <color rgb="FFE36C09"/>
      </bottom>
      <diagonal/>
    </border>
    <border>
      <left/>
      <right style="dotted">
        <color rgb="FFE36C09"/>
      </right>
      <top style="dotted">
        <color rgb="FFE36C09"/>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tted">
        <color rgb="FFE36C09"/>
      </bottom>
      <diagonal/>
    </border>
    <border>
      <left/>
      <right style="medium">
        <color indexed="64"/>
      </right>
      <top/>
      <bottom style="dotted">
        <color rgb="FFE36C09"/>
      </bottom>
      <diagonal/>
    </border>
    <border>
      <left style="medium">
        <color indexed="64"/>
      </left>
      <right style="dotted">
        <color rgb="FFE36C09"/>
      </right>
      <top style="dotted">
        <color rgb="FFE36C09"/>
      </top>
      <bottom style="thin">
        <color rgb="FF000000"/>
      </bottom>
      <diagonal/>
    </border>
    <border>
      <left style="dotted">
        <color rgb="FFE36C09"/>
      </left>
      <right style="medium">
        <color indexed="64"/>
      </right>
      <top style="dotted">
        <color rgb="FFE36C09"/>
      </top>
      <bottom style="thin">
        <color rgb="FF000000"/>
      </bottom>
      <diagonal/>
    </border>
    <border>
      <left style="medium">
        <color indexed="64"/>
      </left>
      <right style="dotted">
        <color rgb="FFE36C09"/>
      </right>
      <top/>
      <bottom style="dotted">
        <color rgb="FFE36C09"/>
      </bottom>
      <diagonal/>
    </border>
    <border>
      <left style="dotted">
        <color rgb="FFE36C09"/>
      </left>
      <right style="medium">
        <color indexed="64"/>
      </right>
      <top/>
      <bottom style="dotted">
        <color rgb="FFE36C09"/>
      </bottom>
      <diagonal/>
    </border>
    <border>
      <left style="medium">
        <color indexed="64"/>
      </left>
      <right style="dotted">
        <color rgb="FFE36C09"/>
      </right>
      <top style="dotted">
        <color rgb="FFE36C09"/>
      </top>
      <bottom style="dotted">
        <color rgb="FFE36C09"/>
      </bottom>
      <diagonal/>
    </border>
    <border>
      <left style="dotted">
        <color rgb="FFE36C09"/>
      </left>
      <right style="medium">
        <color indexed="64"/>
      </right>
      <top style="dotted">
        <color rgb="FFE36C09"/>
      </top>
      <bottom style="dotted">
        <color rgb="FFE36C09"/>
      </bottom>
      <diagonal/>
    </border>
    <border>
      <left style="medium">
        <color indexed="64"/>
      </left>
      <right style="hair">
        <color rgb="FFE36C09"/>
      </right>
      <top style="hair">
        <color rgb="FFE36C09"/>
      </top>
      <bottom style="hair">
        <color rgb="FFE36C09"/>
      </bottom>
      <diagonal/>
    </border>
    <border>
      <left style="hair">
        <color rgb="FFE36C09"/>
      </left>
      <right style="medium">
        <color indexed="64"/>
      </right>
      <top style="hair">
        <color rgb="FFE36C09"/>
      </top>
      <bottom style="hair">
        <color rgb="FFE36C09"/>
      </bottom>
      <diagonal/>
    </border>
    <border>
      <left style="medium">
        <color indexed="64"/>
      </left>
      <right style="dotted">
        <color rgb="FFE36C09"/>
      </right>
      <top style="dotted">
        <color rgb="FFE36C09"/>
      </top>
      <bottom style="medium">
        <color indexed="64"/>
      </bottom>
      <diagonal/>
    </border>
    <border>
      <left style="dotted">
        <color rgb="FFE36C09"/>
      </left>
      <right style="dotted">
        <color rgb="FFE36C09"/>
      </right>
      <top style="dotted">
        <color rgb="FFE36C09"/>
      </top>
      <bottom style="medium">
        <color indexed="64"/>
      </bottom>
      <diagonal/>
    </border>
    <border>
      <left style="dotted">
        <color rgb="FFE36C09"/>
      </left>
      <right style="medium">
        <color indexed="64"/>
      </right>
      <top style="dotted">
        <color rgb="FFE36C09"/>
      </top>
      <bottom style="medium">
        <color indexed="64"/>
      </bottom>
      <diagonal/>
    </border>
  </borders>
  <cellStyleXfs count="2">
    <xf numFmtId="0" fontId="0" fillId="0" borderId="0"/>
    <xf numFmtId="0" fontId="94" fillId="0" borderId="0" applyNumberFormat="0" applyFill="0" applyBorder="0" applyAlignment="0" applyProtection="0"/>
  </cellStyleXfs>
  <cellXfs count="531">
    <xf numFmtId="0" fontId="0" fillId="0" borderId="0" xfId="0"/>
    <xf numFmtId="0" fontId="1" fillId="2" borderId="1" xfId="0" applyFont="1" applyFill="1" applyBorder="1"/>
    <xf numFmtId="0" fontId="6" fillId="2" borderId="1" xfId="0" applyFont="1" applyFill="1" applyBorder="1"/>
    <xf numFmtId="0" fontId="1" fillId="0" borderId="17" xfId="0" applyFont="1" applyBorder="1" applyAlignment="1">
      <alignment vertical="top" wrapText="1"/>
    </xf>
    <xf numFmtId="0" fontId="1" fillId="0" borderId="0" xfId="0" applyFont="1" applyAlignment="1">
      <alignment vertical="top" wrapText="1"/>
    </xf>
    <xf numFmtId="0" fontId="1" fillId="0" borderId="18" xfId="0" applyFont="1" applyBorder="1" applyAlignment="1">
      <alignment vertical="top" wrapText="1"/>
    </xf>
    <xf numFmtId="0" fontId="7" fillId="2" borderId="1" xfId="0" applyFont="1" applyFill="1" applyBorder="1"/>
    <xf numFmtId="0" fontId="1" fillId="2" borderId="19" xfId="0" applyFont="1" applyFill="1" applyBorder="1"/>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xf>
    <xf numFmtId="0" fontId="1" fillId="2" borderId="22" xfId="0" applyFont="1" applyFill="1" applyBorder="1"/>
    <xf numFmtId="0" fontId="8" fillId="2" borderId="1" xfId="0" applyFont="1" applyFill="1" applyBorder="1"/>
    <xf numFmtId="0" fontId="9" fillId="2" borderId="24" xfId="0" applyFont="1" applyFill="1" applyBorder="1" applyAlignment="1">
      <alignment horizontal="left" vertical="center"/>
    </xf>
    <xf numFmtId="0" fontId="10" fillId="2" borderId="26" xfId="0" applyFont="1" applyFill="1" applyBorder="1" applyAlignment="1">
      <alignment horizontal="left" vertical="center" wrapText="1"/>
    </xf>
    <xf numFmtId="0" fontId="11" fillId="2" borderId="1" xfId="0" applyFont="1" applyFill="1" applyBorder="1" applyAlignment="1">
      <alignment vertical="center"/>
    </xf>
    <xf numFmtId="0" fontId="6" fillId="4" borderId="27" xfId="0" applyFont="1" applyFill="1" applyBorder="1"/>
    <xf numFmtId="0" fontId="6" fillId="5" borderId="27" xfId="0" applyFont="1" applyFill="1" applyBorder="1"/>
    <xf numFmtId="0" fontId="6" fillId="6" borderId="27" xfId="0" applyFont="1" applyFill="1" applyBorder="1"/>
    <xf numFmtId="0" fontId="13" fillId="0" borderId="27" xfId="0" applyFont="1" applyBorder="1" applyAlignment="1">
      <alignment vertical="center"/>
    </xf>
    <xf numFmtId="0" fontId="6" fillId="0" borderId="0" xfId="0" applyFont="1"/>
    <xf numFmtId="0" fontId="9" fillId="0" borderId="0" xfId="0" applyFont="1" applyAlignment="1">
      <alignment vertical="center"/>
    </xf>
    <xf numFmtId="0" fontId="9" fillId="0" borderId="4" xfId="0" applyFont="1" applyBorder="1" applyAlignment="1">
      <alignment vertical="center"/>
    </xf>
    <xf numFmtId="0" fontId="1" fillId="2" borderId="1" xfId="0" applyFont="1" applyFill="1" applyBorder="1" applyAlignment="1">
      <alignment vertical="center"/>
    </xf>
    <xf numFmtId="0" fontId="15" fillId="7" borderId="1" xfId="0" applyFont="1" applyFill="1" applyBorder="1"/>
    <xf numFmtId="0" fontId="15" fillId="7" borderId="1" xfId="0" applyFont="1" applyFill="1" applyBorder="1" applyAlignment="1">
      <alignment horizontal="center"/>
    </xf>
    <xf numFmtId="0" fontId="15" fillId="7" borderId="1" xfId="0" applyFont="1" applyFill="1" applyBorder="1" applyAlignment="1">
      <alignment vertical="center"/>
    </xf>
    <xf numFmtId="0" fontId="16" fillId="5" borderId="27" xfId="0" applyFont="1" applyFill="1" applyBorder="1"/>
    <xf numFmtId="0" fontId="16" fillId="6" borderId="27" xfId="0" applyFont="1" applyFill="1" applyBorder="1"/>
    <xf numFmtId="0" fontId="17" fillId="0" borderId="0" xfId="0" applyFont="1"/>
    <xf numFmtId="0" fontId="18" fillId="3" borderId="41" xfId="0" applyFont="1" applyFill="1" applyBorder="1" applyAlignment="1">
      <alignment horizontal="center" vertical="center" wrapText="1"/>
    </xf>
    <xf numFmtId="0" fontId="19" fillId="3" borderId="41" xfId="0" applyFont="1" applyFill="1" applyBorder="1" applyAlignment="1">
      <alignment horizontal="center" vertical="center"/>
    </xf>
    <xf numFmtId="0" fontId="6" fillId="8" borderId="27" xfId="0" applyFont="1" applyFill="1" applyBorder="1"/>
    <xf numFmtId="0" fontId="16" fillId="4" borderId="27" xfId="0" applyFont="1" applyFill="1" applyBorder="1"/>
    <xf numFmtId="0" fontId="19" fillId="3" borderId="41" xfId="0" applyFont="1" applyFill="1" applyBorder="1" applyAlignment="1">
      <alignment horizontal="center" vertical="center" wrapText="1"/>
    </xf>
    <xf numFmtId="0" fontId="6" fillId="2" borderId="1" xfId="0" applyFont="1" applyFill="1" applyBorder="1" applyAlignment="1">
      <alignment vertical="center"/>
    </xf>
    <xf numFmtId="0" fontId="9" fillId="2" borderId="1" xfId="0" applyFont="1" applyFill="1" applyBorder="1"/>
    <xf numFmtId="0" fontId="9" fillId="2" borderId="24" xfId="0" applyFont="1" applyFill="1" applyBorder="1" applyAlignment="1">
      <alignment vertical="center" wrapText="1"/>
    </xf>
    <xf numFmtId="0" fontId="1" fillId="2" borderId="26" xfId="0" applyFont="1" applyFill="1" applyBorder="1" applyAlignment="1">
      <alignment vertical="center" wrapText="1"/>
    </xf>
    <xf numFmtId="0" fontId="19" fillId="3" borderId="27" xfId="0" applyFont="1" applyFill="1" applyBorder="1" applyAlignment="1">
      <alignment horizontal="center" vertical="center"/>
    </xf>
    <xf numFmtId="0" fontId="19" fillId="3" borderId="43" xfId="0" applyFont="1" applyFill="1" applyBorder="1" applyAlignment="1">
      <alignment horizontal="center" vertical="center"/>
    </xf>
    <xf numFmtId="0" fontId="19" fillId="3" borderId="27" xfId="0" applyFont="1" applyFill="1" applyBorder="1" applyAlignment="1">
      <alignment horizontal="center" vertical="center" textRotation="90"/>
    </xf>
    <xf numFmtId="0" fontId="19" fillId="3" borderId="44" xfId="0" applyFont="1" applyFill="1" applyBorder="1" applyAlignment="1">
      <alignment horizontal="center" vertical="center"/>
    </xf>
    <xf numFmtId="0" fontId="20" fillId="0" borderId="0" xfId="0" applyFont="1"/>
    <xf numFmtId="0" fontId="21" fillId="7" borderId="27" xfId="0" applyFont="1" applyFill="1" applyBorder="1" applyAlignment="1">
      <alignment horizontal="center" vertical="center"/>
    </xf>
    <xf numFmtId="0" fontId="16" fillId="8" borderId="27" xfId="0" applyFont="1" applyFill="1" applyBorder="1"/>
    <xf numFmtId="0" fontId="22" fillId="0" borderId="27" xfId="0" applyFont="1" applyBorder="1" applyAlignment="1">
      <alignment horizontal="center" vertical="center" wrapText="1"/>
    </xf>
    <xf numFmtId="0" fontId="23" fillId="2" borderId="1" xfId="0" applyFont="1" applyFill="1" applyBorder="1"/>
    <xf numFmtId="0" fontId="11" fillId="2" borderId="1" xfId="0" applyFont="1" applyFill="1" applyBorder="1" applyAlignment="1">
      <alignment horizontal="center" vertical="top"/>
    </xf>
    <xf numFmtId="0" fontId="9" fillId="0" borderId="7" xfId="0" applyFont="1" applyBorder="1" applyAlignment="1">
      <alignment vertical="center"/>
    </xf>
    <xf numFmtId="0" fontId="15" fillId="7" borderId="27" xfId="0" applyFont="1" applyFill="1" applyBorder="1" applyAlignment="1">
      <alignment horizontal="center" vertical="center" wrapText="1"/>
    </xf>
    <xf numFmtId="0" fontId="24" fillId="9" borderId="49" xfId="0" applyFont="1" applyFill="1" applyBorder="1" applyAlignment="1">
      <alignment horizontal="center" vertical="center"/>
    </xf>
    <xf numFmtId="0" fontId="24" fillId="9" borderId="27" xfId="0" applyFont="1" applyFill="1" applyBorder="1" applyAlignment="1">
      <alignment horizontal="center" vertical="center"/>
    </xf>
    <xf numFmtId="0" fontId="25" fillId="0" borderId="27" xfId="0" applyFont="1" applyBorder="1"/>
    <xf numFmtId="0" fontId="23" fillId="2" borderId="1" xfId="0" applyFont="1" applyFill="1" applyBorder="1" applyAlignment="1">
      <alignment vertical="center"/>
    </xf>
    <xf numFmtId="0" fontId="23" fillId="2" borderId="27" xfId="0" applyFont="1" applyFill="1" applyBorder="1"/>
    <xf numFmtId="0" fontId="23" fillId="2" borderId="27" xfId="0" applyFont="1" applyFill="1" applyBorder="1" applyAlignment="1">
      <alignment vertical="center"/>
    </xf>
    <xf numFmtId="0" fontId="25" fillId="0" borderId="27" xfId="0" applyFont="1" applyBorder="1" applyAlignment="1">
      <alignment horizontal="center" vertical="center"/>
    </xf>
    <xf numFmtId="0" fontId="17" fillId="2" borderId="50" xfId="0" applyFont="1" applyFill="1" applyBorder="1" applyAlignment="1">
      <alignment horizontal="center" vertical="center" wrapText="1"/>
    </xf>
    <xf numFmtId="0" fontId="25" fillId="0" borderId="0" xfId="0" applyFont="1"/>
    <xf numFmtId="0" fontId="21" fillId="7" borderId="27" xfId="0" applyFont="1" applyFill="1" applyBorder="1" applyAlignment="1">
      <alignment horizontal="center"/>
    </xf>
    <xf numFmtId="0" fontId="9" fillId="0" borderId="57" xfId="0" applyFont="1" applyBorder="1" applyAlignment="1">
      <alignment vertical="center"/>
    </xf>
    <xf numFmtId="0" fontId="9" fillId="2" borderId="24" xfId="0" applyFont="1" applyFill="1" applyBorder="1" applyAlignment="1">
      <alignment horizontal="left" vertical="center" wrapText="1"/>
    </xf>
    <xf numFmtId="0" fontId="26" fillId="10" borderId="61" xfId="0" applyFont="1" applyFill="1" applyBorder="1" applyAlignment="1">
      <alignment horizontal="center" vertical="center"/>
    </xf>
    <xf numFmtId="0" fontId="15" fillId="7" borderId="27" xfId="0" applyFont="1" applyFill="1" applyBorder="1" applyAlignment="1">
      <alignment horizontal="center"/>
    </xf>
    <xf numFmtId="0" fontId="9" fillId="2" borderId="64" xfId="0" applyFont="1" applyFill="1" applyBorder="1" applyAlignment="1">
      <alignment vertical="center" wrapText="1"/>
    </xf>
    <xf numFmtId="0" fontId="9" fillId="2" borderId="65" xfId="0" applyFont="1" applyFill="1" applyBorder="1" applyAlignment="1">
      <alignment vertical="center" wrapText="1"/>
    </xf>
    <xf numFmtId="0" fontId="9" fillId="2" borderId="1" xfId="0" applyFont="1" applyFill="1" applyBorder="1" applyAlignment="1">
      <alignment horizontal="left" vertical="center" wrapText="1"/>
    </xf>
    <xf numFmtId="0" fontId="28" fillId="2" borderId="1" xfId="0" applyFont="1" applyFill="1" applyBorder="1"/>
    <xf numFmtId="0" fontId="28" fillId="2" borderId="22" xfId="0" applyFont="1" applyFill="1" applyBorder="1"/>
    <xf numFmtId="0" fontId="23" fillId="0" borderId="0" xfId="0" applyFont="1"/>
    <xf numFmtId="0" fontId="28" fillId="2" borderId="19" xfId="0" applyFont="1" applyFill="1" applyBorder="1"/>
    <xf numFmtId="0" fontId="27" fillId="2" borderId="1" xfId="0" applyFont="1" applyFill="1" applyBorder="1"/>
    <xf numFmtId="0" fontId="30" fillId="3" borderId="73" xfId="0" applyFont="1" applyFill="1" applyBorder="1" applyAlignment="1">
      <alignment horizontal="center" vertical="center" wrapText="1"/>
    </xf>
    <xf numFmtId="0" fontId="30" fillId="3" borderId="73" xfId="0" applyFont="1" applyFill="1" applyBorder="1" applyAlignment="1">
      <alignment horizontal="center" vertical="center"/>
    </xf>
    <xf numFmtId="0" fontId="9" fillId="2" borderId="20" xfId="0" applyFont="1" applyFill="1" applyBorder="1" applyAlignment="1">
      <alignment vertical="center" wrapText="1"/>
    </xf>
    <xf numFmtId="0" fontId="1" fillId="2" borderId="21" xfId="0" applyFont="1" applyFill="1" applyBorder="1" applyAlignment="1">
      <alignment vertical="center" wrapText="1"/>
    </xf>
    <xf numFmtId="0" fontId="31" fillId="0" borderId="27" xfId="0" applyFont="1" applyBorder="1" applyAlignment="1">
      <alignment horizontal="center" vertical="center" wrapText="1"/>
    </xf>
    <xf numFmtId="0" fontId="32" fillId="10" borderId="73" xfId="0" applyFont="1" applyFill="1" applyBorder="1" applyAlignment="1">
      <alignment horizontal="center" vertical="center" textRotation="90" wrapText="1"/>
    </xf>
    <xf numFmtId="0" fontId="26" fillId="10" borderId="73" xfId="0" applyFont="1" applyFill="1" applyBorder="1" applyAlignment="1">
      <alignment horizontal="center" vertical="center" textRotation="90"/>
    </xf>
    <xf numFmtId="0" fontId="26" fillId="10" borderId="73" xfId="0" applyFont="1" applyFill="1" applyBorder="1" applyAlignment="1">
      <alignment horizontal="center" vertical="center" textRotation="90" wrapText="1"/>
    </xf>
    <xf numFmtId="0" fontId="26" fillId="10" borderId="73" xfId="0" applyFont="1" applyFill="1" applyBorder="1" applyAlignment="1">
      <alignment horizontal="center" vertical="center" wrapText="1"/>
    </xf>
    <xf numFmtId="17" fontId="27" fillId="11" borderId="73" xfId="0" applyNumberFormat="1" applyFont="1" applyFill="1" applyBorder="1" applyAlignment="1">
      <alignment horizontal="center" vertical="center" wrapText="1"/>
    </xf>
    <xf numFmtId="164" fontId="27" fillId="11" borderId="73" xfId="0" applyNumberFormat="1" applyFont="1" applyFill="1" applyBorder="1" applyAlignment="1">
      <alignment horizontal="center" vertical="center" wrapText="1"/>
    </xf>
    <xf numFmtId="17" fontId="27" fillId="12" borderId="73" xfId="0" applyNumberFormat="1" applyFont="1" applyFill="1" applyBorder="1" applyAlignment="1">
      <alignment horizontal="center" vertical="center" wrapText="1"/>
    </xf>
    <xf numFmtId="164" fontId="27" fillId="12" borderId="73" xfId="0" applyNumberFormat="1" applyFont="1" applyFill="1" applyBorder="1" applyAlignment="1">
      <alignment horizontal="center" vertical="center" wrapText="1"/>
    </xf>
    <xf numFmtId="17" fontId="27" fillId="13" borderId="73" xfId="0" applyNumberFormat="1" applyFont="1" applyFill="1" applyBorder="1" applyAlignment="1">
      <alignment horizontal="center" vertical="center" wrapText="1"/>
    </xf>
    <xf numFmtId="164" fontId="27" fillId="13" borderId="73" xfId="0" applyNumberFormat="1" applyFont="1" applyFill="1" applyBorder="1" applyAlignment="1">
      <alignment horizontal="center" vertical="center" wrapText="1"/>
    </xf>
    <xf numFmtId="0" fontId="27" fillId="11" borderId="73" xfId="0" applyFont="1" applyFill="1" applyBorder="1" applyAlignment="1">
      <alignment horizontal="center" vertical="center" wrapText="1"/>
    </xf>
    <xf numFmtId="0" fontId="27" fillId="11" borderId="86" xfId="0" applyFont="1" applyFill="1" applyBorder="1" applyAlignment="1">
      <alignment horizontal="center" vertical="center" wrapText="1"/>
    </xf>
    <xf numFmtId="0" fontId="27" fillId="12" borderId="87" xfId="0" applyFont="1" applyFill="1" applyBorder="1" applyAlignment="1">
      <alignment horizontal="center" vertical="center" wrapText="1"/>
    </xf>
    <xf numFmtId="0" fontId="27" fillId="12" borderId="88" xfId="0" applyFont="1" applyFill="1" applyBorder="1" applyAlignment="1">
      <alignment horizontal="center" vertical="center" wrapText="1"/>
    </xf>
    <xf numFmtId="0" fontId="27" fillId="13" borderId="89" xfId="0" applyFont="1" applyFill="1" applyBorder="1" applyAlignment="1">
      <alignment horizontal="center" vertical="center" wrapText="1"/>
    </xf>
    <xf numFmtId="0" fontId="27" fillId="13" borderId="73" xfId="0" applyFont="1" applyFill="1" applyBorder="1" applyAlignment="1">
      <alignment horizontal="center" vertical="center" wrapText="1"/>
    </xf>
    <xf numFmtId="0" fontId="23" fillId="0" borderId="71" xfId="0" applyFont="1" applyBorder="1" applyAlignment="1">
      <alignment horizontal="center" vertical="center" wrapText="1"/>
    </xf>
    <xf numFmtId="0" fontId="23" fillId="0" borderId="90" xfId="0" applyFont="1" applyBorder="1" applyAlignment="1">
      <alignment horizontal="center" vertical="center" wrapText="1"/>
    </xf>
    <xf numFmtId="0" fontId="23" fillId="0" borderId="90" xfId="0" applyFont="1" applyBorder="1" applyAlignment="1">
      <alignment horizontal="center" vertical="center"/>
    </xf>
    <xf numFmtId="0" fontId="23" fillId="0" borderId="90" xfId="0" applyFont="1" applyBorder="1" applyAlignment="1">
      <alignment horizontal="left" vertical="center" wrapText="1"/>
    </xf>
    <xf numFmtId="0" fontId="23" fillId="0" borderId="90" xfId="0" applyFont="1" applyBorder="1" applyAlignment="1">
      <alignment horizontal="center" vertical="center" textRotation="90"/>
    </xf>
    <xf numFmtId="9" fontId="23" fillId="0" borderId="90" xfId="0" applyNumberFormat="1" applyFont="1" applyBorder="1" applyAlignment="1">
      <alignment horizontal="center" vertical="center"/>
    </xf>
    <xf numFmtId="9" fontId="23" fillId="2" borderId="90" xfId="0" applyNumberFormat="1" applyFont="1" applyFill="1" applyBorder="1" applyAlignment="1">
      <alignment horizontal="center" vertical="center"/>
    </xf>
    <xf numFmtId="9" fontId="23" fillId="2" borderId="90" xfId="0" applyNumberFormat="1" applyFont="1" applyFill="1" applyBorder="1" applyAlignment="1">
      <alignment horizontal="center" vertical="center" textRotation="90"/>
    </xf>
    <xf numFmtId="1" fontId="23" fillId="2" borderId="90" xfId="0" applyNumberFormat="1" applyFont="1" applyFill="1" applyBorder="1" applyAlignment="1">
      <alignment horizontal="center" vertical="center"/>
    </xf>
    <xf numFmtId="0" fontId="1" fillId="2" borderId="65" xfId="0" applyFont="1" applyFill="1" applyBorder="1" applyAlignment="1">
      <alignment vertical="center" wrapText="1"/>
    </xf>
    <xf numFmtId="0" fontId="1" fillId="2" borderId="93" xfId="0" applyFont="1" applyFill="1" applyBorder="1"/>
    <xf numFmtId="0" fontId="1" fillId="2" borderId="94" xfId="0" applyFont="1" applyFill="1" applyBorder="1"/>
    <xf numFmtId="0" fontId="1" fillId="2" borderId="95" xfId="0" applyFont="1" applyFill="1" applyBorder="1"/>
    <xf numFmtId="9" fontId="27" fillId="2" borderId="90" xfId="0" applyNumberFormat="1" applyFont="1" applyFill="1" applyBorder="1" applyAlignment="1">
      <alignment horizontal="center" vertical="center"/>
    </xf>
    <xf numFmtId="0" fontId="23" fillId="2" borderId="90" xfId="0" applyFont="1" applyFill="1" applyBorder="1" applyAlignment="1">
      <alignment horizontal="center" vertical="center" wrapText="1"/>
    </xf>
    <xf numFmtId="165" fontId="23" fillId="0" borderId="90" xfId="0" applyNumberFormat="1" applyFont="1" applyBorder="1" applyAlignment="1">
      <alignment horizontal="center" vertical="center" wrapText="1"/>
    </xf>
    <xf numFmtId="0" fontId="33" fillId="7" borderId="97" xfId="0" applyFont="1" applyFill="1" applyBorder="1" applyAlignment="1">
      <alignment horizontal="center" vertical="center" wrapText="1"/>
    </xf>
    <xf numFmtId="0" fontId="34" fillId="0" borderId="97" xfId="0" applyFont="1" applyBorder="1" applyAlignment="1">
      <alignment horizontal="center" vertical="center" wrapText="1"/>
    </xf>
    <xf numFmtId="0" fontId="33" fillId="7" borderId="97" xfId="0" applyFont="1" applyFill="1" applyBorder="1" applyAlignment="1">
      <alignment horizontal="center" vertical="center"/>
    </xf>
    <xf numFmtId="0" fontId="33" fillId="7" borderId="90" xfId="0" applyFont="1" applyFill="1" applyBorder="1" applyAlignment="1">
      <alignment horizontal="center" vertical="center"/>
    </xf>
    <xf numFmtId="0" fontId="33" fillId="7" borderId="90" xfId="0" applyFont="1" applyFill="1" applyBorder="1" applyAlignment="1">
      <alignment horizontal="center" vertical="center" wrapText="1"/>
    </xf>
    <xf numFmtId="0" fontId="35" fillId="0" borderId="90" xfId="0" applyFont="1" applyBorder="1" applyAlignment="1">
      <alignment horizontal="center" vertical="center" wrapText="1"/>
    </xf>
    <xf numFmtId="0" fontId="23" fillId="2" borderId="90" xfId="0" applyFont="1" applyFill="1" applyBorder="1" applyAlignment="1">
      <alignment horizontal="center" vertical="center"/>
    </xf>
    <xf numFmtId="0" fontId="29" fillId="7" borderId="97" xfId="0" applyFont="1" applyFill="1" applyBorder="1" applyAlignment="1">
      <alignment horizontal="center" vertical="center" wrapText="1"/>
    </xf>
    <xf numFmtId="0" fontId="33" fillId="7" borderId="99" xfId="0" applyFont="1" applyFill="1" applyBorder="1" applyAlignment="1">
      <alignment vertical="center" wrapText="1"/>
    </xf>
    <xf numFmtId="0" fontId="33" fillId="0" borderId="97" xfId="0" applyFont="1" applyBorder="1" applyAlignment="1">
      <alignment horizontal="center" vertical="center" wrapText="1"/>
    </xf>
    <xf numFmtId="0" fontId="23" fillId="2" borderId="100" xfId="0" applyFont="1" applyFill="1" applyBorder="1" applyAlignment="1">
      <alignment horizontal="center" vertical="center"/>
    </xf>
    <xf numFmtId="0" fontId="23" fillId="2" borderId="90" xfId="0" applyFont="1" applyFill="1" applyBorder="1" applyAlignment="1">
      <alignment vertical="center"/>
    </xf>
    <xf numFmtId="0" fontId="23" fillId="2" borderId="90" xfId="0" applyFont="1" applyFill="1" applyBorder="1" applyAlignment="1">
      <alignment vertical="center" wrapText="1"/>
    </xf>
    <xf numFmtId="0" fontId="23" fillId="0" borderId="90" xfId="0" applyFont="1" applyBorder="1" applyAlignment="1">
      <alignment vertical="center" wrapText="1"/>
    </xf>
    <xf numFmtId="0" fontId="23" fillId="0" borderId="0" xfId="0" applyFont="1" applyAlignment="1">
      <alignment vertical="center"/>
    </xf>
    <xf numFmtId="9" fontId="27" fillId="0" borderId="90" xfId="0" applyNumberFormat="1" applyFont="1" applyBorder="1" applyAlignment="1">
      <alignment horizontal="center" vertical="center" wrapText="1"/>
    </xf>
    <xf numFmtId="9" fontId="23" fillId="0" borderId="90" xfId="0" applyNumberFormat="1" applyFont="1" applyBorder="1" applyAlignment="1">
      <alignment horizontal="center" vertical="center" wrapText="1"/>
    </xf>
    <xf numFmtId="0" fontId="23" fillId="0" borderId="97" xfId="0" applyFont="1" applyBorder="1" applyAlignment="1">
      <alignment horizontal="center" vertical="center"/>
    </xf>
    <xf numFmtId="0" fontId="37" fillId="0" borderId="90" xfId="0" applyFont="1" applyBorder="1" applyAlignment="1">
      <alignment horizontal="center" vertical="center" wrapText="1"/>
    </xf>
    <xf numFmtId="0" fontId="23" fillId="7" borderId="90" xfId="0" applyFont="1" applyFill="1" applyBorder="1" applyAlignment="1">
      <alignment horizontal="center" vertical="center"/>
    </xf>
    <xf numFmtId="0" fontId="23" fillId="0" borderId="90" xfId="0" applyFont="1" applyBorder="1" applyAlignment="1">
      <alignment vertical="center"/>
    </xf>
    <xf numFmtId="0" fontId="23" fillId="2" borderId="90" xfId="0" applyFont="1" applyFill="1" applyBorder="1"/>
    <xf numFmtId="0" fontId="23" fillId="0" borderId="90" xfId="0" applyFont="1" applyBorder="1"/>
    <xf numFmtId="0" fontId="23" fillId="7" borderId="90" xfId="0" applyFont="1" applyFill="1" applyBorder="1" applyAlignment="1">
      <alignment horizontal="center" vertical="center" wrapText="1"/>
    </xf>
    <xf numFmtId="0" fontId="23" fillId="2" borderId="90" xfId="0" applyFont="1" applyFill="1" applyBorder="1" applyAlignment="1">
      <alignment horizontal="left" vertical="center" wrapText="1"/>
    </xf>
    <xf numFmtId="0" fontId="33" fillId="0" borderId="97" xfId="0" applyFont="1" applyBorder="1" applyAlignment="1">
      <alignment horizontal="center" vertical="center"/>
    </xf>
    <xf numFmtId="0" fontId="38" fillId="7" borderId="97" xfId="0" applyFont="1" applyFill="1" applyBorder="1" applyAlignment="1">
      <alignment horizontal="center" vertical="center" wrapText="1"/>
    </xf>
    <xf numFmtId="0" fontId="25" fillId="0" borderId="0" xfId="0" applyFont="1" applyAlignment="1">
      <alignment horizontal="center" vertical="center"/>
    </xf>
    <xf numFmtId="0" fontId="39" fillId="7" borderId="97" xfId="0" applyFont="1" applyFill="1" applyBorder="1" applyAlignment="1">
      <alignment horizontal="center" vertical="center" wrapText="1"/>
    </xf>
    <xf numFmtId="0" fontId="40" fillId="0" borderId="27" xfId="0" applyFont="1" applyBorder="1" applyAlignment="1">
      <alignment horizontal="center" vertical="center" wrapText="1"/>
    </xf>
    <xf numFmtId="0" fontId="41" fillId="2" borderId="90" xfId="0" applyFont="1" applyFill="1" applyBorder="1" applyAlignment="1">
      <alignment horizontal="center" vertical="center" wrapText="1"/>
    </xf>
    <xf numFmtId="165" fontId="41" fillId="2" borderId="90" xfId="0" applyNumberFormat="1" applyFont="1" applyFill="1" applyBorder="1" applyAlignment="1">
      <alignment horizontal="center" vertical="center" wrapText="1"/>
    </xf>
    <xf numFmtId="0" fontId="41" fillId="0" borderId="90" xfId="0" applyFont="1" applyBorder="1" applyAlignment="1">
      <alignment horizontal="center" vertical="center" wrapText="1"/>
    </xf>
    <xf numFmtId="165" fontId="41" fillId="0" borderId="90" xfId="0" applyNumberFormat="1" applyFont="1" applyBorder="1" applyAlignment="1">
      <alignment horizontal="center" vertical="center" wrapText="1"/>
    </xf>
    <xf numFmtId="9" fontId="42" fillId="0" borderId="90" xfId="0" applyNumberFormat="1" applyFont="1" applyBorder="1" applyAlignment="1">
      <alignment horizontal="center" vertical="center" wrapText="1"/>
    </xf>
    <xf numFmtId="1" fontId="23" fillId="0" borderId="90" xfId="0" applyNumberFormat="1" applyFont="1" applyBorder="1" applyAlignment="1">
      <alignment horizontal="center" vertical="center" wrapText="1"/>
    </xf>
    <xf numFmtId="0" fontId="43" fillId="2" borderId="27" xfId="0" applyFont="1" applyFill="1" applyBorder="1" applyAlignment="1">
      <alignment horizontal="center" vertical="center" wrapText="1"/>
    </xf>
    <xf numFmtId="0" fontId="41" fillId="0" borderId="97" xfId="0" applyFont="1" applyBorder="1" applyAlignment="1">
      <alignment horizontal="center" vertical="center" wrapText="1"/>
    </xf>
    <xf numFmtId="9" fontId="23" fillId="2" borderId="90" xfId="0" applyNumberFormat="1" applyFont="1" applyFill="1" applyBorder="1" applyAlignment="1">
      <alignment horizontal="center" vertical="center" wrapText="1"/>
    </xf>
    <xf numFmtId="0" fontId="44" fillId="7" borderId="97" xfId="0" applyFont="1" applyFill="1" applyBorder="1" applyAlignment="1">
      <alignment horizontal="center" vertical="center" wrapText="1"/>
    </xf>
    <xf numFmtId="0" fontId="45" fillId="7" borderId="97" xfId="0" applyFont="1" applyFill="1" applyBorder="1" applyAlignment="1">
      <alignment horizontal="center" vertical="center" wrapText="1"/>
    </xf>
    <xf numFmtId="9" fontId="41" fillId="0" borderId="90" xfId="0" applyNumberFormat="1" applyFont="1" applyBorder="1" applyAlignment="1">
      <alignment horizontal="center" vertical="center" wrapText="1"/>
    </xf>
    <xf numFmtId="0" fontId="46" fillId="7" borderId="97" xfId="0" applyFont="1" applyFill="1" applyBorder="1" applyAlignment="1">
      <alignment horizontal="center" vertical="center" wrapText="1"/>
    </xf>
    <xf numFmtId="0" fontId="25" fillId="0" borderId="0" xfId="0" applyFont="1" applyAlignment="1">
      <alignment horizontal="center"/>
    </xf>
    <xf numFmtId="165" fontId="23" fillId="2" borderId="90" xfId="0" applyNumberFormat="1" applyFont="1" applyFill="1" applyBorder="1" applyAlignment="1">
      <alignment horizontal="center" vertical="center" wrapText="1"/>
    </xf>
    <xf numFmtId="0" fontId="47" fillId="7" borderId="97" xfId="0" applyFont="1" applyFill="1" applyBorder="1" applyAlignment="1">
      <alignment horizontal="center" vertical="center" wrapText="1"/>
    </xf>
    <xf numFmtId="0" fontId="23" fillId="2" borderId="90" xfId="0" applyFont="1" applyFill="1" applyBorder="1" applyAlignment="1">
      <alignment wrapText="1"/>
    </xf>
    <xf numFmtId="0" fontId="23" fillId="0" borderId="90" xfId="0" applyFont="1" applyBorder="1" applyAlignment="1">
      <alignment wrapText="1"/>
    </xf>
    <xf numFmtId="0" fontId="23" fillId="2" borderId="90" xfId="0" applyFont="1" applyFill="1" applyBorder="1" applyAlignment="1">
      <alignment horizontal="center" vertical="center" textRotation="90"/>
    </xf>
    <xf numFmtId="0" fontId="27" fillId="2" borderId="90" xfId="0" applyFont="1" applyFill="1" applyBorder="1" applyAlignment="1">
      <alignment horizontal="center" vertical="center" wrapText="1"/>
    </xf>
    <xf numFmtId="0" fontId="49" fillId="7" borderId="1" xfId="0" applyFont="1" applyFill="1" applyBorder="1" applyAlignment="1">
      <alignment vertical="center"/>
    </xf>
    <xf numFmtId="0" fontId="49" fillId="7" borderId="1" xfId="0" applyFont="1" applyFill="1" applyBorder="1"/>
    <xf numFmtId="0" fontId="50" fillId="3" borderId="41" xfId="0" applyFont="1" applyFill="1" applyBorder="1" applyAlignment="1">
      <alignment horizontal="center" vertical="center" wrapText="1"/>
    </xf>
    <xf numFmtId="0" fontId="49" fillId="7" borderId="27" xfId="0" applyFont="1" applyFill="1" applyBorder="1" applyAlignment="1">
      <alignment horizontal="center" vertical="center" wrapText="1"/>
    </xf>
    <xf numFmtId="0" fontId="25" fillId="0" borderId="27" xfId="0" applyFont="1" applyBorder="1" applyAlignment="1">
      <alignment textRotation="90"/>
    </xf>
    <xf numFmtId="0" fontId="33" fillId="7" borderId="97" xfId="0" applyFont="1" applyFill="1" applyBorder="1" applyAlignment="1">
      <alignment horizontal="left" vertical="center" wrapText="1"/>
    </xf>
    <xf numFmtId="0" fontId="51" fillId="7" borderId="90" xfId="0" applyFont="1" applyFill="1" applyBorder="1" applyAlignment="1">
      <alignment horizontal="center" vertical="center" wrapText="1"/>
    </xf>
    <xf numFmtId="165" fontId="41" fillId="0" borderId="90" xfId="0" applyNumberFormat="1" applyFont="1" applyBorder="1" applyAlignment="1">
      <alignment horizontal="center" vertical="center"/>
    </xf>
    <xf numFmtId="0" fontId="15" fillId="7" borderId="1" xfId="0" applyFont="1" applyFill="1" applyBorder="1" applyAlignment="1">
      <alignment textRotation="90"/>
    </xf>
    <xf numFmtId="165" fontId="33" fillId="7" borderId="97" xfId="0" applyNumberFormat="1" applyFont="1" applyFill="1" applyBorder="1" applyAlignment="1">
      <alignment horizontal="center" vertical="center" wrapText="1"/>
    </xf>
    <xf numFmtId="0" fontId="52" fillId="0" borderId="0" xfId="0" applyFont="1" applyAlignment="1">
      <alignment wrapText="1"/>
    </xf>
    <xf numFmtId="0" fontId="53" fillId="2" borderId="90" xfId="0" applyFont="1" applyFill="1" applyBorder="1" applyAlignment="1">
      <alignment horizontal="center" vertical="center" wrapText="1"/>
    </xf>
    <xf numFmtId="0" fontId="33" fillId="0" borderId="97" xfId="0" applyFont="1" applyBorder="1" applyAlignment="1">
      <alignment horizontal="left" vertical="center" wrapText="1"/>
    </xf>
    <xf numFmtId="0" fontId="54" fillId="0" borderId="97" xfId="0" applyFont="1" applyBorder="1" applyAlignment="1">
      <alignment horizontal="center" vertical="center" wrapText="1"/>
    </xf>
    <xf numFmtId="0" fontId="55" fillId="7" borderId="97" xfId="0" applyFont="1" applyFill="1" applyBorder="1" applyAlignment="1">
      <alignment horizontal="center" vertical="center" wrapText="1"/>
    </xf>
    <xf numFmtId="0" fontId="23" fillId="7" borderId="90" xfId="0" applyFont="1" applyFill="1" applyBorder="1"/>
    <xf numFmtId="0" fontId="23" fillId="7" borderId="90" xfId="0" applyFont="1" applyFill="1" applyBorder="1" applyAlignment="1">
      <alignment wrapText="1"/>
    </xf>
    <xf numFmtId="0" fontId="23" fillId="7" borderId="90" xfId="0" applyFont="1" applyFill="1" applyBorder="1" applyAlignment="1">
      <alignment vertical="center" wrapText="1"/>
    </xf>
    <xf numFmtId="0" fontId="23" fillId="7" borderId="1" xfId="0" applyFont="1" applyFill="1" applyBorder="1"/>
    <xf numFmtId="0" fontId="56" fillId="2" borderId="90" xfId="0" applyFont="1" applyFill="1" applyBorder="1" applyAlignment="1">
      <alignment horizontal="center" vertical="center" wrapText="1"/>
    </xf>
    <xf numFmtId="0" fontId="57" fillId="0" borderId="0" xfId="0" applyFont="1"/>
    <xf numFmtId="0" fontId="23" fillId="0" borderId="97" xfId="0" applyFont="1" applyBorder="1" applyAlignment="1">
      <alignment horizontal="center" vertical="center" wrapText="1"/>
    </xf>
    <xf numFmtId="9" fontId="42" fillId="2" borderId="90" xfId="0" applyNumberFormat="1" applyFont="1" applyFill="1" applyBorder="1" applyAlignment="1">
      <alignment horizontal="center" vertical="center" wrapText="1"/>
    </xf>
    <xf numFmtId="0" fontId="33" fillId="7" borderId="109" xfId="0" applyFont="1" applyFill="1" applyBorder="1" applyAlignment="1">
      <alignment horizontal="center" vertical="center"/>
    </xf>
    <xf numFmtId="0" fontId="33" fillId="7" borderId="110" xfId="0" applyFont="1" applyFill="1" applyBorder="1" applyAlignment="1">
      <alignment horizontal="center" vertical="center"/>
    </xf>
    <xf numFmtId="0" fontId="23" fillId="2" borderId="100" xfId="0" applyFont="1" applyFill="1" applyBorder="1" applyAlignment="1">
      <alignment horizontal="center" vertical="center" wrapText="1"/>
    </xf>
    <xf numFmtId="0" fontId="23" fillId="2" borderId="111" xfId="0" applyFont="1" applyFill="1" applyBorder="1" applyAlignment="1">
      <alignment horizontal="center" vertical="center" wrapText="1"/>
    </xf>
    <xf numFmtId="0" fontId="25" fillId="0" borderId="112" xfId="0" applyFont="1" applyBorder="1" applyAlignment="1">
      <alignment horizontal="center" vertical="center" wrapText="1"/>
    </xf>
    <xf numFmtId="0" fontId="33" fillId="7" borderId="113" xfId="0" applyFont="1" applyFill="1" applyBorder="1" applyAlignment="1">
      <alignment vertical="center"/>
    </xf>
    <xf numFmtId="0" fontId="33" fillId="7" borderId="114" xfId="0" applyFont="1" applyFill="1" applyBorder="1" applyAlignment="1">
      <alignment horizontal="center" vertical="center"/>
    </xf>
    <xf numFmtId="0" fontId="23" fillId="2" borderId="115" xfId="0" applyFont="1" applyFill="1" applyBorder="1" applyAlignment="1">
      <alignment horizontal="center" vertical="center" wrapText="1"/>
    </xf>
    <xf numFmtId="0" fontId="25" fillId="0" borderId="0" xfId="0" applyFont="1" applyAlignment="1">
      <alignment horizontal="center" vertical="center" wrapText="1"/>
    </xf>
    <xf numFmtId="0" fontId="33" fillId="7" borderId="116" xfId="0" applyFont="1" applyFill="1" applyBorder="1" applyAlignment="1">
      <alignment horizontal="center" vertical="center"/>
    </xf>
    <xf numFmtId="0" fontId="23" fillId="2" borderId="117" xfId="0" applyFont="1" applyFill="1" applyBorder="1" applyAlignment="1">
      <alignment horizontal="center" vertical="center"/>
    </xf>
    <xf numFmtId="0" fontId="23" fillId="0" borderId="105" xfId="0" applyFont="1" applyBorder="1" applyAlignment="1">
      <alignment horizontal="center" vertical="center" wrapText="1"/>
    </xf>
    <xf numFmtId="0" fontId="23" fillId="2" borderId="118" xfId="0" applyFont="1" applyFill="1" applyBorder="1" applyAlignment="1">
      <alignment horizontal="center" vertical="center"/>
    </xf>
    <xf numFmtId="0" fontId="33" fillId="7" borderId="119" xfId="0" applyFont="1" applyFill="1" applyBorder="1" applyAlignment="1">
      <alignment horizontal="center" vertical="center"/>
    </xf>
    <xf numFmtId="0" fontId="23" fillId="2" borderId="123" xfId="0" applyFont="1" applyFill="1" applyBorder="1" applyAlignment="1">
      <alignment horizontal="center" vertical="center"/>
    </xf>
    <xf numFmtId="0" fontId="25" fillId="2" borderId="1" xfId="0" applyFont="1" applyFill="1" applyBorder="1"/>
    <xf numFmtId="0" fontId="23" fillId="0" borderId="102" xfId="0" applyFont="1" applyBorder="1" applyAlignment="1">
      <alignment horizontal="center" vertical="center" wrapText="1"/>
    </xf>
    <xf numFmtId="0" fontId="60" fillId="10" borderId="124" xfId="0" applyFont="1" applyFill="1" applyBorder="1" applyAlignment="1">
      <alignment horizontal="center" vertical="center"/>
    </xf>
    <xf numFmtId="0" fontId="61" fillId="2" borderId="1" xfId="0" applyFont="1" applyFill="1" applyBorder="1"/>
    <xf numFmtId="16" fontId="25" fillId="2" borderId="124" xfId="0" applyNumberFormat="1" applyFont="1" applyFill="1" applyBorder="1" applyAlignment="1">
      <alignment horizontal="center" vertical="center"/>
    </xf>
    <xf numFmtId="0" fontId="25" fillId="2" borderId="124" xfId="0" applyFont="1" applyFill="1" applyBorder="1" applyAlignment="1">
      <alignment horizontal="center" vertical="center"/>
    </xf>
    <xf numFmtId="0" fontId="17" fillId="2" borderId="124" xfId="0" applyFont="1" applyFill="1" applyBorder="1" applyAlignment="1">
      <alignment horizontal="center" vertical="center" wrapText="1"/>
    </xf>
    <xf numFmtId="0" fontId="17" fillId="2" borderId="124" xfId="0" applyFont="1" applyFill="1" applyBorder="1" applyAlignment="1">
      <alignment vertical="center" wrapText="1"/>
    </xf>
    <xf numFmtId="0" fontId="17" fillId="2" borderId="124" xfId="0" applyFont="1" applyFill="1" applyBorder="1" applyAlignment="1">
      <alignment horizontal="left" vertical="center" wrapText="1"/>
    </xf>
    <xf numFmtId="1" fontId="17" fillId="2" borderId="124" xfId="0" applyNumberFormat="1" applyFont="1" applyFill="1" applyBorder="1" applyAlignment="1">
      <alignment horizontal="center" vertical="center"/>
    </xf>
    <xf numFmtId="0" fontId="17" fillId="2" borderId="124" xfId="0" applyFont="1" applyFill="1" applyBorder="1" applyAlignment="1">
      <alignment horizontal="center" wrapText="1"/>
    </xf>
    <xf numFmtId="0" fontId="23" fillId="0" borderId="105" xfId="0" applyFont="1" applyBorder="1" applyAlignment="1">
      <alignment horizontal="center" vertical="center"/>
    </xf>
    <xf numFmtId="0" fontId="23" fillId="0" borderId="105" xfId="0" applyFont="1" applyBorder="1" applyAlignment="1">
      <alignment horizontal="center" vertical="center" textRotation="90"/>
    </xf>
    <xf numFmtId="0" fontId="25" fillId="2" borderId="124" xfId="0" applyFont="1" applyFill="1" applyBorder="1" applyAlignment="1">
      <alignment horizontal="center"/>
    </xf>
    <xf numFmtId="9" fontId="23" fillId="0" borderId="105" xfId="0" applyNumberFormat="1" applyFont="1" applyBorder="1" applyAlignment="1">
      <alignment horizontal="center" vertical="center"/>
    </xf>
    <xf numFmtId="0" fontId="25" fillId="2" borderId="124" xfId="0" applyFont="1" applyFill="1" applyBorder="1" applyAlignment="1">
      <alignment vertical="center"/>
    </xf>
    <xf numFmtId="9" fontId="23" fillId="2" borderId="100" xfId="0" applyNumberFormat="1" applyFont="1" applyFill="1" applyBorder="1" applyAlignment="1">
      <alignment horizontal="center" vertical="center"/>
    </xf>
    <xf numFmtId="9" fontId="23" fillId="2" borderId="100" xfId="0" applyNumberFormat="1" applyFont="1" applyFill="1" applyBorder="1" applyAlignment="1">
      <alignment horizontal="center" vertical="center" textRotation="90"/>
    </xf>
    <xf numFmtId="0" fontId="25" fillId="2" borderId="124" xfId="0" applyFont="1" applyFill="1" applyBorder="1" applyAlignment="1">
      <alignment horizontal="left" vertical="center" wrapText="1"/>
    </xf>
    <xf numFmtId="1" fontId="25" fillId="2" borderId="124" xfId="0" applyNumberFormat="1" applyFont="1" applyFill="1" applyBorder="1" applyAlignment="1">
      <alignment horizontal="center" vertical="center"/>
    </xf>
    <xf numFmtId="1" fontId="23" fillId="2" borderId="100" xfId="0" applyNumberFormat="1" applyFont="1" applyFill="1" applyBorder="1" applyAlignment="1">
      <alignment horizontal="center" vertical="center"/>
    </xf>
    <xf numFmtId="0" fontId="25" fillId="2" borderId="124" xfId="0" applyFont="1" applyFill="1" applyBorder="1" applyAlignment="1">
      <alignment vertical="center" wrapText="1"/>
    </xf>
    <xf numFmtId="9" fontId="27" fillId="2" borderId="100" xfId="0" applyNumberFormat="1" applyFont="1" applyFill="1" applyBorder="1" applyAlignment="1">
      <alignment horizontal="center" vertical="center"/>
    </xf>
    <xf numFmtId="0" fontId="41" fillId="0" borderId="102" xfId="0" applyFont="1" applyBorder="1" applyAlignment="1">
      <alignment horizontal="center" vertical="center" wrapText="1"/>
    </xf>
    <xf numFmtId="165" fontId="41" fillId="0" borderId="102" xfId="0" applyNumberFormat="1" applyFont="1" applyBorder="1" applyAlignment="1">
      <alignment horizontal="center" vertical="center" wrapText="1"/>
    </xf>
    <xf numFmtId="0" fontId="25" fillId="2" borderId="124" xfId="0" applyFont="1" applyFill="1" applyBorder="1"/>
    <xf numFmtId="16" fontId="25" fillId="2" borderId="124" xfId="0" applyNumberFormat="1" applyFont="1" applyFill="1" applyBorder="1" applyAlignment="1">
      <alignment horizontal="right" vertical="center" wrapText="1"/>
    </xf>
    <xf numFmtId="0" fontId="25" fillId="2" borderId="124" xfId="0" applyFont="1" applyFill="1" applyBorder="1" applyAlignment="1">
      <alignment horizontal="center" vertical="center" wrapText="1"/>
    </xf>
    <xf numFmtId="1" fontId="25" fillId="2" borderId="124" xfId="0" applyNumberFormat="1" applyFont="1" applyFill="1" applyBorder="1" applyAlignment="1">
      <alignment horizontal="left" vertical="center" wrapText="1"/>
    </xf>
    <xf numFmtId="1" fontId="25" fillId="2" borderId="124" xfId="0" applyNumberFormat="1" applyFont="1" applyFill="1" applyBorder="1" applyAlignment="1">
      <alignment horizontal="center" vertical="center" wrapText="1"/>
    </xf>
    <xf numFmtId="0" fontId="25" fillId="2" borderId="1" xfId="0" applyFont="1" applyFill="1" applyBorder="1" applyAlignment="1">
      <alignment horizontal="center" vertical="center"/>
    </xf>
    <xf numFmtId="0" fontId="23" fillId="2" borderId="73" xfId="0" applyFont="1" applyFill="1" applyBorder="1" applyAlignment="1">
      <alignment horizontal="center" vertical="center" wrapText="1"/>
    </xf>
    <xf numFmtId="0" fontId="41" fillId="0" borderId="71" xfId="0" applyFont="1" applyBorder="1" applyAlignment="1">
      <alignment horizontal="center" vertical="center" wrapText="1"/>
    </xf>
    <xf numFmtId="165" fontId="41" fillId="0" borderId="71" xfId="0" applyNumberFormat="1" applyFont="1" applyBorder="1" applyAlignment="1">
      <alignment horizontal="center" vertical="center" wrapText="1"/>
    </xf>
    <xf numFmtId="0" fontId="23" fillId="2" borderId="125" xfId="0" applyFont="1" applyFill="1" applyBorder="1" applyAlignment="1">
      <alignment horizontal="center" vertical="center" wrapText="1"/>
    </xf>
    <xf numFmtId="0" fontId="62" fillId="2" borderId="1" xfId="0" applyFont="1" applyFill="1" applyBorder="1"/>
    <xf numFmtId="0" fontId="24" fillId="14" borderId="130" xfId="0" applyFont="1" applyFill="1" applyBorder="1" applyAlignment="1">
      <alignment horizontal="center" vertical="center" wrapText="1" readingOrder="1"/>
    </xf>
    <xf numFmtId="0" fontId="24" fillId="14" borderId="131" xfId="0" applyFont="1" applyFill="1" applyBorder="1" applyAlignment="1">
      <alignment horizontal="center" vertical="center" wrapText="1" readingOrder="1"/>
    </xf>
    <xf numFmtId="0" fontId="24" fillId="2" borderId="134" xfId="0" applyFont="1" applyFill="1" applyBorder="1" applyAlignment="1">
      <alignment horizontal="center" vertical="center" wrapText="1" readingOrder="1"/>
    </xf>
    <xf numFmtId="0" fontId="15" fillId="2" borderId="134" xfId="0" applyFont="1" applyFill="1" applyBorder="1" applyAlignment="1">
      <alignment horizontal="left" vertical="center" wrapText="1" readingOrder="1"/>
    </xf>
    <xf numFmtId="9" fontId="24" fillId="2" borderId="135" xfId="0" applyNumberFormat="1" applyFont="1" applyFill="1" applyBorder="1" applyAlignment="1">
      <alignment horizontal="center" vertical="center" wrapText="1" readingOrder="1"/>
    </xf>
    <xf numFmtId="9" fontId="62" fillId="2" borderId="1" xfId="0" applyNumberFormat="1" applyFont="1" applyFill="1" applyBorder="1"/>
    <xf numFmtId="0" fontId="24" fillId="2" borderId="27" xfId="0" applyFont="1" applyFill="1" applyBorder="1" applyAlignment="1">
      <alignment horizontal="center" vertical="center" wrapText="1" readingOrder="1"/>
    </xf>
    <xf numFmtId="0" fontId="15" fillId="2" borderId="27" xfId="0" applyFont="1" applyFill="1" applyBorder="1" applyAlignment="1">
      <alignment horizontal="left" vertical="center" wrapText="1" readingOrder="1"/>
    </xf>
    <xf numFmtId="9" fontId="24" fillId="2" borderId="138" xfId="0" applyNumberFormat="1" applyFont="1" applyFill="1" applyBorder="1" applyAlignment="1">
      <alignment horizontal="center" vertical="center" wrapText="1" readingOrder="1"/>
    </xf>
    <xf numFmtId="0" fontId="24" fillId="15" borderId="27" xfId="0" applyFont="1" applyFill="1" applyBorder="1" applyAlignment="1">
      <alignment horizontal="center" vertical="center" wrapText="1" readingOrder="1"/>
    </xf>
    <xf numFmtId="0" fontId="15" fillId="15" borderId="27" xfId="0" applyFont="1" applyFill="1" applyBorder="1" applyAlignment="1">
      <alignment horizontal="left" vertical="center" wrapText="1" readingOrder="1"/>
    </xf>
    <xf numFmtId="10" fontId="15" fillId="15" borderId="138" xfId="0" applyNumberFormat="1" applyFont="1" applyFill="1" applyBorder="1" applyAlignment="1">
      <alignment horizontal="center" vertical="center" wrapText="1" readingOrder="1"/>
    </xf>
    <xf numFmtId="10" fontId="62" fillId="2" borderId="1" xfId="0" applyNumberFormat="1" applyFont="1" applyFill="1" applyBorder="1"/>
    <xf numFmtId="9" fontId="15" fillId="15" borderId="138" xfId="0" applyNumberFormat="1" applyFont="1" applyFill="1" applyBorder="1" applyAlignment="1">
      <alignment horizontal="center" vertical="center" wrapText="1" readingOrder="1"/>
    </xf>
    <xf numFmtId="0" fontId="24" fillId="15" borderId="145" xfId="0" applyFont="1" applyFill="1" applyBorder="1" applyAlignment="1">
      <alignment horizontal="center" vertical="center" wrapText="1" readingOrder="1"/>
    </xf>
    <xf numFmtId="0" fontId="15" fillId="15" borderId="145" xfId="0" applyFont="1" applyFill="1" applyBorder="1" applyAlignment="1">
      <alignment horizontal="left" vertical="center" wrapText="1" readingOrder="1"/>
    </xf>
    <xf numFmtId="0" fontId="65" fillId="2" borderId="1" xfId="0" applyFont="1" applyFill="1" applyBorder="1"/>
    <xf numFmtId="0" fontId="66" fillId="16" borderId="41" xfId="0" applyFont="1" applyFill="1" applyBorder="1" applyAlignment="1">
      <alignment horizontal="center" vertical="center" wrapText="1"/>
    </xf>
    <xf numFmtId="0" fontId="67" fillId="16" borderId="41" xfId="0" applyFont="1" applyFill="1" applyBorder="1" applyAlignment="1">
      <alignment horizontal="center" vertical="center"/>
    </xf>
    <xf numFmtId="0" fontId="67" fillId="16" borderId="41" xfId="0" applyFont="1" applyFill="1" applyBorder="1" applyAlignment="1">
      <alignment horizontal="center" vertical="center" wrapText="1"/>
    </xf>
    <xf numFmtId="0" fontId="67" fillId="16" borderId="27" xfId="0" applyFont="1" applyFill="1" applyBorder="1" applyAlignment="1">
      <alignment horizontal="center" vertical="center"/>
    </xf>
    <xf numFmtId="0" fontId="67" fillId="16" borderId="43" xfId="0" applyFont="1" applyFill="1" applyBorder="1" applyAlignment="1">
      <alignment horizontal="center" vertical="center"/>
    </xf>
    <xf numFmtId="0" fontId="67" fillId="16" borderId="27" xfId="0" applyFont="1" applyFill="1" applyBorder="1" applyAlignment="1">
      <alignment horizontal="center" vertical="center" textRotation="90"/>
    </xf>
    <xf numFmtId="0" fontId="67" fillId="16" borderId="44" xfId="0" applyFont="1" applyFill="1" applyBorder="1" applyAlignment="1">
      <alignment horizontal="center" vertical="center"/>
    </xf>
    <xf numFmtId="0" fontId="23" fillId="2" borderId="1" xfId="0" applyFont="1" applyFill="1" applyBorder="1" applyAlignment="1">
      <alignment horizontal="center" vertical="center"/>
    </xf>
    <xf numFmtId="0" fontId="27"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7" borderId="1" xfId="0" applyFont="1" applyFill="1" applyBorder="1" applyAlignment="1">
      <alignment horizontal="center" vertical="center"/>
    </xf>
    <xf numFmtId="0" fontId="27" fillId="2" borderId="1" xfId="0" applyFont="1" applyFill="1" applyBorder="1" applyAlignment="1">
      <alignment horizontal="center" vertical="center"/>
    </xf>
    <xf numFmtId="0" fontId="25" fillId="7" borderId="1" xfId="0" applyFont="1" applyFill="1" applyBorder="1"/>
    <xf numFmtId="0" fontId="68" fillId="17" borderId="146" xfId="0" applyFont="1" applyFill="1" applyBorder="1" applyAlignment="1">
      <alignment horizontal="center" vertical="center" wrapText="1" readingOrder="1"/>
    </xf>
    <xf numFmtId="9" fontId="68" fillId="17" borderId="146" xfId="0" applyNumberFormat="1" applyFont="1" applyFill="1" applyBorder="1" applyAlignment="1">
      <alignment horizontal="center" vertical="center" wrapText="1" readingOrder="1"/>
    </xf>
    <xf numFmtId="9" fontId="25" fillId="0" borderId="0" xfId="0" applyNumberFormat="1" applyFont="1"/>
    <xf numFmtId="0" fontId="68" fillId="18" borderId="147" xfId="0" applyFont="1" applyFill="1" applyBorder="1" applyAlignment="1">
      <alignment horizontal="center" vertical="center" wrapText="1" readingOrder="1"/>
    </xf>
    <xf numFmtId="9" fontId="68" fillId="18" borderId="147" xfId="0" applyNumberFormat="1" applyFont="1" applyFill="1" applyBorder="1" applyAlignment="1">
      <alignment horizontal="center" vertical="center" wrapText="1" readingOrder="1"/>
    </xf>
    <xf numFmtId="0" fontId="68" fillId="19" borderId="147" xfId="0" applyFont="1" applyFill="1" applyBorder="1" applyAlignment="1">
      <alignment horizontal="center" vertical="center" wrapText="1" readingOrder="1"/>
    </xf>
    <xf numFmtId="9" fontId="68" fillId="19" borderId="147" xfId="0" applyNumberFormat="1" applyFont="1" applyFill="1" applyBorder="1" applyAlignment="1">
      <alignment horizontal="center" vertical="center" wrapText="1" readingOrder="1"/>
    </xf>
    <xf numFmtId="0" fontId="68" fillId="5" borderId="147" xfId="0" applyFont="1" applyFill="1" applyBorder="1" applyAlignment="1">
      <alignment horizontal="center" vertical="center" wrapText="1" readingOrder="1"/>
    </xf>
    <xf numFmtId="9" fontId="68" fillId="5" borderId="147" xfId="0" applyNumberFormat="1" applyFont="1" applyFill="1" applyBorder="1" applyAlignment="1">
      <alignment horizontal="center" vertical="center" wrapText="1" readingOrder="1"/>
    </xf>
    <xf numFmtId="0" fontId="69" fillId="6" borderId="147" xfId="0" applyFont="1" applyFill="1" applyBorder="1" applyAlignment="1">
      <alignment horizontal="center" vertical="center" wrapText="1" readingOrder="1"/>
    </xf>
    <xf numFmtId="9" fontId="69" fillId="6" borderId="147" xfId="0" applyNumberFormat="1" applyFont="1" applyFill="1" applyBorder="1" applyAlignment="1">
      <alignment horizontal="center" vertical="center" wrapText="1" readingOrder="1"/>
    </xf>
    <xf numFmtId="0" fontId="70" fillId="0" borderId="0" xfId="0" applyFont="1"/>
    <xf numFmtId="0" fontId="71" fillId="20" borderId="1" xfId="0" applyFont="1" applyFill="1" applyBorder="1" applyAlignment="1">
      <alignment horizontal="center" vertical="center" wrapText="1"/>
    </xf>
    <xf numFmtId="0" fontId="72" fillId="7" borderId="1" xfId="0" applyFont="1" applyFill="1" applyBorder="1" applyAlignment="1">
      <alignment vertical="center" wrapText="1"/>
    </xf>
    <xf numFmtId="0" fontId="73" fillId="0" borderId="0" xfId="0" applyFont="1" applyAlignment="1">
      <alignment horizontal="center"/>
    </xf>
    <xf numFmtId="0" fontId="74" fillId="7" borderId="1" xfId="0" applyFont="1" applyFill="1" applyBorder="1" applyAlignment="1">
      <alignment vertical="center" wrapText="1"/>
    </xf>
    <xf numFmtId="0" fontId="75" fillId="0" borderId="27" xfId="0" applyFont="1" applyBorder="1" applyAlignment="1">
      <alignment horizontal="center" vertical="center" wrapText="1"/>
    </xf>
    <xf numFmtId="0" fontId="76" fillId="17" borderId="148" xfId="0" applyFont="1" applyFill="1" applyBorder="1" applyAlignment="1">
      <alignment vertical="center" wrapText="1"/>
    </xf>
    <xf numFmtId="0" fontId="12" fillId="21" borderId="148" xfId="0" applyFont="1" applyFill="1" applyBorder="1" applyAlignment="1">
      <alignment vertical="center" wrapText="1"/>
    </xf>
    <xf numFmtId="0" fontId="12" fillId="21" borderId="149" xfId="0" applyFont="1" applyFill="1" applyBorder="1" applyAlignment="1">
      <alignment vertical="center" wrapText="1"/>
    </xf>
    <xf numFmtId="0" fontId="12" fillId="21" borderId="150" xfId="0" applyFont="1" applyFill="1" applyBorder="1" applyAlignment="1">
      <alignment vertical="center" wrapText="1"/>
    </xf>
    <xf numFmtId="0" fontId="77" fillId="0" borderId="27" xfId="0" applyFont="1" applyBorder="1" applyAlignment="1">
      <alignment vertical="center" wrapText="1"/>
    </xf>
    <xf numFmtId="0" fontId="77" fillId="0" borderId="27" xfId="0" applyFont="1" applyBorder="1" applyAlignment="1">
      <alignment horizontal="center" vertical="center" wrapText="1"/>
    </xf>
    <xf numFmtId="0" fontId="76" fillId="4" borderId="151" xfId="0" applyFont="1" applyFill="1" applyBorder="1" applyAlignment="1">
      <alignment vertical="center" wrapText="1"/>
    </xf>
    <xf numFmtId="0" fontId="71" fillId="22" borderId="152" xfId="0" applyFont="1" applyFill="1" applyBorder="1" applyAlignment="1">
      <alignment horizontal="center" vertical="center" wrapText="1"/>
    </xf>
    <xf numFmtId="0" fontId="74" fillId="0" borderId="0" xfId="0" applyFont="1" applyAlignment="1">
      <alignment wrapText="1"/>
    </xf>
    <xf numFmtId="0" fontId="77" fillId="0" borderId="27" xfId="0" applyFont="1" applyBorder="1" applyAlignment="1">
      <alignment horizontal="left" vertical="center" wrapText="1"/>
    </xf>
    <xf numFmtId="0" fontId="76" fillId="6" borderId="153" xfId="0" applyFont="1" applyFill="1" applyBorder="1" applyAlignment="1">
      <alignment vertical="center" wrapText="1"/>
    </xf>
    <xf numFmtId="0" fontId="31" fillId="9" borderId="154" xfId="0" applyFont="1" applyFill="1" applyBorder="1" applyAlignment="1">
      <alignment vertical="center" wrapText="1"/>
    </xf>
    <xf numFmtId="0" fontId="78" fillId="0" borderId="155" xfId="0" applyFont="1" applyBorder="1" applyAlignment="1">
      <alignment horizontal="left" vertical="center" wrapText="1"/>
    </xf>
    <xf numFmtId="0" fontId="79" fillId="0" borderId="0" xfId="0" applyFont="1" applyAlignment="1">
      <alignment vertical="center"/>
    </xf>
    <xf numFmtId="0" fontId="31" fillId="9" borderId="156" xfId="0" applyFont="1" applyFill="1" applyBorder="1" applyAlignment="1">
      <alignment vertical="center" wrapText="1"/>
    </xf>
    <xf numFmtId="0" fontId="74" fillId="7" borderId="1" xfId="0" applyFont="1" applyFill="1" applyBorder="1" applyAlignment="1">
      <alignment wrapText="1"/>
    </xf>
    <xf numFmtId="0" fontId="80" fillId="0" borderId="0" xfId="0" applyFont="1" applyAlignment="1">
      <alignment vertical="center" wrapText="1"/>
    </xf>
    <xf numFmtId="0" fontId="80" fillId="0" borderId="0" xfId="0" applyFont="1" applyAlignment="1">
      <alignment vertical="center"/>
    </xf>
    <xf numFmtId="0" fontId="69" fillId="2" borderId="147" xfId="0" applyFont="1" applyFill="1" applyBorder="1" applyAlignment="1">
      <alignment horizontal="center" vertical="center" wrapText="1" readingOrder="1"/>
    </xf>
    <xf numFmtId="0" fontId="71" fillId="22" borderId="157" xfId="0" applyFont="1" applyFill="1" applyBorder="1" applyAlignment="1">
      <alignment horizontal="center" vertical="center" wrapText="1"/>
    </xf>
    <xf numFmtId="0" fontId="74" fillId="21" borderId="158" xfId="0" applyFont="1" applyFill="1" applyBorder="1" applyAlignment="1">
      <alignment vertical="center" wrapText="1"/>
    </xf>
    <xf numFmtId="0" fontId="72" fillId="7" borderId="27" xfId="0" applyFont="1" applyFill="1" applyBorder="1" applyAlignment="1">
      <alignment wrapText="1"/>
    </xf>
    <xf numFmtId="0" fontId="74" fillId="7" borderId="27" xfId="0" applyFont="1" applyFill="1" applyBorder="1" applyAlignment="1">
      <alignment horizontal="center" vertical="center" wrapText="1"/>
    </xf>
    <xf numFmtId="0" fontId="25" fillId="23" borderId="27" xfId="0" applyFont="1" applyFill="1" applyBorder="1" applyAlignment="1">
      <alignment vertical="center"/>
    </xf>
    <xf numFmtId="0" fontId="62" fillId="0" borderId="0" xfId="0" applyFont="1"/>
    <xf numFmtId="0" fontId="81" fillId="0" borderId="147" xfId="0" applyFont="1" applyBorder="1" applyAlignment="1">
      <alignment horizontal="left" vertical="center" wrapText="1" readingOrder="1"/>
    </xf>
    <xf numFmtId="9" fontId="23" fillId="2" borderId="1" xfId="0" applyNumberFormat="1" applyFont="1" applyFill="1" applyBorder="1" applyAlignment="1">
      <alignment horizontal="center" vertical="center"/>
    </xf>
    <xf numFmtId="0" fontId="41" fillId="2" borderId="1" xfId="0" applyFont="1" applyFill="1" applyBorder="1" applyAlignment="1">
      <alignment horizontal="center" vertical="center"/>
    </xf>
    <xf numFmtId="0" fontId="23" fillId="2" borderId="1" xfId="0" applyFont="1" applyFill="1" applyBorder="1" applyAlignment="1">
      <alignment horizontal="left" vertical="center"/>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wrapText="1"/>
    </xf>
    <xf numFmtId="9" fontId="1" fillId="2" borderId="90" xfId="0" applyNumberFormat="1" applyFont="1" applyFill="1" applyBorder="1" applyAlignment="1">
      <alignment horizontal="center" vertical="center" textRotation="90"/>
    </xf>
    <xf numFmtId="1" fontId="1" fillId="2" borderId="90" xfId="0" applyNumberFormat="1" applyFont="1" applyFill="1" applyBorder="1" applyAlignment="1">
      <alignment horizontal="center" vertical="center"/>
    </xf>
    <xf numFmtId="0" fontId="1" fillId="0" borderId="0" xfId="0" applyFont="1"/>
    <xf numFmtId="0" fontId="82" fillId="0" borderId="0" xfId="0" applyFont="1"/>
    <xf numFmtId="0" fontId="58" fillId="7" borderId="97" xfId="0" applyFont="1" applyFill="1" applyBorder="1" applyAlignment="1">
      <alignment horizontal="center" vertical="center" wrapText="1"/>
    </xf>
    <xf numFmtId="0" fontId="59" fillId="7" borderId="97" xfId="0" applyFont="1" applyFill="1" applyBorder="1" applyAlignment="1">
      <alignment horizontal="center" wrapText="1"/>
    </xf>
    <xf numFmtId="0" fontId="33" fillId="7" borderId="120" xfId="0" applyFont="1" applyFill="1" applyBorder="1" applyAlignment="1">
      <alignment horizontal="center" vertical="center" wrapText="1"/>
    </xf>
    <xf numFmtId="0" fontId="33" fillId="7" borderId="121" xfId="0" applyFont="1" applyFill="1" applyBorder="1" applyAlignment="1">
      <alignment horizontal="center" vertical="center" wrapText="1"/>
    </xf>
    <xf numFmtId="0" fontId="33" fillId="7" borderId="122" xfId="0" applyFont="1" applyFill="1" applyBorder="1" applyAlignment="1">
      <alignment horizontal="center" vertical="center" wrapText="1"/>
    </xf>
    <xf numFmtId="0" fontId="33" fillId="0" borderId="0" xfId="0" applyFont="1" applyAlignment="1">
      <alignment horizontal="center" vertical="center" wrapText="1"/>
    </xf>
    <xf numFmtId="0" fontId="33" fillId="7" borderId="0" xfId="0" applyFont="1" applyFill="1" applyAlignment="1">
      <alignment horizontal="center" vertical="center" wrapText="1"/>
    </xf>
    <xf numFmtId="0" fontId="33" fillId="7" borderId="0" xfId="0" applyFont="1" applyFill="1" applyAlignment="1">
      <alignment horizontal="center" vertical="center"/>
    </xf>
    <xf numFmtId="0" fontId="33" fillId="0" borderId="0" xfId="0" applyFont="1" applyAlignment="1">
      <alignment horizontal="center" vertical="center"/>
    </xf>
    <xf numFmtId="0" fontId="34" fillId="7" borderId="97" xfId="0" applyFont="1" applyFill="1" applyBorder="1" applyAlignment="1">
      <alignment horizontal="center" vertical="center" wrapText="1"/>
    </xf>
    <xf numFmtId="0" fontId="88" fillId="7" borderId="97" xfId="0" applyFont="1" applyFill="1" applyBorder="1" applyAlignment="1">
      <alignment horizontal="center" vertical="center" wrapText="1"/>
    </xf>
    <xf numFmtId="0" fontId="89" fillId="7" borderId="90" xfId="0" applyFont="1" applyFill="1" applyBorder="1" applyAlignment="1">
      <alignment horizontal="center" vertical="center"/>
    </xf>
    <xf numFmtId="0" fontId="89" fillId="7" borderId="90" xfId="0" applyFont="1" applyFill="1" applyBorder="1" applyAlignment="1">
      <alignment horizontal="center" vertical="center" wrapText="1"/>
    </xf>
    <xf numFmtId="0" fontId="89" fillId="0" borderId="90" xfId="0" applyFont="1" applyBorder="1" applyAlignment="1">
      <alignment horizontal="center" vertical="center" wrapText="1"/>
    </xf>
    <xf numFmtId="0" fontId="90" fillId="7" borderId="97" xfId="0" applyFont="1" applyFill="1" applyBorder="1" applyAlignment="1">
      <alignment horizontal="center" vertical="center" wrapText="1"/>
    </xf>
    <xf numFmtId="0" fontId="89" fillId="2" borderId="90" xfId="0" applyFont="1" applyFill="1" applyBorder="1" applyAlignment="1">
      <alignment horizontal="center" vertical="center" wrapText="1"/>
    </xf>
    <xf numFmtId="0" fontId="88" fillId="7" borderId="97" xfId="0" applyFont="1" applyFill="1" applyBorder="1" applyAlignment="1">
      <alignment horizontal="center" vertical="center"/>
    </xf>
    <xf numFmtId="0" fontId="91" fillId="7" borderId="97" xfId="0" applyFont="1" applyFill="1" applyBorder="1" applyAlignment="1">
      <alignment horizontal="center" vertical="center" wrapText="1"/>
    </xf>
    <xf numFmtId="0" fontId="88" fillId="25" borderId="97" xfId="0" applyFont="1" applyFill="1" applyBorder="1" applyAlignment="1">
      <alignment horizontal="center" vertical="center" wrapText="1"/>
    </xf>
    <xf numFmtId="0" fontId="89" fillId="2" borderId="90" xfId="0" applyFont="1" applyFill="1" applyBorder="1" applyAlignment="1">
      <alignment horizontal="left" vertical="center" wrapText="1"/>
    </xf>
    <xf numFmtId="0" fontId="23" fillId="2" borderId="58" xfId="0" applyFont="1" applyFill="1" applyBorder="1" applyAlignment="1">
      <alignment horizontal="center" vertical="center" wrapText="1"/>
    </xf>
    <xf numFmtId="0" fontId="27" fillId="12" borderId="162" xfId="0" applyFont="1" applyFill="1" applyBorder="1" applyAlignment="1">
      <alignment horizontal="center" vertical="center" wrapText="1"/>
    </xf>
    <xf numFmtId="0" fontId="33" fillId="0" borderId="114" xfId="0" applyFont="1" applyBorder="1" applyAlignment="1">
      <alignment horizontal="center" vertical="center" wrapText="1"/>
    </xf>
    <xf numFmtId="0" fontId="23" fillId="2" borderId="123" xfId="0" applyFont="1" applyFill="1" applyBorder="1"/>
    <xf numFmtId="0" fontId="23" fillId="0" borderId="123" xfId="0" applyFont="1" applyBorder="1"/>
    <xf numFmtId="0" fontId="33" fillId="7" borderId="114" xfId="0" applyFont="1" applyFill="1" applyBorder="1" applyAlignment="1">
      <alignment horizontal="center" vertical="center" wrapText="1"/>
    </xf>
    <xf numFmtId="0" fontId="23" fillId="7" borderId="105" xfId="0" applyFont="1" applyFill="1" applyBorder="1" applyAlignment="1">
      <alignment horizontal="center" vertical="center"/>
    </xf>
    <xf numFmtId="0" fontId="23" fillId="2" borderId="105" xfId="0" applyFont="1" applyFill="1" applyBorder="1" applyAlignment="1">
      <alignment horizontal="center" vertical="center"/>
    </xf>
    <xf numFmtId="0" fontId="27" fillId="12" borderId="168" xfId="0" applyFont="1" applyFill="1" applyBorder="1" applyAlignment="1">
      <alignment horizontal="center" vertical="center" wrapText="1"/>
    </xf>
    <xf numFmtId="0" fontId="27" fillId="12" borderId="169" xfId="0" applyFont="1" applyFill="1" applyBorder="1" applyAlignment="1">
      <alignment horizontal="center" vertical="center" wrapText="1"/>
    </xf>
    <xf numFmtId="0" fontId="23" fillId="7" borderId="170" xfId="0" applyFont="1" applyFill="1" applyBorder="1" applyAlignment="1">
      <alignment horizontal="center" vertical="center"/>
    </xf>
    <xf numFmtId="0" fontId="33" fillId="7" borderId="104" xfId="0" applyFont="1" applyFill="1" applyBorder="1" applyAlignment="1">
      <alignment horizontal="center" vertical="center" wrapText="1"/>
    </xf>
    <xf numFmtId="0" fontId="23" fillId="2" borderId="171" xfId="0" applyFont="1" applyFill="1" applyBorder="1" applyAlignment="1">
      <alignment horizontal="center" vertical="center"/>
    </xf>
    <xf numFmtId="0" fontId="23" fillId="7" borderId="172" xfId="0" applyFont="1" applyFill="1" applyBorder="1" applyAlignment="1">
      <alignment horizontal="center" vertical="center"/>
    </xf>
    <xf numFmtId="0" fontId="23" fillId="2" borderId="173" xfId="0" applyFont="1" applyFill="1" applyBorder="1" applyAlignment="1">
      <alignment horizontal="center" vertical="center"/>
    </xf>
    <xf numFmtId="0" fontId="33" fillId="7" borderId="174" xfId="0" applyFont="1" applyFill="1" applyBorder="1" applyAlignment="1">
      <alignment horizontal="center" vertical="center" wrapText="1"/>
    </xf>
    <xf numFmtId="0" fontId="33" fillId="7" borderId="175" xfId="0" applyFont="1" applyFill="1" applyBorder="1" applyAlignment="1">
      <alignment horizontal="center" vertical="center" wrapText="1"/>
    </xf>
    <xf numFmtId="0" fontId="89" fillId="2" borderId="173" xfId="0" applyFont="1" applyFill="1" applyBorder="1" applyAlignment="1">
      <alignment horizontal="center" vertical="center"/>
    </xf>
    <xf numFmtId="0" fontId="89" fillId="7" borderId="172" xfId="0" applyFont="1" applyFill="1" applyBorder="1" applyAlignment="1">
      <alignment horizontal="center" vertical="center"/>
    </xf>
    <xf numFmtId="0" fontId="88" fillId="7" borderId="174" xfId="0" applyFont="1" applyFill="1" applyBorder="1" applyAlignment="1">
      <alignment horizontal="center" vertical="center" wrapText="1"/>
    </xf>
    <xf numFmtId="0" fontId="89" fillId="7" borderId="173" xfId="0" applyFont="1" applyFill="1" applyBorder="1" applyAlignment="1">
      <alignment horizontal="center" vertical="center"/>
    </xf>
    <xf numFmtId="0" fontId="23" fillId="7" borderId="173" xfId="0" applyFont="1" applyFill="1" applyBorder="1" applyAlignment="1">
      <alignment horizontal="center" vertical="center"/>
    </xf>
    <xf numFmtId="0" fontId="23" fillId="7" borderId="176" xfId="0" applyFont="1" applyFill="1" applyBorder="1" applyAlignment="1">
      <alignment horizontal="center" vertical="center"/>
    </xf>
    <xf numFmtId="0" fontId="23" fillId="7" borderId="177" xfId="0" applyFont="1" applyFill="1" applyBorder="1" applyAlignment="1">
      <alignment horizontal="center" vertical="center"/>
    </xf>
    <xf numFmtId="0" fontId="23" fillId="2" borderId="178" xfId="0" applyFont="1" applyFill="1" applyBorder="1" applyAlignment="1">
      <alignment horizontal="center" vertical="center"/>
    </xf>
    <xf numFmtId="0" fontId="23" fillId="2" borderId="123" xfId="0" applyFont="1" applyFill="1" applyBorder="1" applyAlignment="1">
      <alignment horizontal="center" vertical="center" wrapText="1"/>
    </xf>
    <xf numFmtId="0" fontId="93" fillId="0" borderId="123" xfId="0" applyFont="1" applyBorder="1" applyAlignment="1">
      <alignment vertical="center" wrapText="1"/>
    </xf>
    <xf numFmtId="0" fontId="93" fillId="0" borderId="90" xfId="0" applyFont="1" applyBorder="1" applyAlignment="1">
      <alignment vertical="center" wrapText="1"/>
    </xf>
    <xf numFmtId="0" fontId="93" fillId="0" borderId="114" xfId="0" applyFont="1" applyBorder="1" applyAlignment="1">
      <alignment horizontal="center" vertical="center" wrapText="1"/>
    </xf>
    <xf numFmtId="0" fontId="93" fillId="0" borderId="97" xfId="0" applyFont="1" applyBorder="1" applyAlignment="1">
      <alignment horizontal="center" vertical="center" wrapText="1"/>
    </xf>
    <xf numFmtId="0" fontId="94" fillId="2" borderId="97" xfId="1" applyFill="1" applyBorder="1" applyAlignment="1">
      <alignment horizontal="center" vertical="center" wrapText="1"/>
    </xf>
    <xf numFmtId="0" fontId="1" fillId="2" borderId="91" xfId="0" applyFont="1" applyFill="1" applyBorder="1" applyAlignment="1">
      <alignment horizontal="left" vertical="top" wrapText="1"/>
    </xf>
    <xf numFmtId="0" fontId="3" fillId="0" borderId="47" xfId="0" applyFont="1" applyBorder="1"/>
    <xf numFmtId="0" fontId="3" fillId="0" borderId="92"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1" fillId="0" borderId="5" xfId="0" quotePrefix="1" applyFont="1" applyBorder="1" applyAlignment="1">
      <alignment horizontal="left" vertical="center" wrapText="1"/>
    </xf>
    <xf numFmtId="0" fontId="3" fillId="0" borderId="6" xfId="0" applyFont="1" applyBorder="1"/>
    <xf numFmtId="0" fontId="3" fillId="0" borderId="7" xfId="0" applyFont="1" applyBorder="1"/>
    <xf numFmtId="0" fontId="4" fillId="2" borderId="8" xfId="0" quotePrefix="1" applyFont="1" applyFill="1" applyBorder="1" applyAlignment="1">
      <alignment horizontal="left" vertical="center" wrapText="1"/>
    </xf>
    <xf numFmtId="0" fontId="3" fillId="0" borderId="9" xfId="0" applyFont="1" applyBorder="1"/>
    <xf numFmtId="0" fontId="3" fillId="0" borderId="10" xfId="0" applyFont="1" applyBorder="1"/>
    <xf numFmtId="0" fontId="1" fillId="2" borderId="11" xfId="0" quotePrefix="1" applyFont="1" applyFill="1" applyBorder="1" applyAlignment="1">
      <alignment horizontal="left" vertical="center" wrapText="1"/>
    </xf>
    <xf numFmtId="0" fontId="3" fillId="0" borderId="12" xfId="0" applyFont="1" applyBorder="1"/>
    <xf numFmtId="0" fontId="3" fillId="0" borderId="13" xfId="0" applyFont="1" applyBorder="1"/>
    <xf numFmtId="0" fontId="5" fillId="0" borderId="14" xfId="0" quotePrefix="1" applyFont="1" applyBorder="1" applyAlignment="1">
      <alignment horizontal="left" vertical="center" wrapText="1"/>
    </xf>
    <xf numFmtId="0" fontId="3" fillId="0" borderId="15" xfId="0" applyFont="1" applyBorder="1"/>
    <xf numFmtId="0" fontId="3" fillId="0" borderId="16" xfId="0" applyFont="1" applyBorder="1"/>
    <xf numFmtId="9" fontId="23" fillId="0" borderId="71" xfId="0" applyNumberFormat="1" applyFont="1" applyBorder="1" applyAlignment="1">
      <alignment horizontal="center" vertical="center" wrapText="1"/>
    </xf>
    <xf numFmtId="0" fontId="3" fillId="0" borderId="102" xfId="0" applyFont="1" applyBorder="1"/>
    <xf numFmtId="0" fontId="3" fillId="0" borderId="105" xfId="0" applyFont="1" applyBorder="1"/>
    <xf numFmtId="0" fontId="23" fillId="0" borderId="71" xfId="0" applyFont="1" applyBorder="1" applyAlignment="1">
      <alignment horizontal="center" vertical="center"/>
    </xf>
    <xf numFmtId="0" fontId="27" fillId="0" borderId="71" xfId="0" applyFont="1" applyBorder="1" applyAlignment="1">
      <alignment horizontal="center" vertical="center" wrapText="1"/>
    </xf>
    <xf numFmtId="0" fontId="23" fillId="0" borderId="71" xfId="0" applyFont="1" applyBorder="1" applyAlignment="1">
      <alignment horizontal="center" vertical="center" wrapText="1"/>
    </xf>
    <xf numFmtId="0" fontId="23" fillId="2" borderId="71" xfId="0" applyFont="1" applyFill="1" applyBorder="1" applyAlignment="1">
      <alignment horizontal="center" vertical="center"/>
    </xf>
    <xf numFmtId="0" fontId="23" fillId="0" borderId="102" xfId="0" applyFont="1" applyBorder="1" applyAlignment="1">
      <alignment horizontal="center" vertical="center" wrapText="1"/>
    </xf>
    <xf numFmtId="9" fontId="23" fillId="0" borderId="102" xfId="0" applyNumberFormat="1" applyFont="1" applyBorder="1" applyAlignment="1">
      <alignment horizontal="center" vertical="center" wrapText="1"/>
    </xf>
    <xf numFmtId="0" fontId="23" fillId="0" borderId="102" xfId="0" applyFont="1" applyBorder="1" applyAlignment="1">
      <alignment horizontal="center" vertical="center"/>
    </xf>
    <xf numFmtId="0" fontId="27" fillId="0" borderId="102" xfId="0" applyFont="1" applyBorder="1" applyAlignment="1">
      <alignment horizontal="center" vertical="center" wrapText="1"/>
    </xf>
    <xf numFmtId="9" fontId="27" fillId="0" borderId="102" xfId="0" applyNumberFormat="1" applyFont="1" applyBorder="1" applyAlignment="1">
      <alignment horizontal="center" vertical="center" wrapText="1"/>
    </xf>
    <xf numFmtId="0" fontId="23" fillId="2" borderId="72" xfId="0" applyFont="1" applyFill="1" applyBorder="1" applyAlignment="1">
      <alignment horizontal="center" vertical="center" wrapText="1"/>
    </xf>
    <xf numFmtId="9" fontId="27" fillId="0" borderId="71" xfId="0" applyNumberFormat="1" applyFont="1" applyBorder="1" applyAlignment="1">
      <alignment horizontal="center" vertical="center" wrapText="1"/>
    </xf>
    <xf numFmtId="0" fontId="23" fillId="2" borderId="71" xfId="0" applyFont="1" applyFill="1" applyBorder="1" applyAlignment="1">
      <alignment horizontal="center" vertical="center" wrapText="1"/>
    </xf>
    <xf numFmtId="9" fontId="23" fillId="2" borderId="71" xfId="0" applyNumberFormat="1" applyFont="1" applyFill="1" applyBorder="1" applyAlignment="1">
      <alignment horizontal="center" vertical="center"/>
    </xf>
    <xf numFmtId="0" fontId="27" fillId="2" borderId="71" xfId="0" applyFont="1" applyFill="1" applyBorder="1" applyAlignment="1">
      <alignment horizontal="center" vertical="center" wrapText="1"/>
    </xf>
    <xf numFmtId="0" fontId="23" fillId="2" borderId="72" xfId="0" applyFont="1" applyFill="1" applyBorder="1" applyAlignment="1">
      <alignment horizontal="center" vertical="center"/>
    </xf>
    <xf numFmtId="9" fontId="23" fillId="2" borderId="40" xfId="0" applyNumberFormat="1" applyFont="1" applyFill="1" applyBorder="1" applyAlignment="1">
      <alignment horizontal="center" vertical="center"/>
    </xf>
    <xf numFmtId="0" fontId="3" fillId="0" borderId="42" xfId="0" applyFont="1" applyBorder="1"/>
    <xf numFmtId="0" fontId="3" fillId="0" borderId="45" xfId="0" applyFont="1" applyBorder="1"/>
    <xf numFmtId="0" fontId="27" fillId="0" borderId="0" xfId="0" applyFont="1" applyAlignment="1">
      <alignment horizontal="center" vertical="center"/>
    </xf>
    <xf numFmtId="0" fontId="0" fillId="0" borderId="0" xfId="0"/>
    <xf numFmtId="0" fontId="29" fillId="12" borderId="163" xfId="0" applyFont="1" applyFill="1" applyBorder="1" applyAlignment="1">
      <alignment horizontal="center" vertical="center"/>
    </xf>
    <xf numFmtId="0" fontId="3" fillId="0" borderId="164" xfId="0" applyFont="1" applyBorder="1"/>
    <xf numFmtId="0" fontId="3" fillId="0" borderId="165" xfId="0" applyFont="1" applyBorder="1"/>
    <xf numFmtId="0" fontId="3" fillId="0" borderId="166" xfId="0" applyFont="1" applyBorder="1"/>
    <xf numFmtId="0" fontId="3" fillId="0" borderId="83" xfId="0" applyFont="1" applyBorder="1"/>
    <xf numFmtId="0" fontId="3" fillId="0" borderId="167" xfId="0" applyFont="1" applyBorder="1"/>
    <xf numFmtId="0" fontId="29" fillId="12" borderId="149" xfId="0" applyFont="1" applyFill="1" applyBorder="1" applyAlignment="1">
      <alignment horizontal="center" vertical="center" wrapText="1"/>
    </xf>
    <xf numFmtId="0" fontId="3" fillId="0" borderId="25" xfId="0" applyFont="1" applyBorder="1"/>
    <xf numFmtId="0" fontId="3" fillId="0" borderId="79" xfId="0" applyFont="1" applyBorder="1"/>
    <xf numFmtId="0" fontId="3" fillId="0" borderId="82" xfId="0" applyFont="1" applyBorder="1"/>
    <xf numFmtId="0" fontId="29" fillId="13" borderId="70" xfId="0" applyFont="1" applyFill="1" applyBorder="1" applyAlignment="1">
      <alignment horizontal="center" vertical="center"/>
    </xf>
    <xf numFmtId="0" fontId="3" fillId="0" borderId="67" xfId="0" applyFont="1" applyBorder="1"/>
    <xf numFmtId="0" fontId="3" fillId="0" borderId="68" xfId="0" applyFont="1" applyBorder="1"/>
    <xf numFmtId="0" fontId="3" fillId="0" borderId="80" xfId="0" applyFont="1" applyBorder="1"/>
    <xf numFmtId="0" fontId="29" fillId="13" borderId="66" xfId="0" applyFont="1" applyFill="1" applyBorder="1" applyAlignment="1">
      <alignment horizontal="center" vertical="center" wrapText="1"/>
    </xf>
    <xf numFmtId="0" fontId="3" fillId="0" borderId="69" xfId="0" applyFont="1" applyBorder="1"/>
    <xf numFmtId="0" fontId="3" fillId="0" borderId="78" xfId="0" applyFont="1" applyBorder="1"/>
    <xf numFmtId="0" fontId="3" fillId="0" borderId="81" xfId="0" applyFont="1" applyBorder="1"/>
    <xf numFmtId="0" fontId="12" fillId="2" borderId="28" xfId="0" applyFont="1" applyFill="1" applyBorder="1" applyAlignment="1">
      <alignment horizontal="center"/>
    </xf>
    <xf numFmtId="0" fontId="3" fillId="0" borderId="29" xfId="0" applyFont="1" applyBorder="1"/>
    <xf numFmtId="0" fontId="3" fillId="0" borderId="30" xfId="0" applyFont="1" applyBorder="1"/>
    <xf numFmtId="0" fontId="3" fillId="0" borderId="17" xfId="0" applyFont="1" applyBorder="1"/>
    <xf numFmtId="0" fontId="3" fillId="0" borderId="36" xfId="0" applyFont="1" applyBorder="1"/>
    <xf numFmtId="0" fontId="3" fillId="0" borderId="51" xfId="0" applyFont="1" applyBorder="1"/>
    <xf numFmtId="0" fontId="3" fillId="0" borderId="52" xfId="0" applyFont="1" applyBorder="1"/>
    <xf numFmtId="0" fontId="3" fillId="0" borderId="53" xfId="0" applyFont="1" applyBorder="1"/>
    <xf numFmtId="0" fontId="14" fillId="0" borderId="31" xfId="0" applyFont="1" applyBorder="1" applyAlignment="1">
      <alignment horizontal="center" vertical="center" wrapText="1"/>
    </xf>
    <xf numFmtId="0" fontId="3" fillId="0" borderId="33" xfId="0" applyFont="1" applyBorder="1"/>
    <xf numFmtId="0" fontId="3" fillId="0" borderId="35" xfId="0" applyFont="1" applyBorder="1"/>
    <xf numFmtId="0" fontId="3" fillId="0" borderId="18" xfId="0" applyFont="1" applyBorder="1"/>
    <xf numFmtId="0" fontId="3" fillId="0" borderId="54" xfId="0" applyFont="1" applyBorder="1"/>
    <xf numFmtId="0" fontId="3" fillId="0" borderId="55" xfId="0" applyFont="1" applyBorder="1"/>
    <xf numFmtId="0" fontId="9" fillId="0" borderId="2" xfId="0" applyFont="1" applyBorder="1" applyAlignment="1">
      <alignment horizontal="left" vertical="center"/>
    </xf>
    <xf numFmtId="0" fontId="9" fillId="0" borderId="5" xfId="0" applyFont="1" applyBorder="1" applyAlignment="1">
      <alignment horizontal="left" vertical="center"/>
    </xf>
    <xf numFmtId="0" fontId="9" fillId="0" borderId="56" xfId="0" applyFont="1" applyBorder="1" applyAlignment="1">
      <alignment horizontal="left" vertical="center"/>
    </xf>
    <xf numFmtId="0" fontId="3" fillId="0" borderId="57" xfId="0" applyFont="1" applyBorder="1"/>
    <xf numFmtId="0" fontId="26" fillId="10" borderId="58" xfId="0" applyFont="1" applyFill="1" applyBorder="1" applyAlignment="1">
      <alignment horizontal="center" vertical="center"/>
    </xf>
    <xf numFmtId="0" fontId="3" fillId="0" borderId="59" xfId="0" applyFont="1" applyBorder="1"/>
    <xf numFmtId="0" fontId="3" fillId="0" borderId="60" xfId="0" applyFont="1" applyBorder="1"/>
    <xf numFmtId="0" fontId="3" fillId="0" borderId="62" xfId="0" applyFont="1" applyBorder="1"/>
    <xf numFmtId="0" fontId="26" fillId="10" borderId="71" xfId="0" applyFont="1" applyFill="1" applyBorder="1" applyAlignment="1">
      <alignment horizontal="center" vertical="center" textRotation="90"/>
    </xf>
    <xf numFmtId="0" fontId="3" fillId="0" borderId="84" xfId="0" applyFont="1" applyBorder="1"/>
    <xf numFmtId="0" fontId="26" fillId="10" borderId="71" xfId="0" applyFont="1" applyFill="1" applyBorder="1" applyAlignment="1">
      <alignment horizontal="center" vertical="center"/>
    </xf>
    <xf numFmtId="0" fontId="26" fillId="10" borderId="71" xfId="0" applyFont="1" applyFill="1" applyBorder="1" applyAlignment="1">
      <alignment horizontal="center" vertical="center" wrapText="1"/>
    </xf>
    <xf numFmtId="0" fontId="26" fillId="10" borderId="72" xfId="0" applyFont="1" applyFill="1" applyBorder="1" applyAlignment="1">
      <alignment horizontal="center" vertical="center" wrapText="1"/>
    </xf>
    <xf numFmtId="0" fontId="26" fillId="10" borderId="58" xfId="0" applyFont="1" applyFill="1" applyBorder="1" applyAlignment="1">
      <alignment horizontal="center" vertical="center" wrapText="1"/>
    </xf>
    <xf numFmtId="17" fontId="27" fillId="11" borderId="58" xfId="0" applyNumberFormat="1" applyFont="1" applyFill="1" applyBorder="1" applyAlignment="1">
      <alignment horizontal="center" vertical="center" wrapText="1"/>
    </xf>
    <xf numFmtId="17" fontId="27" fillId="12" borderId="58" xfId="0" applyNumberFormat="1" applyFont="1" applyFill="1" applyBorder="1" applyAlignment="1">
      <alignment horizontal="center" vertical="center" wrapText="1"/>
    </xf>
    <xf numFmtId="0" fontId="26" fillId="10" borderId="63" xfId="0" applyFont="1" applyFill="1" applyBorder="1" applyAlignment="1">
      <alignment horizontal="center" vertical="center"/>
    </xf>
    <xf numFmtId="0" fontId="27" fillId="11" borderId="58" xfId="0" applyFont="1" applyFill="1" applyBorder="1" applyAlignment="1">
      <alignment horizontal="center" vertical="center"/>
    </xf>
    <xf numFmtId="0" fontId="26" fillId="10" borderId="74" xfId="0" applyFont="1" applyFill="1" applyBorder="1" applyAlignment="1">
      <alignment horizontal="center" vertical="center" wrapText="1"/>
    </xf>
    <xf numFmtId="0" fontId="3" fillId="0" borderId="85" xfId="0" applyFont="1" applyBorder="1"/>
    <xf numFmtId="0" fontId="26" fillId="10" borderId="71" xfId="0" applyFont="1" applyFill="1" applyBorder="1" applyAlignment="1">
      <alignment horizontal="center" vertical="center" textRotation="90" wrapText="1"/>
    </xf>
    <xf numFmtId="0" fontId="29" fillId="11" borderId="66" xfId="0" applyFont="1" applyFill="1" applyBorder="1" applyAlignment="1">
      <alignment horizontal="center" vertical="center"/>
    </xf>
    <xf numFmtId="0" fontId="29" fillId="11" borderId="66" xfId="0" applyFont="1" applyFill="1" applyBorder="1" applyAlignment="1">
      <alignment horizontal="center" vertical="center" wrapText="1"/>
    </xf>
    <xf numFmtId="0" fontId="3" fillId="0" borderId="70" xfId="0" applyFont="1" applyBorder="1"/>
    <xf numFmtId="17" fontId="27" fillId="13" borderId="58" xfId="0" applyNumberFormat="1" applyFont="1" applyFill="1" applyBorder="1" applyAlignment="1">
      <alignment horizontal="center" vertical="center" wrapText="1"/>
    </xf>
    <xf numFmtId="0" fontId="33" fillId="7" borderId="96" xfId="0" applyFont="1" applyFill="1" applyBorder="1" applyAlignment="1">
      <alignment horizontal="center" vertical="center"/>
    </xf>
    <xf numFmtId="0" fontId="3" fillId="0" borderId="103" xfId="0" applyFont="1" applyBorder="1"/>
    <xf numFmtId="0" fontId="33" fillId="7" borderId="98" xfId="0" applyFont="1" applyFill="1" applyBorder="1" applyAlignment="1">
      <alignment horizontal="center" vertical="center"/>
    </xf>
    <xf numFmtId="0" fontId="3" fillId="0" borderId="104" xfId="0" applyFont="1" applyBorder="1"/>
    <xf numFmtId="0" fontId="33" fillId="7" borderId="71" xfId="0" applyFont="1" applyFill="1" applyBorder="1" applyAlignment="1">
      <alignment horizontal="center" vertical="center" wrapText="1"/>
    </xf>
    <xf numFmtId="0" fontId="36" fillId="0" borderId="71" xfId="0" applyFont="1" applyBorder="1" applyAlignment="1">
      <alignment horizontal="center" vertical="center" wrapText="1"/>
    </xf>
    <xf numFmtId="0" fontId="33" fillId="7" borderId="98" xfId="0" applyFont="1" applyFill="1" applyBorder="1" applyAlignment="1">
      <alignment horizontal="center" vertical="center" wrapText="1"/>
    </xf>
    <xf numFmtId="0" fontId="33" fillId="7" borderId="159" xfId="0" applyFont="1" applyFill="1" applyBorder="1" applyAlignment="1">
      <alignment horizontal="center" vertical="center" wrapText="1"/>
    </xf>
    <xf numFmtId="0" fontId="3" fillId="0" borderId="160" xfId="0" applyFont="1" applyBorder="1"/>
    <xf numFmtId="0" fontId="3" fillId="0" borderId="161" xfId="0" applyFont="1" applyBorder="1"/>
    <xf numFmtId="0" fontId="93" fillId="2" borderId="101" xfId="0" applyFont="1" applyFill="1" applyBorder="1" applyAlignment="1">
      <alignment horizontal="center" vertical="center" wrapText="1"/>
    </xf>
    <xf numFmtId="0" fontId="23" fillId="2" borderId="71" xfId="0" applyFont="1" applyFill="1" applyBorder="1" applyAlignment="1">
      <alignment horizontal="left" vertical="top" wrapText="1"/>
    </xf>
    <xf numFmtId="0" fontId="33" fillId="0" borderId="160" xfId="0" applyFont="1" applyBorder="1" applyAlignment="1">
      <alignment horizontal="center" vertical="center" wrapText="1"/>
    </xf>
    <xf numFmtId="0" fontId="93" fillId="0" borderId="71" xfId="0" applyFont="1" applyBorder="1" applyAlignment="1">
      <alignment horizontal="left" vertical="center" wrapText="1"/>
    </xf>
    <xf numFmtId="0" fontId="23" fillId="2" borderId="71" xfId="0" applyFont="1" applyFill="1" applyBorder="1" applyAlignment="1">
      <alignment horizontal="left" vertical="center" wrapText="1"/>
    </xf>
    <xf numFmtId="0" fontId="93" fillId="0" borderId="106" xfId="0" applyFont="1" applyBorder="1" applyAlignment="1">
      <alignment horizontal="center" vertical="center" wrapText="1"/>
    </xf>
    <xf numFmtId="0" fontId="3" fillId="0" borderId="106" xfId="0" applyFont="1" applyBorder="1"/>
    <xf numFmtId="0" fontId="3" fillId="0" borderId="107" xfId="0" applyFont="1" applyBorder="1"/>
    <xf numFmtId="0" fontId="93" fillId="7" borderId="108" xfId="0" applyFont="1" applyFill="1" applyBorder="1" applyAlignment="1">
      <alignment horizontal="center" vertical="center" wrapText="1"/>
    </xf>
    <xf numFmtId="0" fontId="33" fillId="7" borderId="160" xfId="0" applyFont="1" applyFill="1" applyBorder="1" applyAlignment="1">
      <alignment horizontal="center" vertical="center" wrapText="1"/>
    </xf>
    <xf numFmtId="0" fontId="23" fillId="7" borderId="71" xfId="0" applyFont="1" applyFill="1" applyBorder="1" applyAlignment="1">
      <alignment horizontal="left" vertical="top" wrapText="1"/>
    </xf>
    <xf numFmtId="0" fontId="26" fillId="10" borderId="75" xfId="0" applyFont="1" applyFill="1" applyBorder="1" applyAlignment="1">
      <alignment horizontal="center" vertical="center" wrapText="1"/>
    </xf>
    <xf numFmtId="0" fontId="3" fillId="0" borderId="76" xfId="0" applyFont="1" applyBorder="1"/>
    <xf numFmtId="0" fontId="3" fillId="0" borderId="77" xfId="0" applyFont="1" applyBorder="1"/>
    <xf numFmtId="0" fontId="23" fillId="24" borderId="71" xfId="0" applyFont="1" applyFill="1" applyBorder="1" applyAlignment="1">
      <alignment horizontal="center" vertical="center" wrapText="1"/>
    </xf>
    <xf numFmtId="0" fontId="3" fillId="24" borderId="102" xfId="0" applyFont="1" applyFill="1" applyBorder="1"/>
    <xf numFmtId="0" fontId="3" fillId="24" borderId="105" xfId="0" applyFont="1" applyFill="1" applyBorder="1"/>
    <xf numFmtId="9" fontId="27" fillId="4" borderId="71" xfId="0" applyNumberFormat="1" applyFont="1" applyFill="1" applyBorder="1" applyAlignment="1">
      <alignment horizontal="center" vertical="center" wrapText="1"/>
    </xf>
    <xf numFmtId="0" fontId="27" fillId="2" borderId="72" xfId="0" applyFont="1" applyFill="1" applyBorder="1" applyAlignment="1">
      <alignment horizontal="center" vertical="center" wrapText="1"/>
    </xf>
    <xf numFmtId="9" fontId="27" fillId="2" borderId="71" xfId="0" applyNumberFormat="1" applyFont="1" applyFill="1" applyBorder="1" applyAlignment="1">
      <alignment horizontal="center" vertical="center" wrapText="1"/>
    </xf>
    <xf numFmtId="9" fontId="23" fillId="2" borderId="72" xfId="0" applyNumberFormat="1" applyFont="1" applyFill="1" applyBorder="1" applyAlignment="1">
      <alignment horizontal="center" vertical="center"/>
    </xf>
    <xf numFmtId="0" fontId="27" fillId="4" borderId="71" xfId="0" applyFont="1" applyFill="1" applyBorder="1" applyAlignment="1">
      <alignment horizontal="center" vertical="center" wrapText="1"/>
    </xf>
    <xf numFmtId="0" fontId="23" fillId="4" borderId="71" xfId="0" applyFont="1" applyFill="1" applyBorder="1" applyAlignment="1">
      <alignment horizontal="center" vertical="center" wrapText="1"/>
    </xf>
    <xf numFmtId="0" fontId="23" fillId="4" borderId="71" xfId="0" applyFont="1" applyFill="1" applyBorder="1" applyAlignment="1">
      <alignment horizontal="center" vertical="center"/>
    </xf>
    <xf numFmtId="9" fontId="23" fillId="2" borderId="71" xfId="0" applyNumberFormat="1" applyFont="1" applyFill="1" applyBorder="1" applyAlignment="1">
      <alignment horizontal="center" vertical="center" wrapText="1"/>
    </xf>
    <xf numFmtId="0" fontId="11" fillId="2" borderId="40" xfId="0" applyFont="1" applyFill="1" applyBorder="1" applyAlignment="1">
      <alignment horizontal="center" vertical="center" textRotation="90"/>
    </xf>
    <xf numFmtId="0" fontId="11" fillId="2" borderId="46" xfId="0" applyFont="1" applyFill="1" applyBorder="1" applyAlignment="1">
      <alignment horizontal="center" vertical="center"/>
    </xf>
    <xf numFmtId="0" fontId="3" fillId="0" borderId="48" xfId="0" applyFont="1" applyBorder="1"/>
    <xf numFmtId="0" fontId="6" fillId="2" borderId="23" xfId="0" applyFont="1" applyFill="1" applyBorder="1" applyAlignment="1">
      <alignment horizontal="center"/>
    </xf>
    <xf numFmtId="0" fontId="3" fillId="0" borderId="37" xfId="0" applyFont="1" applyBorder="1"/>
    <xf numFmtId="0" fontId="3" fillId="0" borderId="38" xfId="0" applyFont="1" applyBorder="1"/>
    <xf numFmtId="0" fontId="3" fillId="0" borderId="39" xfId="0" applyFont="1" applyBorder="1"/>
    <xf numFmtId="0" fontId="7" fillId="0" borderId="23" xfId="0" applyFont="1" applyBorder="1" applyAlignment="1">
      <alignment horizontal="center" vertical="center"/>
    </xf>
    <xf numFmtId="0" fontId="11" fillId="0" borderId="32" xfId="0" applyFont="1" applyBorder="1" applyAlignment="1">
      <alignment horizontal="left" vertical="center"/>
    </xf>
    <xf numFmtId="0" fontId="3" fillId="0" borderId="34" xfId="0" applyFont="1" applyBorder="1"/>
    <xf numFmtId="0" fontId="48" fillId="0" borderId="15" xfId="0" applyFont="1" applyBorder="1" applyAlignment="1">
      <alignment horizontal="center" vertical="center" wrapText="1"/>
    </xf>
    <xf numFmtId="0" fontId="27" fillId="2" borderId="46" xfId="0" applyFont="1" applyFill="1" applyBorder="1" applyAlignment="1">
      <alignment horizontal="center" vertical="center"/>
    </xf>
    <xf numFmtId="0" fontId="27" fillId="2" borderId="46" xfId="0" applyFont="1" applyFill="1" applyBorder="1" applyAlignment="1">
      <alignment horizontal="center" vertical="center" wrapText="1"/>
    </xf>
    <xf numFmtId="0" fontId="64" fillId="2" borderId="46" xfId="0" applyFont="1" applyFill="1" applyBorder="1" applyAlignment="1">
      <alignment horizontal="left" vertical="center" wrapText="1"/>
    </xf>
    <xf numFmtId="0" fontId="24" fillId="15" borderId="140" xfId="0" applyFont="1" applyFill="1" applyBorder="1" applyAlignment="1">
      <alignment horizontal="center" vertical="center" wrapText="1" readingOrder="1"/>
    </xf>
    <xf numFmtId="0" fontId="3" fillId="0" borderId="139" xfId="0" applyFont="1" applyBorder="1"/>
    <xf numFmtId="0" fontId="3" fillId="0" borderId="144" xfId="0" applyFont="1" applyBorder="1"/>
    <xf numFmtId="0" fontId="63" fillId="14" borderId="126" xfId="0" applyFont="1" applyFill="1" applyBorder="1" applyAlignment="1">
      <alignment horizontal="center" vertical="center" wrapText="1" readingOrder="1"/>
    </xf>
    <xf numFmtId="0" fontId="3" fillId="0" borderId="127" xfId="0" applyFont="1" applyBorder="1"/>
    <xf numFmtId="0" fontId="3" fillId="0" borderId="128" xfId="0" applyFont="1" applyBorder="1"/>
    <xf numFmtId="0" fontId="24" fillId="14" borderId="126" xfId="0" applyFont="1" applyFill="1" applyBorder="1" applyAlignment="1">
      <alignment horizontal="center" vertical="center" wrapText="1" readingOrder="1"/>
    </xf>
    <xf numFmtId="0" fontId="3" fillId="0" borderId="129" xfId="0" applyFont="1" applyBorder="1"/>
    <xf numFmtId="0" fontId="24" fillId="2" borderId="132" xfId="0" applyFont="1" applyFill="1" applyBorder="1" applyAlignment="1">
      <alignment horizontal="center" vertical="center" wrapText="1" readingOrder="1"/>
    </xf>
    <xf numFmtId="0" fontId="3" fillId="0" borderId="136" xfId="0" applyFont="1" applyBorder="1"/>
    <xf numFmtId="0" fontId="3" fillId="0" borderId="141" xfId="0" applyFont="1" applyBorder="1"/>
    <xf numFmtId="0" fontId="24" fillId="2" borderId="133" xfId="0" applyFont="1" applyFill="1" applyBorder="1" applyAlignment="1">
      <alignment horizontal="center" vertical="center" wrapText="1" readingOrder="1"/>
    </xf>
    <xf numFmtId="0" fontId="3" fillId="0" borderId="137" xfId="0" applyFont="1" applyBorder="1"/>
    <xf numFmtId="0" fontId="24" fillId="2" borderId="140" xfId="0" applyFont="1" applyFill="1" applyBorder="1" applyAlignment="1">
      <alignment horizontal="center" vertical="center" wrapText="1" readingOrder="1"/>
    </xf>
    <xf numFmtId="0" fontId="24" fillId="15" borderId="142" xfId="0" applyFont="1" applyFill="1" applyBorder="1" applyAlignment="1">
      <alignment horizontal="center" vertical="center" wrapText="1" readingOrder="1"/>
    </xf>
    <xf numFmtId="0" fontId="3" fillId="0" borderId="143" xfId="0" applyFont="1" applyBorder="1"/>
    <xf numFmtId="0" fontId="48" fillId="0" borderId="23" xfId="0" applyFont="1" applyBorder="1" applyAlignment="1">
      <alignment horizontal="center" vertical="center" wrapText="1"/>
    </xf>
    <xf numFmtId="0" fontId="77" fillId="0" borderId="140" xfId="0" applyFont="1" applyBorder="1" applyAlignment="1">
      <alignment horizontal="left" vertical="center" wrapText="1"/>
    </xf>
  </cellXfs>
  <cellStyles count="2">
    <cellStyle name="Hyperlink" xfId="1" xr:uid="{00000000-000B-0000-0000-000008000000}"/>
    <cellStyle name="Normal" xfId="0" builtinId="0"/>
  </cellStyles>
  <dxfs count="33">
    <dxf>
      <font>
        <color rgb="FF9C6500"/>
      </font>
      <fill>
        <patternFill patternType="solid">
          <fgColor rgb="FFFFEB9C"/>
          <bgColor rgb="FFFFEB9C"/>
        </patternFill>
      </fill>
    </dxf>
    <dxf>
      <fill>
        <patternFill patternType="solid">
          <fgColor rgb="FFFF0000"/>
          <bgColor rgb="FFFF0000"/>
        </patternFill>
      </fill>
    </dxf>
    <dxf>
      <fill>
        <patternFill patternType="solid">
          <fgColor rgb="FFFF6600"/>
          <bgColor rgb="FFFF6600"/>
        </patternFill>
      </fill>
    </dxf>
    <dxf>
      <fill>
        <patternFill patternType="solid">
          <fgColor rgb="FFFF9933"/>
          <bgColor rgb="FFFF9933"/>
        </patternFill>
      </fill>
    </dxf>
    <dxf>
      <fill>
        <patternFill patternType="solid">
          <fgColor rgb="FFCCC0D9"/>
          <bgColor rgb="FFCCC0D9"/>
        </patternFill>
      </fill>
    </dxf>
    <dxf>
      <fill>
        <patternFill patternType="solid">
          <fgColor rgb="FF92D050"/>
          <bgColor rgb="FF92D050"/>
        </patternFill>
      </fill>
    </dxf>
    <dxf>
      <font>
        <color theme="0"/>
      </font>
      <fill>
        <patternFill patternType="solid">
          <fgColor rgb="FFFF0000"/>
          <bgColor rgb="FFFF0000"/>
        </patternFill>
      </fill>
    </dxf>
    <dxf>
      <font>
        <color theme="1"/>
      </font>
      <fill>
        <patternFill patternType="solid">
          <fgColor rgb="FFFFC000"/>
          <bgColor rgb="FFFFC000"/>
        </patternFill>
      </fill>
    </dxf>
    <dxf>
      <font>
        <color theme="1"/>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0000"/>
          <bgColor rgb="FFFF0000"/>
        </patternFill>
      </fill>
    </dxf>
    <dxf>
      <fill>
        <patternFill patternType="solid">
          <fgColor rgb="FFFF6600"/>
          <bgColor rgb="FFFF6600"/>
        </patternFill>
      </fill>
    </dxf>
    <dxf>
      <fill>
        <patternFill patternType="solid">
          <fgColor rgb="FFFF9933"/>
          <bgColor rgb="FFFF9933"/>
        </patternFill>
      </fill>
    </dxf>
    <dxf>
      <fill>
        <patternFill patternType="solid">
          <fgColor rgb="FFCCC0D9"/>
          <bgColor rgb="FFCCC0D9"/>
        </patternFill>
      </fill>
    </dxf>
    <dxf>
      <fill>
        <patternFill patternType="solid">
          <fgColor rgb="FF92D050"/>
          <bgColor rgb="FF92D050"/>
        </patternFill>
      </fill>
    </dxf>
    <dxf>
      <fill>
        <patternFill patternType="solid">
          <fgColor rgb="FFFFC000"/>
          <bgColor rgb="FFFFC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FFC000"/>
          <bgColor rgb="FFFFC000"/>
        </patternFill>
      </fill>
    </dxf>
    <dxf>
      <fill>
        <patternFill patternType="none"/>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00B050"/>
          <bgColor rgb="FF00B050"/>
        </patternFill>
      </fill>
    </dxf>
    <dxf>
      <fill>
        <patternFill patternType="solid">
          <fgColor rgb="FFFFFF66"/>
          <bgColor rgb="FFFFFF6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3"/></Relationships>
</file>

<file path=xl/_rels/comments2.xml.rels><?xml version="1.0" encoding="UTF-8" standalone="yes"?>
<Relationships xmlns="http://schemas.openxmlformats.org/package/2006/relationships"><Relationship Id="rId1" Type="http://customschemas.google.com/relationships/workbookmetadata" Target="commentsmeta0"/></Relationships>
</file>

<file path=xl/_rels/comments3.xml.rels><?xml version="1.0" encoding="UTF-8" standalone="yes"?>
<Relationships xmlns="http://schemas.openxmlformats.org/package/2006/relationships"><Relationship Id="rId1" Type="http://customschemas.google.com/relationships/workbookmetadata" Target="commentsmeta1"/></Relationships>
</file>

<file path=xl/_rels/comments4.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5</xdr:col>
      <xdr:colOff>66675</xdr:colOff>
      <xdr:row>7</xdr:row>
      <xdr:rowOff>66675</xdr:rowOff>
    </xdr:from>
    <xdr:ext cx="514350" cy="342900"/>
    <xdr:sp macro="" textlink="">
      <xdr:nvSpPr>
        <xdr:cNvPr id="3" name="Shape 3">
          <a:extLst>
            <a:ext uri="{FF2B5EF4-FFF2-40B4-BE49-F238E27FC236}">
              <a16:creationId xmlns:a16="http://schemas.microsoft.com/office/drawing/2014/main" id="{00000000-0008-0000-0200-000003000000}"/>
            </a:ext>
          </a:extLst>
        </xdr:cNvPr>
        <xdr:cNvSpPr/>
      </xdr:nvSpPr>
      <xdr:spPr>
        <a:xfrm>
          <a:off x="5093588" y="3613313"/>
          <a:ext cx="504825" cy="333375"/>
        </a:xfrm>
        <a:prstGeom prst="ellipse">
          <a:avLst/>
        </a:prstGeom>
        <a:solidFill>
          <a:srgbClr val="BF9000"/>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R1</a:t>
          </a:r>
          <a:endParaRPr sz="1400"/>
        </a:p>
      </xdr:txBody>
    </xdr:sp>
    <xdr:clientData fLocksWithSheet="0"/>
  </xdr:oneCellAnchor>
  <xdr:oneCellAnchor>
    <xdr:from>
      <xdr:col>5</xdr:col>
      <xdr:colOff>76200</xdr:colOff>
      <xdr:row>6</xdr:row>
      <xdr:rowOff>638175</xdr:rowOff>
    </xdr:from>
    <xdr:ext cx="571500" cy="438150"/>
    <xdr:sp macro="" textlink="">
      <xdr:nvSpPr>
        <xdr:cNvPr id="4" name="Shape 4">
          <a:extLst>
            <a:ext uri="{FF2B5EF4-FFF2-40B4-BE49-F238E27FC236}">
              <a16:creationId xmlns:a16="http://schemas.microsoft.com/office/drawing/2014/main" id="{00000000-0008-0000-0200-000004000000}"/>
            </a:ext>
          </a:extLst>
        </xdr:cNvPr>
        <xdr:cNvSpPr/>
      </xdr:nvSpPr>
      <xdr:spPr>
        <a:xfrm>
          <a:off x="5063425" y="3564100"/>
          <a:ext cx="565150" cy="431800"/>
        </a:xfrm>
        <a:prstGeom prst="ellipse">
          <a:avLst/>
        </a:prstGeom>
        <a:solidFill>
          <a:srgbClr val="BF9000"/>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R3</a:t>
          </a:r>
          <a:endParaRPr sz="1400"/>
        </a:p>
      </xdr:txBody>
    </xdr:sp>
    <xdr:clientData fLocksWithSheet="0"/>
  </xdr:oneCellAnchor>
  <xdr:oneCellAnchor>
    <xdr:from>
      <xdr:col>4</xdr:col>
      <xdr:colOff>57150</xdr:colOff>
      <xdr:row>6</xdr:row>
      <xdr:rowOff>28575</xdr:rowOff>
    </xdr:from>
    <xdr:ext cx="581025" cy="409575"/>
    <xdr:sp macro="" textlink="">
      <xdr:nvSpPr>
        <xdr:cNvPr id="5" name="Shape 5">
          <a:extLst>
            <a:ext uri="{FF2B5EF4-FFF2-40B4-BE49-F238E27FC236}">
              <a16:creationId xmlns:a16="http://schemas.microsoft.com/office/drawing/2014/main" id="{00000000-0008-0000-0200-000005000000}"/>
            </a:ext>
          </a:extLst>
        </xdr:cNvPr>
        <xdr:cNvSpPr/>
      </xdr:nvSpPr>
      <xdr:spPr>
        <a:xfrm>
          <a:off x="5060250" y="3579975"/>
          <a:ext cx="571500" cy="400050"/>
        </a:xfrm>
        <a:prstGeom prst="ellipse">
          <a:avLst/>
        </a:prstGeom>
        <a:solidFill>
          <a:srgbClr val="BF9000"/>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R2</a:t>
          </a:r>
          <a:endParaRPr sz="1400"/>
        </a:p>
      </xdr:txBody>
    </xdr:sp>
    <xdr:clientData fLocksWithSheet="0"/>
  </xdr:oneCellAnchor>
  <xdr:oneCellAnchor>
    <xdr:from>
      <xdr:col>7</xdr:col>
      <xdr:colOff>47625</xdr:colOff>
      <xdr:row>11</xdr:row>
      <xdr:rowOff>57150</xdr:rowOff>
    </xdr:from>
    <xdr:ext cx="457200" cy="342900"/>
    <xdr:sp macro="" textlink="">
      <xdr:nvSpPr>
        <xdr:cNvPr id="6" name="Shape 6">
          <a:extLst>
            <a:ext uri="{FF2B5EF4-FFF2-40B4-BE49-F238E27FC236}">
              <a16:creationId xmlns:a16="http://schemas.microsoft.com/office/drawing/2014/main" id="{00000000-0008-0000-0200-000006000000}"/>
            </a:ext>
          </a:extLst>
        </xdr:cNvPr>
        <xdr:cNvSpPr/>
      </xdr:nvSpPr>
      <xdr:spPr>
        <a:xfrm>
          <a:off x="5122163" y="3613313"/>
          <a:ext cx="447675" cy="333375"/>
        </a:xfrm>
        <a:prstGeom prst="ellipse">
          <a:avLst/>
        </a:prstGeom>
        <a:solidFill>
          <a:schemeClr val="accent1"/>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800"/>
            <a:buFont typeface="Calibri"/>
            <a:buNone/>
          </a:pPr>
          <a:r>
            <a:rPr lang="en-US" sz="800">
              <a:solidFill>
                <a:schemeClr val="lt1"/>
              </a:solidFill>
              <a:latin typeface="Calibri"/>
              <a:ea typeface="Calibri"/>
              <a:cs typeface="Calibri"/>
              <a:sym typeface="Calibri"/>
            </a:rPr>
            <a:t>R</a:t>
          </a:r>
          <a:endParaRPr sz="1400"/>
        </a:p>
      </xdr:txBody>
    </xdr:sp>
    <xdr:clientData fLocksWithSheet="0"/>
  </xdr:oneCellAnchor>
  <xdr:oneCellAnchor>
    <xdr:from>
      <xdr:col>7</xdr:col>
      <xdr:colOff>47625</xdr:colOff>
      <xdr:row>12</xdr:row>
      <xdr:rowOff>57150</xdr:rowOff>
    </xdr:from>
    <xdr:ext cx="447675" cy="342900"/>
    <xdr:sp macro="" textlink="">
      <xdr:nvSpPr>
        <xdr:cNvPr id="7" name="Shape 7">
          <a:extLst>
            <a:ext uri="{FF2B5EF4-FFF2-40B4-BE49-F238E27FC236}">
              <a16:creationId xmlns:a16="http://schemas.microsoft.com/office/drawing/2014/main" id="{00000000-0008-0000-0200-000007000000}"/>
            </a:ext>
          </a:extLst>
        </xdr:cNvPr>
        <xdr:cNvSpPr/>
      </xdr:nvSpPr>
      <xdr:spPr>
        <a:xfrm>
          <a:off x="5126925" y="3613313"/>
          <a:ext cx="438150" cy="333375"/>
        </a:xfrm>
        <a:prstGeom prst="ellipse">
          <a:avLst/>
        </a:prstGeom>
        <a:solidFill>
          <a:srgbClr val="BF9000"/>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800"/>
            <a:buFont typeface="Calibri"/>
            <a:buNone/>
          </a:pPr>
          <a:r>
            <a:rPr lang="en-US" sz="800">
              <a:solidFill>
                <a:schemeClr val="lt1"/>
              </a:solidFill>
              <a:latin typeface="Calibri"/>
              <a:ea typeface="Calibri"/>
              <a:cs typeface="Calibri"/>
              <a:sym typeface="Calibri"/>
            </a:rPr>
            <a:t>R</a:t>
          </a:r>
          <a:endParaRPr sz="1400"/>
        </a:p>
      </xdr:txBody>
    </xdr:sp>
    <xdr:clientData fLocksWithSheet="0"/>
  </xdr:oneCellAnchor>
  <xdr:oneCellAnchor>
    <xdr:from>
      <xdr:col>5</xdr:col>
      <xdr:colOff>685800</xdr:colOff>
      <xdr:row>7</xdr:row>
      <xdr:rowOff>57150</xdr:rowOff>
    </xdr:from>
    <xdr:ext cx="504825" cy="371475"/>
    <xdr:sp macro="" textlink="">
      <xdr:nvSpPr>
        <xdr:cNvPr id="8" name="Shape 8">
          <a:extLst>
            <a:ext uri="{FF2B5EF4-FFF2-40B4-BE49-F238E27FC236}">
              <a16:creationId xmlns:a16="http://schemas.microsoft.com/office/drawing/2014/main" id="{00000000-0008-0000-0200-000008000000}"/>
            </a:ext>
          </a:extLst>
        </xdr:cNvPr>
        <xdr:cNvSpPr/>
      </xdr:nvSpPr>
      <xdr:spPr>
        <a:xfrm>
          <a:off x="5098350" y="3599025"/>
          <a:ext cx="495300" cy="361950"/>
        </a:xfrm>
        <a:prstGeom prst="ellipse">
          <a:avLst/>
        </a:prstGeom>
        <a:solidFill>
          <a:srgbClr val="BF9000"/>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R5</a:t>
          </a:r>
          <a:endParaRPr sz="1400"/>
        </a:p>
      </xdr:txBody>
    </xdr:sp>
    <xdr:clientData fLocksWithSheet="0"/>
  </xdr:oneCellAnchor>
  <xdr:oneCellAnchor>
    <xdr:from>
      <xdr:col>5</xdr:col>
      <xdr:colOff>1323975</xdr:colOff>
      <xdr:row>7</xdr:row>
      <xdr:rowOff>85725</xdr:rowOff>
    </xdr:from>
    <xdr:ext cx="523875" cy="342900"/>
    <xdr:sp macro="" textlink="">
      <xdr:nvSpPr>
        <xdr:cNvPr id="9" name="Shape 9">
          <a:extLst>
            <a:ext uri="{FF2B5EF4-FFF2-40B4-BE49-F238E27FC236}">
              <a16:creationId xmlns:a16="http://schemas.microsoft.com/office/drawing/2014/main" id="{00000000-0008-0000-0200-000009000000}"/>
            </a:ext>
          </a:extLst>
        </xdr:cNvPr>
        <xdr:cNvSpPr/>
      </xdr:nvSpPr>
      <xdr:spPr>
        <a:xfrm>
          <a:off x="5088825" y="3613313"/>
          <a:ext cx="514350" cy="333375"/>
        </a:xfrm>
        <a:prstGeom prst="ellipse">
          <a:avLst/>
        </a:prstGeom>
        <a:solidFill>
          <a:srgbClr val="BF9000"/>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R6</a:t>
          </a:r>
          <a:endParaRPr sz="1400"/>
        </a:p>
      </xdr:txBody>
    </xdr:sp>
    <xdr:clientData fLocksWithSheet="0"/>
  </xdr:oneCellAnchor>
  <xdr:oneCellAnchor>
    <xdr:from>
      <xdr:col>7</xdr:col>
      <xdr:colOff>47625</xdr:colOff>
      <xdr:row>11</xdr:row>
      <xdr:rowOff>57150</xdr:rowOff>
    </xdr:from>
    <xdr:ext cx="457200" cy="342900"/>
    <xdr:sp macro="" textlink="">
      <xdr:nvSpPr>
        <xdr:cNvPr id="10" name="Shape 10">
          <a:extLst>
            <a:ext uri="{FF2B5EF4-FFF2-40B4-BE49-F238E27FC236}">
              <a16:creationId xmlns:a16="http://schemas.microsoft.com/office/drawing/2014/main" id="{00000000-0008-0000-0200-00000A000000}"/>
            </a:ext>
          </a:extLst>
        </xdr:cNvPr>
        <xdr:cNvSpPr/>
      </xdr:nvSpPr>
      <xdr:spPr>
        <a:xfrm>
          <a:off x="5122163" y="3613313"/>
          <a:ext cx="447675" cy="333375"/>
        </a:xfrm>
        <a:prstGeom prst="ellipse">
          <a:avLst/>
        </a:prstGeom>
        <a:solidFill>
          <a:schemeClr val="accent1"/>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800"/>
            <a:buFont typeface="Calibri"/>
            <a:buNone/>
          </a:pPr>
          <a:r>
            <a:rPr lang="en-US" sz="800">
              <a:solidFill>
                <a:schemeClr val="lt1"/>
              </a:solidFill>
              <a:latin typeface="Calibri"/>
              <a:ea typeface="Calibri"/>
              <a:cs typeface="Calibri"/>
              <a:sym typeface="Calibri"/>
            </a:rPr>
            <a:t>R</a:t>
          </a:r>
          <a:endParaRPr sz="1400"/>
        </a:p>
      </xdr:txBody>
    </xdr:sp>
    <xdr:clientData fLocksWithSheet="0"/>
  </xdr:oneCellAnchor>
  <xdr:oneCellAnchor>
    <xdr:from>
      <xdr:col>7</xdr:col>
      <xdr:colOff>47625</xdr:colOff>
      <xdr:row>12</xdr:row>
      <xdr:rowOff>57150</xdr:rowOff>
    </xdr:from>
    <xdr:ext cx="447675" cy="342900"/>
    <xdr:sp macro="" textlink="">
      <xdr:nvSpPr>
        <xdr:cNvPr id="11" name="Shape 11">
          <a:extLst>
            <a:ext uri="{FF2B5EF4-FFF2-40B4-BE49-F238E27FC236}">
              <a16:creationId xmlns:a16="http://schemas.microsoft.com/office/drawing/2014/main" id="{00000000-0008-0000-0200-00000B000000}"/>
            </a:ext>
          </a:extLst>
        </xdr:cNvPr>
        <xdr:cNvSpPr/>
      </xdr:nvSpPr>
      <xdr:spPr>
        <a:xfrm>
          <a:off x="5126925" y="3613313"/>
          <a:ext cx="438150" cy="333375"/>
        </a:xfrm>
        <a:prstGeom prst="ellipse">
          <a:avLst/>
        </a:prstGeom>
        <a:solidFill>
          <a:srgbClr val="BF9000"/>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800"/>
            <a:buFont typeface="Calibri"/>
            <a:buNone/>
          </a:pPr>
          <a:r>
            <a:rPr lang="en-US" sz="800">
              <a:solidFill>
                <a:schemeClr val="lt1"/>
              </a:solidFill>
              <a:latin typeface="Calibri"/>
              <a:ea typeface="Calibri"/>
              <a:cs typeface="Calibri"/>
              <a:sym typeface="Calibri"/>
            </a:rPr>
            <a:t>R</a:t>
          </a:r>
          <a:endParaRPr sz="1400"/>
        </a:p>
      </xdr:txBody>
    </xdr:sp>
    <xdr:clientData fLocksWithSheet="0"/>
  </xdr:oneCellAnchor>
  <xdr:oneCellAnchor>
    <xdr:from>
      <xdr:col>5</xdr:col>
      <xdr:colOff>695325</xdr:colOff>
      <xdr:row>6</xdr:row>
      <xdr:rowOff>638175</xdr:rowOff>
    </xdr:from>
    <xdr:ext cx="581025" cy="428625"/>
    <xdr:sp macro="" textlink="">
      <xdr:nvSpPr>
        <xdr:cNvPr id="12" name="Shape 12">
          <a:extLst>
            <a:ext uri="{FF2B5EF4-FFF2-40B4-BE49-F238E27FC236}">
              <a16:creationId xmlns:a16="http://schemas.microsoft.com/office/drawing/2014/main" id="{00000000-0008-0000-0200-00000C000000}"/>
            </a:ext>
          </a:extLst>
        </xdr:cNvPr>
        <xdr:cNvSpPr/>
      </xdr:nvSpPr>
      <xdr:spPr>
        <a:xfrm>
          <a:off x="5058663" y="3572038"/>
          <a:ext cx="574675" cy="415925"/>
        </a:xfrm>
        <a:prstGeom prst="ellipse">
          <a:avLst/>
        </a:prstGeom>
        <a:solidFill>
          <a:srgbClr val="BF9000"/>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R4</a:t>
          </a:r>
          <a:endParaRPr sz="1400"/>
        </a:p>
      </xdr:txBody>
    </xdr:sp>
    <xdr:clientData fLocksWithSheet="0"/>
  </xdr:oneCellAnchor>
  <xdr:oneCellAnchor>
    <xdr:from>
      <xdr:col>5</xdr:col>
      <xdr:colOff>1390650</xdr:colOff>
      <xdr:row>6</xdr:row>
      <xdr:rowOff>647700</xdr:rowOff>
    </xdr:from>
    <xdr:ext cx="514350" cy="400050"/>
    <xdr:sp macro="" textlink="">
      <xdr:nvSpPr>
        <xdr:cNvPr id="13" name="Shape 13">
          <a:extLst>
            <a:ext uri="{FF2B5EF4-FFF2-40B4-BE49-F238E27FC236}">
              <a16:creationId xmlns:a16="http://schemas.microsoft.com/office/drawing/2014/main" id="{00000000-0008-0000-0200-00000D000000}"/>
            </a:ext>
          </a:extLst>
        </xdr:cNvPr>
        <xdr:cNvSpPr/>
      </xdr:nvSpPr>
      <xdr:spPr>
        <a:xfrm>
          <a:off x="5093588" y="3584738"/>
          <a:ext cx="504825" cy="390525"/>
        </a:xfrm>
        <a:prstGeom prst="ellipse">
          <a:avLst/>
        </a:prstGeom>
        <a:solidFill>
          <a:srgbClr val="BF9000"/>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R7</a:t>
          </a:r>
          <a:endParaRPr sz="1400"/>
        </a:p>
      </xdr:txBody>
    </xdr:sp>
    <xdr:clientData fLocksWithSheet="0"/>
  </xdr:oneCellAnchor>
  <xdr:oneCellAnchor>
    <xdr:from>
      <xdr:col>5</xdr:col>
      <xdr:colOff>114300</xdr:colOff>
      <xdr:row>6</xdr:row>
      <xdr:rowOff>57150</xdr:rowOff>
    </xdr:from>
    <xdr:ext cx="514350" cy="438150"/>
    <xdr:sp macro="" textlink="">
      <xdr:nvSpPr>
        <xdr:cNvPr id="14" name="Shape 14">
          <a:extLst>
            <a:ext uri="{FF2B5EF4-FFF2-40B4-BE49-F238E27FC236}">
              <a16:creationId xmlns:a16="http://schemas.microsoft.com/office/drawing/2014/main" id="{00000000-0008-0000-0200-00000E000000}"/>
            </a:ext>
          </a:extLst>
        </xdr:cNvPr>
        <xdr:cNvSpPr/>
      </xdr:nvSpPr>
      <xdr:spPr>
        <a:xfrm>
          <a:off x="5093588" y="3565688"/>
          <a:ext cx="504825" cy="428625"/>
        </a:xfrm>
        <a:prstGeom prst="ellipse">
          <a:avLst/>
        </a:prstGeom>
        <a:solidFill>
          <a:schemeClr val="accent1"/>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R1</a:t>
          </a:r>
          <a:endParaRPr sz="1400"/>
        </a:p>
      </xdr:txBody>
    </xdr:sp>
    <xdr:clientData fLocksWithSheet="0"/>
  </xdr:oneCellAnchor>
  <xdr:oneCellAnchor>
    <xdr:from>
      <xdr:col>4</xdr:col>
      <xdr:colOff>66675</xdr:colOff>
      <xdr:row>5</xdr:row>
      <xdr:rowOff>57150</xdr:rowOff>
    </xdr:from>
    <xdr:ext cx="581025" cy="409575"/>
    <xdr:sp macro="" textlink="">
      <xdr:nvSpPr>
        <xdr:cNvPr id="15" name="Shape 15">
          <a:extLst>
            <a:ext uri="{FF2B5EF4-FFF2-40B4-BE49-F238E27FC236}">
              <a16:creationId xmlns:a16="http://schemas.microsoft.com/office/drawing/2014/main" id="{00000000-0008-0000-0200-00000F000000}"/>
            </a:ext>
          </a:extLst>
        </xdr:cNvPr>
        <xdr:cNvSpPr/>
      </xdr:nvSpPr>
      <xdr:spPr>
        <a:xfrm>
          <a:off x="5060250" y="3579975"/>
          <a:ext cx="571500" cy="400050"/>
        </a:xfrm>
        <a:prstGeom prst="ellipse">
          <a:avLst/>
        </a:prstGeom>
        <a:solidFill>
          <a:schemeClr val="accent1"/>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R2</a:t>
          </a:r>
          <a:endParaRPr sz="1400"/>
        </a:p>
      </xdr:txBody>
    </xdr:sp>
    <xdr:clientData fLocksWithSheet="0"/>
  </xdr:oneCellAnchor>
  <xdr:oneCellAnchor>
    <xdr:from>
      <xdr:col>5</xdr:col>
      <xdr:colOff>85725</xdr:colOff>
      <xdr:row>5</xdr:row>
      <xdr:rowOff>76200</xdr:rowOff>
    </xdr:from>
    <xdr:ext cx="581025" cy="409575"/>
    <xdr:sp macro="" textlink="">
      <xdr:nvSpPr>
        <xdr:cNvPr id="16" name="Shape 16">
          <a:extLst>
            <a:ext uri="{FF2B5EF4-FFF2-40B4-BE49-F238E27FC236}">
              <a16:creationId xmlns:a16="http://schemas.microsoft.com/office/drawing/2014/main" id="{00000000-0008-0000-0200-000010000000}"/>
            </a:ext>
          </a:extLst>
        </xdr:cNvPr>
        <xdr:cNvSpPr/>
      </xdr:nvSpPr>
      <xdr:spPr>
        <a:xfrm>
          <a:off x="5060250" y="3579975"/>
          <a:ext cx="571500" cy="400050"/>
        </a:xfrm>
        <a:prstGeom prst="ellipse">
          <a:avLst/>
        </a:prstGeom>
        <a:solidFill>
          <a:schemeClr val="accent1"/>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R3</a:t>
          </a:r>
          <a:endParaRPr sz="1400"/>
        </a:p>
      </xdr:txBody>
    </xdr:sp>
    <xdr:clientData fLocksWithSheet="0"/>
  </xdr:oneCellAnchor>
  <xdr:oneCellAnchor>
    <xdr:from>
      <xdr:col>5</xdr:col>
      <xdr:colOff>771525</xdr:colOff>
      <xdr:row>5</xdr:row>
      <xdr:rowOff>76200</xdr:rowOff>
    </xdr:from>
    <xdr:ext cx="581025" cy="409575"/>
    <xdr:sp macro="" textlink="">
      <xdr:nvSpPr>
        <xdr:cNvPr id="17" name="Shape 17">
          <a:extLst>
            <a:ext uri="{FF2B5EF4-FFF2-40B4-BE49-F238E27FC236}">
              <a16:creationId xmlns:a16="http://schemas.microsoft.com/office/drawing/2014/main" id="{00000000-0008-0000-0200-000011000000}"/>
            </a:ext>
          </a:extLst>
        </xdr:cNvPr>
        <xdr:cNvSpPr/>
      </xdr:nvSpPr>
      <xdr:spPr>
        <a:xfrm>
          <a:off x="5060250" y="3579975"/>
          <a:ext cx="571500" cy="400050"/>
        </a:xfrm>
        <a:prstGeom prst="ellipse">
          <a:avLst/>
        </a:prstGeom>
        <a:solidFill>
          <a:schemeClr val="accent1"/>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R4</a:t>
          </a:r>
          <a:endParaRPr sz="1400"/>
        </a:p>
      </xdr:txBody>
    </xdr:sp>
    <xdr:clientData fLocksWithSheet="0"/>
  </xdr:oneCellAnchor>
  <xdr:oneCellAnchor>
    <xdr:from>
      <xdr:col>5</xdr:col>
      <xdr:colOff>695325</xdr:colOff>
      <xdr:row>6</xdr:row>
      <xdr:rowOff>85725</xdr:rowOff>
    </xdr:from>
    <xdr:ext cx="523875" cy="390525"/>
    <xdr:sp macro="" textlink="">
      <xdr:nvSpPr>
        <xdr:cNvPr id="18" name="Shape 18">
          <a:extLst>
            <a:ext uri="{FF2B5EF4-FFF2-40B4-BE49-F238E27FC236}">
              <a16:creationId xmlns:a16="http://schemas.microsoft.com/office/drawing/2014/main" id="{00000000-0008-0000-0200-000012000000}"/>
            </a:ext>
          </a:extLst>
        </xdr:cNvPr>
        <xdr:cNvSpPr/>
      </xdr:nvSpPr>
      <xdr:spPr>
        <a:xfrm>
          <a:off x="5088825" y="3589500"/>
          <a:ext cx="514350" cy="381000"/>
        </a:xfrm>
        <a:prstGeom prst="ellipse">
          <a:avLst/>
        </a:prstGeom>
        <a:solidFill>
          <a:schemeClr val="accent1"/>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R5</a:t>
          </a:r>
          <a:endParaRPr sz="1400"/>
        </a:p>
      </xdr:txBody>
    </xdr:sp>
    <xdr:clientData fLocksWithSheet="0"/>
  </xdr:oneCellAnchor>
  <xdr:oneCellAnchor>
    <xdr:from>
      <xdr:col>5</xdr:col>
      <xdr:colOff>1276350</xdr:colOff>
      <xdr:row>6</xdr:row>
      <xdr:rowOff>85725</xdr:rowOff>
    </xdr:from>
    <xdr:ext cx="542925" cy="390525"/>
    <xdr:sp macro="" textlink="">
      <xdr:nvSpPr>
        <xdr:cNvPr id="19" name="Shape 19">
          <a:extLst>
            <a:ext uri="{FF2B5EF4-FFF2-40B4-BE49-F238E27FC236}">
              <a16:creationId xmlns:a16="http://schemas.microsoft.com/office/drawing/2014/main" id="{00000000-0008-0000-0200-000013000000}"/>
            </a:ext>
          </a:extLst>
        </xdr:cNvPr>
        <xdr:cNvSpPr/>
      </xdr:nvSpPr>
      <xdr:spPr>
        <a:xfrm>
          <a:off x="5079300" y="3589500"/>
          <a:ext cx="533400" cy="381000"/>
        </a:xfrm>
        <a:prstGeom prst="ellipse">
          <a:avLst/>
        </a:prstGeom>
        <a:solidFill>
          <a:schemeClr val="accent1"/>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R6</a:t>
          </a:r>
          <a:endParaRPr sz="1400"/>
        </a:p>
      </xdr:txBody>
    </xdr:sp>
    <xdr:clientData fLocksWithSheet="0"/>
  </xdr:oneCellAnchor>
  <xdr:oneCellAnchor>
    <xdr:from>
      <xdr:col>5</xdr:col>
      <xdr:colOff>1428750</xdr:colOff>
      <xdr:row>5</xdr:row>
      <xdr:rowOff>95250</xdr:rowOff>
    </xdr:from>
    <xdr:ext cx="581025" cy="409575"/>
    <xdr:sp macro="" textlink="">
      <xdr:nvSpPr>
        <xdr:cNvPr id="20" name="Shape 20">
          <a:extLst>
            <a:ext uri="{FF2B5EF4-FFF2-40B4-BE49-F238E27FC236}">
              <a16:creationId xmlns:a16="http://schemas.microsoft.com/office/drawing/2014/main" id="{00000000-0008-0000-0200-000014000000}"/>
            </a:ext>
          </a:extLst>
        </xdr:cNvPr>
        <xdr:cNvSpPr/>
      </xdr:nvSpPr>
      <xdr:spPr>
        <a:xfrm>
          <a:off x="5060250" y="3579975"/>
          <a:ext cx="571500" cy="400050"/>
        </a:xfrm>
        <a:prstGeom prst="ellipse">
          <a:avLst/>
        </a:prstGeom>
        <a:solidFill>
          <a:schemeClr val="accent1"/>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R7</a:t>
          </a:r>
          <a:endParaRPr sz="1400"/>
        </a:p>
      </xdr:txBody>
    </xdr:sp>
    <xdr:clientData fLocksWithSheet="0"/>
  </xdr:oneCellAnchor>
  <xdr:oneCellAnchor>
    <xdr:from>
      <xdr:col>5</xdr:col>
      <xdr:colOff>771525</xdr:colOff>
      <xdr:row>5</xdr:row>
      <xdr:rowOff>590550</xdr:rowOff>
    </xdr:from>
    <xdr:ext cx="581025" cy="447675"/>
    <xdr:sp macro="" textlink="">
      <xdr:nvSpPr>
        <xdr:cNvPr id="21" name="Shape 21">
          <a:extLst>
            <a:ext uri="{FF2B5EF4-FFF2-40B4-BE49-F238E27FC236}">
              <a16:creationId xmlns:a16="http://schemas.microsoft.com/office/drawing/2014/main" id="{00000000-0008-0000-0200-000015000000}"/>
            </a:ext>
          </a:extLst>
        </xdr:cNvPr>
        <xdr:cNvSpPr/>
      </xdr:nvSpPr>
      <xdr:spPr>
        <a:xfrm>
          <a:off x="5060250" y="3560925"/>
          <a:ext cx="571500" cy="438150"/>
        </a:xfrm>
        <a:prstGeom prst="ellipse">
          <a:avLst/>
        </a:prstGeom>
        <a:solidFill>
          <a:schemeClr val="accent1"/>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R9</a:t>
          </a:r>
          <a:endParaRPr sz="1400"/>
        </a:p>
      </xdr:txBody>
    </xdr:sp>
    <xdr:clientData fLocksWithSheet="0"/>
  </xdr:oneCellAnchor>
  <xdr:oneCellAnchor>
    <xdr:from>
      <xdr:col>5</xdr:col>
      <xdr:colOff>47625</xdr:colOff>
      <xdr:row>5</xdr:row>
      <xdr:rowOff>552450</xdr:rowOff>
    </xdr:from>
    <xdr:ext cx="581025" cy="447675"/>
    <xdr:sp macro="" textlink="">
      <xdr:nvSpPr>
        <xdr:cNvPr id="22" name="Shape 22">
          <a:extLst>
            <a:ext uri="{FF2B5EF4-FFF2-40B4-BE49-F238E27FC236}">
              <a16:creationId xmlns:a16="http://schemas.microsoft.com/office/drawing/2014/main" id="{00000000-0008-0000-0200-000016000000}"/>
            </a:ext>
          </a:extLst>
        </xdr:cNvPr>
        <xdr:cNvSpPr/>
      </xdr:nvSpPr>
      <xdr:spPr>
        <a:xfrm>
          <a:off x="5060250" y="3560925"/>
          <a:ext cx="571500" cy="438150"/>
        </a:xfrm>
        <a:prstGeom prst="ellipse">
          <a:avLst/>
        </a:prstGeom>
        <a:solidFill>
          <a:schemeClr val="accent1"/>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R8</a:t>
          </a:r>
          <a:endParaRPr sz="1400"/>
        </a:p>
      </xdr:txBody>
    </xdr:sp>
    <xdr:clientData fLocksWithSheet="0"/>
  </xdr:oneCellAnchor>
  <xdr:oneCellAnchor>
    <xdr:from>
      <xdr:col>5</xdr:col>
      <xdr:colOff>66675</xdr:colOff>
      <xdr:row>6</xdr:row>
      <xdr:rowOff>1209675</xdr:rowOff>
    </xdr:from>
    <xdr:ext cx="523875" cy="381000"/>
    <xdr:sp macro="" textlink="">
      <xdr:nvSpPr>
        <xdr:cNvPr id="23" name="Shape 23">
          <a:extLst>
            <a:ext uri="{FF2B5EF4-FFF2-40B4-BE49-F238E27FC236}">
              <a16:creationId xmlns:a16="http://schemas.microsoft.com/office/drawing/2014/main" id="{00000000-0008-0000-0200-000017000000}"/>
            </a:ext>
          </a:extLst>
        </xdr:cNvPr>
        <xdr:cNvSpPr/>
      </xdr:nvSpPr>
      <xdr:spPr>
        <a:xfrm>
          <a:off x="5088825" y="3594263"/>
          <a:ext cx="514350" cy="371475"/>
        </a:xfrm>
        <a:prstGeom prst="ellipse">
          <a:avLst/>
        </a:prstGeom>
        <a:solidFill>
          <a:srgbClr val="BF9000"/>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R8</a:t>
          </a:r>
          <a:endParaRPr sz="1400"/>
        </a:p>
      </xdr:txBody>
    </xdr:sp>
    <xdr:clientData fLocksWithSheet="0"/>
  </xdr:oneCellAnchor>
  <xdr:oneCellAnchor>
    <xdr:from>
      <xdr:col>5</xdr:col>
      <xdr:colOff>742950</xdr:colOff>
      <xdr:row>6</xdr:row>
      <xdr:rowOff>1162050</xdr:rowOff>
    </xdr:from>
    <xdr:ext cx="523875" cy="381000"/>
    <xdr:sp macro="" textlink="">
      <xdr:nvSpPr>
        <xdr:cNvPr id="24" name="Shape 24">
          <a:extLst>
            <a:ext uri="{FF2B5EF4-FFF2-40B4-BE49-F238E27FC236}">
              <a16:creationId xmlns:a16="http://schemas.microsoft.com/office/drawing/2014/main" id="{00000000-0008-0000-0200-000018000000}"/>
            </a:ext>
          </a:extLst>
        </xdr:cNvPr>
        <xdr:cNvSpPr/>
      </xdr:nvSpPr>
      <xdr:spPr>
        <a:xfrm>
          <a:off x="5088825" y="3594263"/>
          <a:ext cx="514350" cy="371475"/>
        </a:xfrm>
        <a:prstGeom prst="ellipse">
          <a:avLst/>
        </a:prstGeom>
        <a:solidFill>
          <a:srgbClr val="BF9000"/>
        </a:solidFill>
        <a:ln w="12700" cap="flat" cmpd="sng">
          <a:solidFill>
            <a:srgbClr val="395E8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a:solidFill>
                <a:schemeClr val="lt1"/>
              </a:solidFill>
              <a:latin typeface="Calibri"/>
              <a:ea typeface="Calibri"/>
              <a:cs typeface="Calibri"/>
              <a:sym typeface="Calibri"/>
            </a:rPr>
            <a:t>R9</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1714500</xdr:colOff>
      <xdr:row>0</xdr:row>
      <xdr:rowOff>142875</xdr:rowOff>
    </xdr:from>
    <xdr:ext cx="5267325" cy="12668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514350</xdr:colOff>
      <xdr:row>0</xdr:row>
      <xdr:rowOff>57150</xdr:rowOff>
    </xdr:from>
    <xdr:ext cx="4924425" cy="126682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742950</xdr:colOff>
      <xdr:row>0</xdr:row>
      <xdr:rowOff>85725</xdr:rowOff>
    </xdr:from>
    <xdr:ext cx="2447925" cy="5524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2</xdr:col>
      <xdr:colOff>238125</xdr:colOff>
      <xdr:row>0</xdr:row>
      <xdr:rowOff>0</xdr:rowOff>
    </xdr:from>
    <xdr:ext cx="1838325" cy="5286375"/>
    <xdr:pic>
      <xdr:nvPicPr>
        <xdr:cNvPr id="2" name="image2.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28575</xdr:rowOff>
    </xdr:from>
    <xdr:ext cx="11915775" cy="8353425"/>
    <xdr:pic>
      <xdr:nvPicPr>
        <xdr:cNvPr id="2" name="image3.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CONSULTORIAS%202021\CAJA%20DE%20LA%20VIVIENDA%20POPULAR\PAAC\RIESGOS\PUBLICACION%20DEFINITIVA%202021\FICHAS%202021\208-PLA-Ft-73-74-75%20Riesgos%20GF_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MARINO\Downloads\Riesgos%20de%20Corrupci&#243;n%20Evaluaci&#243;n%20Independiente%202025%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Mi%20unidad\208-PLA-Ft-95%20Mapa%20Riesgos%20de%20Corrupci&#243;n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FA"/>
      <sheetName val="1. Riesgo Presupuesto"/>
      <sheetName val="2. Riesgo Pagos"/>
      <sheetName val="3. Riesgo Tesorería"/>
      <sheetName val="4. Riesgo Tesoreria Corrupcion"/>
      <sheetName val="5. Riesgo Cartera"/>
      <sheetName val="6. Riesgo Contabilidad"/>
      <sheetName val="Matriz de Riesgos"/>
      <sheetName val="Ejemplo Causas y Consecuencias"/>
      <sheetName val="BD"/>
    </sheetNames>
    <sheetDataSet>
      <sheetData sheetId="0"/>
      <sheetData sheetId="1"/>
      <sheetData sheetId="2"/>
      <sheetData sheetId="3"/>
      <sheetData sheetId="4"/>
      <sheetData sheetId="5"/>
      <sheetData sheetId="6"/>
      <sheetData sheetId="7"/>
      <sheetData sheetId="8"/>
      <sheetData sheetId="9">
        <row r="86">
          <cell r="A86" t="str">
            <v>Gestión_Estratégica</v>
          </cell>
          <cell r="B86" t="str">
            <v>Gestión_de_Comunicaciones</v>
          </cell>
          <cell r="C86" t="str">
            <v>Prevención_del_Daño_Antijurídico_y_Representación_Judicial</v>
          </cell>
          <cell r="D86" t="str">
            <v>Gestión_del_Talento_Humano</v>
          </cell>
          <cell r="E86" t="str">
            <v>Gestión_Tecnología_de_la_Información_y_Comunicaciones</v>
          </cell>
          <cell r="F86" t="str">
            <v>Reasentamientos_Humanos</v>
          </cell>
          <cell r="G86" t="str">
            <v>Mejoramiento_de_Vivienda</v>
          </cell>
          <cell r="H86" t="str">
            <v>Mejoramiento_de_Barrios</v>
          </cell>
          <cell r="I86" t="str">
            <v>Urbanizaciones_y_Titulación</v>
          </cell>
          <cell r="J86" t="str">
            <v>Servicio_al_Ciudadano</v>
          </cell>
          <cell r="K86" t="str">
            <v>Gestión_Administrativa</v>
          </cell>
          <cell r="L86" t="str">
            <v>Gestión_Documental</v>
          </cell>
          <cell r="M86" t="str">
            <v>Adquisición_de_Bienes_y_Servicios</v>
          </cell>
          <cell r="N86" t="str">
            <v>Gestión_Financiera</v>
          </cell>
          <cell r="O86" t="str">
            <v>Gestión_del_Control_Interno_Disciplinario</v>
          </cell>
          <cell r="P86" t="str">
            <v>Evaluación_de_la_Gestión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Mapa Corrupcion"/>
      <sheetName val="Impacto Ri Inhe"/>
      <sheetName val="AUTO_LA_FT"/>
      <sheetName val="CONTROL DE CAMBIOS"/>
      <sheetName val="Tabla Valoración controles"/>
      <sheetName val="Hoja3"/>
      <sheetName val="CONTROLES"/>
      <sheetName val="FORMULA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structivo"/>
      <sheetName val="Mapa Corrupcion"/>
      <sheetName val="Tabla Valoración controles"/>
      <sheetName val="Impacto Ri Inhe"/>
      <sheetName val="CONTROL DE CAMBIOS"/>
      <sheetName val="AUTO_LA_FT"/>
      <sheetName val="Hoja3"/>
      <sheetName val="CONTROLES"/>
      <sheetName val="FORMULAS"/>
      <sheetName val="Opciones Tratamiento"/>
      <sheetName val="Hoja1"/>
    </sheetNames>
    <sheetDataSet>
      <sheetData sheetId="0"/>
      <sheetData sheetId="1"/>
      <sheetData sheetId="2">
        <row r="7">
          <cell r="A7" t="str">
            <v>Nro.</v>
          </cell>
          <cell r="B7" t="str">
            <v>Proceso</v>
          </cell>
        </row>
        <row r="8">
          <cell r="A8"/>
          <cell r="B8"/>
        </row>
        <row r="9">
          <cell r="A9">
            <v>1</v>
          </cell>
          <cell r="B9" t="str">
            <v xml:space="preserve">SELECCIONE EL NOMBRE PROCESO </v>
          </cell>
        </row>
        <row r="10">
          <cell r="A10"/>
          <cell r="B10"/>
        </row>
        <row r="11">
          <cell r="A11"/>
          <cell r="B11"/>
        </row>
        <row r="12">
          <cell r="A12"/>
          <cell r="B12"/>
        </row>
        <row r="13">
          <cell r="A13"/>
          <cell r="B13"/>
        </row>
        <row r="14">
          <cell r="A14"/>
          <cell r="B14"/>
        </row>
        <row r="15">
          <cell r="A15">
            <v>2</v>
          </cell>
          <cell r="B15" t="str">
            <v xml:space="preserve">SELECCIONE EL NOMBRE PROCESO </v>
          </cell>
        </row>
        <row r="16">
          <cell r="A16"/>
          <cell r="B16"/>
        </row>
        <row r="17">
          <cell r="A17"/>
          <cell r="B17"/>
        </row>
        <row r="18">
          <cell r="A18"/>
          <cell r="B18"/>
        </row>
        <row r="19">
          <cell r="A19"/>
          <cell r="B19"/>
        </row>
        <row r="20">
          <cell r="A20"/>
          <cell r="B20"/>
        </row>
        <row r="21">
          <cell r="A21">
            <v>3</v>
          </cell>
          <cell r="B21" t="str">
            <v xml:space="preserve">SELECCIONE EL NOMBRE PROCESO </v>
          </cell>
        </row>
        <row r="22">
          <cell r="A22"/>
          <cell r="B22"/>
        </row>
        <row r="23">
          <cell r="A23"/>
          <cell r="B23"/>
        </row>
        <row r="24">
          <cell r="A24"/>
          <cell r="B24"/>
        </row>
        <row r="25">
          <cell r="A25"/>
          <cell r="B25"/>
        </row>
        <row r="26">
          <cell r="A26"/>
          <cell r="B26"/>
        </row>
        <row r="27">
          <cell r="A27">
            <v>4</v>
          </cell>
          <cell r="B27" t="str">
            <v xml:space="preserve">SELECCIONE EL NOMBRE PROCESO </v>
          </cell>
        </row>
        <row r="28">
          <cell r="A28"/>
          <cell r="B28"/>
        </row>
        <row r="29">
          <cell r="A29"/>
          <cell r="B29"/>
        </row>
        <row r="30">
          <cell r="A30"/>
          <cell r="B30"/>
        </row>
        <row r="31">
          <cell r="A31"/>
          <cell r="B31"/>
        </row>
        <row r="32">
          <cell r="A32"/>
          <cell r="B32"/>
        </row>
        <row r="33">
          <cell r="A33">
            <v>5</v>
          </cell>
          <cell r="B33" t="str">
            <v xml:space="preserve">SELECCIONE EL NOMBRE PROCESO </v>
          </cell>
        </row>
        <row r="34">
          <cell r="A34"/>
          <cell r="B34"/>
        </row>
        <row r="35">
          <cell r="A35"/>
          <cell r="B35"/>
        </row>
        <row r="36">
          <cell r="A36"/>
          <cell r="B36"/>
        </row>
        <row r="37">
          <cell r="A37"/>
          <cell r="B37"/>
        </row>
        <row r="38">
          <cell r="A38"/>
          <cell r="B38"/>
        </row>
        <row r="39">
          <cell r="A39">
            <v>6</v>
          </cell>
          <cell r="B39" t="str">
            <v xml:space="preserve">SELECCIONE EL NOMBRE PROCESO </v>
          </cell>
        </row>
        <row r="40">
          <cell r="A40"/>
          <cell r="B40"/>
        </row>
        <row r="41">
          <cell r="A41"/>
          <cell r="B41"/>
        </row>
        <row r="42">
          <cell r="A42"/>
          <cell r="B42"/>
        </row>
        <row r="43">
          <cell r="A43"/>
          <cell r="B43"/>
        </row>
        <row r="44">
          <cell r="A44"/>
          <cell r="B44"/>
        </row>
        <row r="45">
          <cell r="A45">
            <v>7</v>
          </cell>
          <cell r="B45" t="str">
            <v xml:space="preserve">SELECCIONE EL NOMBRE PROCESO </v>
          </cell>
        </row>
        <row r="46">
          <cell r="A46"/>
          <cell r="B46"/>
        </row>
        <row r="47">
          <cell r="A47"/>
          <cell r="B47"/>
        </row>
        <row r="48">
          <cell r="A48"/>
          <cell r="B48"/>
        </row>
        <row r="49">
          <cell r="A49"/>
          <cell r="B49"/>
        </row>
        <row r="50">
          <cell r="A50"/>
          <cell r="B50"/>
        </row>
        <row r="51">
          <cell r="A51">
            <v>8</v>
          </cell>
          <cell r="B51" t="str">
            <v xml:space="preserve">SELECCIONE EL NOMBRE PROCESO </v>
          </cell>
        </row>
        <row r="52">
          <cell r="A52"/>
          <cell r="B52"/>
        </row>
        <row r="53">
          <cell r="A53"/>
          <cell r="B53"/>
        </row>
        <row r="54">
          <cell r="A54"/>
          <cell r="B54"/>
        </row>
        <row r="55">
          <cell r="A55"/>
          <cell r="B55"/>
        </row>
        <row r="56">
          <cell r="A56"/>
          <cell r="B56"/>
        </row>
        <row r="57">
          <cell r="A57">
            <v>9</v>
          </cell>
          <cell r="B57" t="str">
            <v xml:space="preserve">SELECCIONE EL NOMBRE PROCESO </v>
          </cell>
        </row>
        <row r="58">
          <cell r="A58"/>
          <cell r="B58"/>
        </row>
        <row r="59">
          <cell r="A59"/>
          <cell r="B59"/>
        </row>
        <row r="60">
          <cell r="A60"/>
          <cell r="B60"/>
        </row>
        <row r="61">
          <cell r="A61"/>
          <cell r="B61"/>
        </row>
        <row r="62">
          <cell r="A62"/>
          <cell r="B62"/>
        </row>
        <row r="63">
          <cell r="A63">
            <v>10</v>
          </cell>
          <cell r="B63" t="str">
            <v xml:space="preserve">SELECCIONE EL NOMBRE PROCESO </v>
          </cell>
        </row>
        <row r="64">
          <cell r="A64"/>
          <cell r="B64"/>
        </row>
        <row r="65">
          <cell r="A65"/>
          <cell r="B65"/>
        </row>
        <row r="66">
          <cell r="A66"/>
          <cell r="B66"/>
        </row>
        <row r="67">
          <cell r="A67"/>
          <cell r="B67"/>
        </row>
        <row r="68">
          <cell r="A68"/>
          <cell r="B68"/>
        </row>
        <row r="69">
          <cell r="A69">
            <v>11</v>
          </cell>
          <cell r="B69" t="str">
            <v xml:space="preserve">SELECCIONE EL NOMBRE PROCESO </v>
          </cell>
        </row>
        <row r="70">
          <cell r="A70"/>
          <cell r="B70"/>
        </row>
        <row r="71">
          <cell r="A71"/>
          <cell r="B71"/>
        </row>
        <row r="72">
          <cell r="A72"/>
          <cell r="B72"/>
        </row>
        <row r="73">
          <cell r="A73"/>
          <cell r="B73"/>
        </row>
        <row r="74">
          <cell r="A74"/>
          <cell r="B74"/>
        </row>
        <row r="75">
          <cell r="A75">
            <v>12</v>
          </cell>
          <cell r="B75" t="str">
            <v xml:space="preserve">SELECCIONE EL NOMBRE PROCESO </v>
          </cell>
        </row>
        <row r="76">
          <cell r="A76"/>
          <cell r="B76"/>
        </row>
        <row r="77">
          <cell r="A77"/>
          <cell r="B77"/>
        </row>
        <row r="78">
          <cell r="A78"/>
          <cell r="B78"/>
        </row>
        <row r="79">
          <cell r="A79"/>
          <cell r="B79"/>
        </row>
        <row r="80">
          <cell r="A80"/>
          <cell r="B80"/>
        </row>
        <row r="81">
          <cell r="A81">
            <v>13</v>
          </cell>
          <cell r="B81" t="str">
            <v xml:space="preserve">SELECCIONE EL NOMBRE PROCESO </v>
          </cell>
        </row>
        <row r="82">
          <cell r="A82"/>
          <cell r="B82"/>
        </row>
        <row r="83">
          <cell r="A83"/>
          <cell r="B83"/>
        </row>
        <row r="84">
          <cell r="A84"/>
          <cell r="B84"/>
        </row>
        <row r="85">
          <cell r="A85"/>
          <cell r="B85"/>
        </row>
        <row r="86">
          <cell r="A86"/>
          <cell r="B86"/>
        </row>
        <row r="87">
          <cell r="A87">
            <v>14</v>
          </cell>
          <cell r="B87" t="str">
            <v xml:space="preserve">SELECCIONE EL NOMBRE PROCESO </v>
          </cell>
        </row>
        <row r="88">
          <cell r="A88"/>
          <cell r="B88"/>
        </row>
        <row r="89">
          <cell r="A89"/>
          <cell r="B89"/>
        </row>
        <row r="90">
          <cell r="A90"/>
          <cell r="B90"/>
        </row>
        <row r="91">
          <cell r="A91"/>
          <cell r="B91"/>
        </row>
        <row r="92">
          <cell r="A92"/>
          <cell r="B92"/>
        </row>
        <row r="93">
          <cell r="A93">
            <v>15</v>
          </cell>
          <cell r="B93" t="str">
            <v xml:space="preserve">SELECCIONE EL NOMBRE PROCESO </v>
          </cell>
        </row>
        <row r="94">
          <cell r="A94"/>
          <cell r="B94"/>
        </row>
        <row r="95">
          <cell r="A95"/>
          <cell r="B95"/>
        </row>
        <row r="96">
          <cell r="A96"/>
          <cell r="B96"/>
        </row>
        <row r="97">
          <cell r="A97"/>
          <cell r="B97"/>
        </row>
        <row r="98">
          <cell r="A98"/>
          <cell r="B98"/>
        </row>
        <row r="99">
          <cell r="A99">
            <v>16</v>
          </cell>
          <cell r="B99" t="str">
            <v xml:space="preserve">SELECCIONE EL NOMBRE PROCESO </v>
          </cell>
        </row>
        <row r="100">
          <cell r="A100"/>
          <cell r="B100"/>
        </row>
        <row r="101">
          <cell r="A101"/>
          <cell r="B101"/>
        </row>
        <row r="102">
          <cell r="A102"/>
          <cell r="B102"/>
        </row>
        <row r="103">
          <cell r="A103"/>
          <cell r="B103"/>
        </row>
        <row r="104">
          <cell r="A104"/>
          <cell r="B104"/>
        </row>
        <row r="105">
          <cell r="A105">
            <v>17</v>
          </cell>
          <cell r="B105" t="str">
            <v xml:space="preserve">SELECCIONE EL NOMBRE PROCESO </v>
          </cell>
        </row>
        <row r="106">
          <cell r="A106"/>
          <cell r="B106"/>
        </row>
        <row r="107">
          <cell r="A107"/>
          <cell r="B107"/>
        </row>
        <row r="108">
          <cell r="A108"/>
          <cell r="B108"/>
        </row>
        <row r="109">
          <cell r="A109"/>
          <cell r="B109"/>
        </row>
        <row r="110">
          <cell r="A110"/>
          <cell r="B110"/>
        </row>
        <row r="111">
          <cell r="A111">
            <v>18</v>
          </cell>
          <cell r="B111" t="str">
            <v xml:space="preserve">SELECCIONE EL NOMBRE PROCESO </v>
          </cell>
        </row>
        <row r="112">
          <cell r="A112"/>
          <cell r="B112"/>
        </row>
        <row r="113">
          <cell r="A113"/>
          <cell r="B113"/>
        </row>
        <row r="114">
          <cell r="A114"/>
          <cell r="B114"/>
        </row>
        <row r="115">
          <cell r="A115"/>
          <cell r="B115"/>
        </row>
        <row r="116">
          <cell r="A116"/>
          <cell r="B116"/>
        </row>
        <row r="117">
          <cell r="A117">
            <v>19</v>
          </cell>
          <cell r="B117" t="str">
            <v xml:space="preserve">SELECCIONE EL NOMBRE PROCESO </v>
          </cell>
        </row>
        <row r="118">
          <cell r="A118"/>
          <cell r="B118"/>
        </row>
        <row r="119">
          <cell r="A119"/>
          <cell r="B119"/>
        </row>
        <row r="120">
          <cell r="A120"/>
          <cell r="B120"/>
        </row>
        <row r="121">
          <cell r="A121"/>
          <cell r="B121"/>
        </row>
        <row r="122">
          <cell r="A122"/>
          <cell r="B122"/>
        </row>
        <row r="123">
          <cell r="A123">
            <v>20</v>
          </cell>
          <cell r="B123" t="str">
            <v xml:space="preserve">SELECCIONE EL NOMBRE PROCESO </v>
          </cell>
        </row>
        <row r="124">
          <cell r="A124"/>
          <cell r="B124"/>
        </row>
        <row r="125">
          <cell r="A125"/>
          <cell r="B125"/>
        </row>
        <row r="126">
          <cell r="A126"/>
          <cell r="B126"/>
        </row>
        <row r="127">
          <cell r="A127"/>
          <cell r="B127"/>
        </row>
        <row r="128">
          <cell r="A128"/>
          <cell r="B128"/>
        </row>
        <row r="129">
          <cell r="A129">
            <v>21</v>
          </cell>
          <cell r="B129" t="str">
            <v xml:space="preserve">SELECCIONE EL NOMBRE PROCESO </v>
          </cell>
        </row>
        <row r="130">
          <cell r="A130"/>
          <cell r="B130"/>
        </row>
        <row r="131">
          <cell r="A131"/>
          <cell r="B131"/>
        </row>
        <row r="132">
          <cell r="A132"/>
          <cell r="B132"/>
        </row>
        <row r="133">
          <cell r="A133"/>
          <cell r="B133"/>
        </row>
        <row r="134">
          <cell r="A134"/>
          <cell r="B134"/>
        </row>
        <row r="135">
          <cell r="A135">
            <v>22</v>
          </cell>
          <cell r="B135" t="str">
            <v xml:space="preserve">SELECCIONE EL NOMBRE PROCESO </v>
          </cell>
        </row>
        <row r="136">
          <cell r="A136"/>
          <cell r="B136"/>
        </row>
        <row r="137">
          <cell r="A137"/>
          <cell r="B137"/>
        </row>
        <row r="138">
          <cell r="A138"/>
          <cell r="B138"/>
        </row>
        <row r="139">
          <cell r="A139"/>
          <cell r="B139"/>
        </row>
        <row r="140">
          <cell r="A140"/>
          <cell r="B140"/>
        </row>
        <row r="141">
          <cell r="A141">
            <v>23</v>
          </cell>
          <cell r="B141" t="str">
            <v xml:space="preserve">SELECCIONE EL NOMBRE PROCESO </v>
          </cell>
        </row>
        <row r="142">
          <cell r="A142"/>
          <cell r="B142"/>
        </row>
        <row r="143">
          <cell r="A143"/>
          <cell r="B143"/>
        </row>
        <row r="144">
          <cell r="A144"/>
          <cell r="B144"/>
        </row>
        <row r="145">
          <cell r="A145"/>
          <cell r="B145"/>
        </row>
        <row r="146">
          <cell r="A146"/>
          <cell r="B146"/>
        </row>
        <row r="147">
          <cell r="A147">
            <v>24</v>
          </cell>
          <cell r="B147" t="str">
            <v xml:space="preserve">SELECCIONE EL NOMBRE PROCESO </v>
          </cell>
        </row>
        <row r="148">
          <cell r="A148"/>
          <cell r="B148"/>
        </row>
        <row r="149">
          <cell r="A149"/>
          <cell r="B149"/>
        </row>
        <row r="150">
          <cell r="A150"/>
          <cell r="B150"/>
        </row>
        <row r="151">
          <cell r="A151"/>
          <cell r="B151"/>
        </row>
        <row r="152">
          <cell r="A152"/>
          <cell r="B152"/>
        </row>
        <row r="153">
          <cell r="A153"/>
          <cell r="B153" t="str">
            <v xml:space="preserve">SELECCIONE EL NOMBRE PROCESO </v>
          </cell>
        </row>
        <row r="154">
          <cell r="A154"/>
          <cell r="B154"/>
        </row>
        <row r="155">
          <cell r="A155"/>
          <cell r="B155"/>
        </row>
        <row r="156">
          <cell r="A156"/>
          <cell r="B156"/>
        </row>
        <row r="157">
          <cell r="A157"/>
          <cell r="B157"/>
        </row>
        <row r="158">
          <cell r="A158"/>
          <cell r="B158"/>
        </row>
        <row r="159">
          <cell r="A159"/>
          <cell r="B159" t="str">
            <v xml:space="preserve">SELECCIONE EL NOMBRE PROCESO </v>
          </cell>
        </row>
        <row r="160">
          <cell r="A160"/>
          <cell r="B160"/>
        </row>
        <row r="161">
          <cell r="A161"/>
          <cell r="B161"/>
        </row>
        <row r="162">
          <cell r="A162"/>
          <cell r="B162"/>
        </row>
        <row r="163">
          <cell r="A163"/>
          <cell r="B163"/>
        </row>
        <row r="164">
          <cell r="A164"/>
          <cell r="B164"/>
        </row>
        <row r="165">
          <cell r="A165"/>
          <cell r="B165" t="str">
            <v xml:space="preserve">SELECCIONE EL NOMBRE PROCESO </v>
          </cell>
        </row>
        <row r="166">
          <cell r="A166"/>
          <cell r="B166"/>
        </row>
        <row r="167">
          <cell r="A167"/>
          <cell r="B167"/>
        </row>
        <row r="168">
          <cell r="A168"/>
          <cell r="B168"/>
        </row>
        <row r="169">
          <cell r="A169"/>
          <cell r="B169"/>
        </row>
        <row r="170">
          <cell r="A170"/>
          <cell r="B170"/>
        </row>
        <row r="171">
          <cell r="A171"/>
          <cell r="B171" t="str">
            <v xml:space="preserve">SELECCIONE EL NOMBRE PROCESO </v>
          </cell>
        </row>
        <row r="172">
          <cell r="A172"/>
          <cell r="B172"/>
        </row>
        <row r="173">
          <cell r="A173"/>
          <cell r="B173"/>
        </row>
        <row r="174">
          <cell r="A174"/>
          <cell r="B174"/>
        </row>
        <row r="175">
          <cell r="A175"/>
          <cell r="B175"/>
        </row>
        <row r="176">
          <cell r="A176"/>
          <cell r="B176"/>
        </row>
        <row r="177">
          <cell r="A177"/>
          <cell r="B177" t="str">
            <v xml:space="preserve">SELECCIONE EL NOMBRE PROCESO </v>
          </cell>
        </row>
        <row r="178">
          <cell r="A178"/>
          <cell r="B178"/>
        </row>
        <row r="179">
          <cell r="A179"/>
          <cell r="B179"/>
        </row>
        <row r="180">
          <cell r="A180"/>
          <cell r="B180"/>
        </row>
        <row r="181">
          <cell r="A181"/>
          <cell r="B181"/>
        </row>
        <row r="182">
          <cell r="A182"/>
          <cell r="B182"/>
        </row>
        <row r="183">
          <cell r="A183"/>
          <cell r="B183" t="str">
            <v xml:space="preserve">SELECCIONE EL NOMBRE PROCESO </v>
          </cell>
        </row>
        <row r="184">
          <cell r="A184"/>
          <cell r="B184"/>
        </row>
        <row r="185">
          <cell r="A185"/>
          <cell r="B185"/>
        </row>
        <row r="186">
          <cell r="A186"/>
          <cell r="B186"/>
        </row>
        <row r="187">
          <cell r="A187"/>
          <cell r="B187"/>
        </row>
        <row r="188">
          <cell r="A188"/>
          <cell r="B188"/>
        </row>
        <row r="189">
          <cell r="A189"/>
          <cell r="B189" t="str">
            <v xml:space="preserve">SELECCIONE EL NOMBRE PROCESO </v>
          </cell>
        </row>
        <row r="190">
          <cell r="A190"/>
          <cell r="B190"/>
        </row>
        <row r="191">
          <cell r="A191"/>
          <cell r="B191"/>
        </row>
        <row r="192">
          <cell r="A192"/>
          <cell r="B192"/>
        </row>
        <row r="193">
          <cell r="A193"/>
          <cell r="B193"/>
        </row>
        <row r="194">
          <cell r="A194"/>
          <cell r="B194"/>
        </row>
        <row r="195">
          <cell r="A195"/>
          <cell r="B195" t="str">
            <v xml:space="preserve">SELECCIONE EL NOMBRE PROCESO </v>
          </cell>
        </row>
        <row r="196">
          <cell r="A196"/>
          <cell r="B196"/>
        </row>
        <row r="197">
          <cell r="A197"/>
          <cell r="B197"/>
        </row>
        <row r="198">
          <cell r="A198"/>
          <cell r="B198"/>
        </row>
        <row r="199">
          <cell r="A199"/>
          <cell r="B199"/>
        </row>
        <row r="200">
          <cell r="A200"/>
          <cell r="B200"/>
        </row>
        <row r="201">
          <cell r="A201"/>
          <cell r="B201" t="str">
            <v xml:space="preserve">SELECCIONE EL NOMBRE PROCESO </v>
          </cell>
        </row>
        <row r="202">
          <cell r="A202"/>
          <cell r="B202"/>
        </row>
        <row r="203">
          <cell r="A203"/>
          <cell r="B203"/>
        </row>
        <row r="204">
          <cell r="A204"/>
          <cell r="B204"/>
        </row>
        <row r="205">
          <cell r="A205"/>
          <cell r="B205"/>
        </row>
        <row r="206">
          <cell r="A206"/>
          <cell r="B206"/>
        </row>
        <row r="207">
          <cell r="A207"/>
          <cell r="B207" t="str">
            <v xml:space="preserve">SELECCIONE EL NOMBRE PROCESO </v>
          </cell>
        </row>
        <row r="208">
          <cell r="A208"/>
          <cell r="B208"/>
        </row>
        <row r="209">
          <cell r="A209"/>
          <cell r="B209"/>
        </row>
        <row r="210">
          <cell r="A210"/>
          <cell r="B210"/>
        </row>
        <row r="211">
          <cell r="A211"/>
          <cell r="B211"/>
        </row>
        <row r="212">
          <cell r="A212"/>
          <cell r="B212"/>
        </row>
        <row r="213">
          <cell r="A213"/>
          <cell r="B213" t="str">
            <v xml:space="preserve">SELECCIONE EL NOMBRE PROCESO </v>
          </cell>
        </row>
        <row r="214">
          <cell r="A214"/>
          <cell r="B214"/>
        </row>
        <row r="215">
          <cell r="A215"/>
          <cell r="B215"/>
        </row>
        <row r="216">
          <cell r="A216"/>
          <cell r="B216"/>
        </row>
        <row r="217">
          <cell r="A217"/>
          <cell r="B217"/>
        </row>
        <row r="218">
          <cell r="A218"/>
          <cell r="B218"/>
        </row>
        <row r="219">
          <cell r="A219"/>
          <cell r="B219" t="str">
            <v xml:space="preserve">SELECCIONE EL NOMBRE PROCESO </v>
          </cell>
        </row>
        <row r="220">
          <cell r="A220"/>
          <cell r="B220"/>
        </row>
        <row r="221">
          <cell r="A221"/>
          <cell r="B221"/>
        </row>
        <row r="222">
          <cell r="A222"/>
          <cell r="B222"/>
        </row>
        <row r="223">
          <cell r="A223"/>
          <cell r="B223"/>
        </row>
        <row r="224">
          <cell r="A224"/>
          <cell r="B224"/>
        </row>
      </sheetData>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intranet.fuga.gov.co/proceso-planeacion" TargetMode="External"/><Relationship Id="rId13" Type="http://schemas.openxmlformats.org/officeDocument/2006/relationships/hyperlink" Target="https://drive.google.com/drive/u/0/folders/1feDh3T2BhjYqA5jptXmQ4NgLKx56ehCj" TargetMode="External"/><Relationship Id="rId18" Type="http://schemas.openxmlformats.org/officeDocument/2006/relationships/comments" Target="../comments1.xml"/><Relationship Id="rId3" Type="http://schemas.openxmlformats.org/officeDocument/2006/relationships/hyperlink" Target="https://docs.google.com/spreadsheets/d/1EbIPjzfR84tIoMYJ7bgYVUUzXoJc_BVe/edit?usp=drive_link&amp;ouid=113989767942860311950&amp;rtpof=true&amp;sd=true" TargetMode="External"/><Relationship Id="rId7" Type="http://schemas.openxmlformats.org/officeDocument/2006/relationships/hyperlink" Target="https://intranet.fuga.gov.co/proceso-planeacion" TargetMode="External"/><Relationship Id="rId12" Type="http://schemas.openxmlformats.org/officeDocument/2006/relationships/hyperlink" Target="https://drive.google.com/drive/u/0/folders/1suPJjFbiFkq5ubbnerf_a0Ovp3Z-w9gt" TargetMode="External"/><Relationship Id="rId17" Type="http://schemas.openxmlformats.org/officeDocument/2006/relationships/vmlDrawing" Target="../drawings/vmlDrawing1.vml"/><Relationship Id="rId2" Type="http://schemas.openxmlformats.org/officeDocument/2006/relationships/hyperlink" Target="https://drive.google.com/drive/u/0/folders/1H4e3455rx-qN-7jj_EunyTgictxlG5GH" TargetMode="External"/><Relationship Id="rId16" Type="http://schemas.openxmlformats.org/officeDocument/2006/relationships/printerSettings" Target="../printerSettings/printerSettings1.bin"/><Relationship Id="rId1" Type="http://schemas.openxmlformats.org/officeDocument/2006/relationships/hyperlink" Target="https://drive.google.com/drive/u/3/folders/1yT4yfQUr06fXFGGC5ElmZ9C6OU_pSbZI" TargetMode="External"/><Relationship Id="rId6" Type="http://schemas.openxmlformats.org/officeDocument/2006/relationships/hyperlink" Target="https://intranet.fuga.gov.co/sites/default/files/pn-pd-03_procedimiento_formulacion_seguimiento_y_evaluacion_de_planes_v10_29052026.pdf" TargetMode="External"/><Relationship Id="rId11" Type="http://schemas.openxmlformats.org/officeDocument/2006/relationships/hyperlink" Target="https://drive.google.com/drive/u/0/folders/1rP40fhtf_nIj5b-usp4ox9dLvNVbqgkj" TargetMode="External"/><Relationship Id="rId5" Type="http://schemas.openxmlformats.org/officeDocument/2006/relationships/hyperlink" Target="https://fuga.gov.co/transparencia-y-acceso-a-la-informacion-publica/planeacion-presupuesto-informes/planes-estrategicos-sectoriales-e-institucionales" TargetMode="External"/><Relationship Id="rId15" Type="http://schemas.openxmlformats.org/officeDocument/2006/relationships/hyperlink" Target="https://drive.google.com/drive/u/0/folders/1e6ia7tuFWqLq3Jv0BA0uEanSRHLDYQBk" TargetMode="External"/><Relationship Id="rId10" Type="http://schemas.openxmlformats.org/officeDocument/2006/relationships/hyperlink" Target="https://drive.google.com/drive/u/0/folders/1g9jg0oAwaQP5dAmBt5rtr21U1NYYRBJc" TargetMode="External"/><Relationship Id="rId4" Type="http://schemas.openxmlformats.org/officeDocument/2006/relationships/hyperlink" Target="https://drive.google.com/drive/u/0/folders/1H4e3455rx-qN-7jj_EunyTgictxlG5GH" TargetMode="External"/><Relationship Id="rId9" Type="http://schemas.openxmlformats.org/officeDocument/2006/relationships/hyperlink" Target="https://drive.google.com/drive/u/0/folders/1g9jg0oAwaQP5dAmBt5rtr21U1NYYRBJc" TargetMode="External"/><Relationship Id="rId14" Type="http://schemas.openxmlformats.org/officeDocument/2006/relationships/hyperlink" Target="https://docs.google.com/spreadsheets/d/16oSklrIISdsxd29wJebSbuAIUcUOT9T0/edit?usp=drive_link&amp;ouid=100640100822658914209&amp;rtpof=true&amp;sd=tru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4.42578125" defaultRowHeight="15" customHeight="1" x14ac:dyDescent="0.25"/>
  <cols>
    <col min="1" max="1" width="2.85546875" customWidth="1"/>
    <col min="2" max="3" width="24.7109375" customWidth="1"/>
    <col min="4" max="4" width="63.85546875" customWidth="1"/>
    <col min="5" max="5" width="24.7109375" customWidth="1"/>
    <col min="6" max="26" width="11.42578125" customWidth="1"/>
  </cols>
  <sheetData>
    <row r="1" spans="1:26" ht="12.7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18" customHeight="1" x14ac:dyDescent="0.25">
      <c r="A2" s="1"/>
      <c r="B2" s="369" t="s">
        <v>0</v>
      </c>
      <c r="C2" s="370"/>
      <c r="D2" s="370"/>
      <c r="E2" s="371"/>
      <c r="F2" s="1"/>
      <c r="G2" s="1"/>
      <c r="H2" s="1"/>
      <c r="I2" s="1"/>
      <c r="J2" s="1"/>
      <c r="K2" s="1"/>
      <c r="L2" s="1"/>
      <c r="M2" s="1"/>
      <c r="N2" s="1"/>
      <c r="O2" s="1"/>
      <c r="P2" s="1"/>
      <c r="Q2" s="1"/>
      <c r="R2" s="1"/>
      <c r="S2" s="1"/>
      <c r="T2" s="1"/>
      <c r="U2" s="1"/>
      <c r="V2" s="1"/>
      <c r="W2" s="1"/>
      <c r="X2" s="1"/>
      <c r="Y2" s="1"/>
      <c r="Z2" s="1"/>
    </row>
    <row r="3" spans="1:26" ht="68.25" customHeight="1" x14ac:dyDescent="0.25">
      <c r="A3" s="1"/>
      <c r="B3" s="372" t="s">
        <v>1</v>
      </c>
      <c r="C3" s="373"/>
      <c r="D3" s="373"/>
      <c r="E3" s="374"/>
      <c r="F3" s="1"/>
      <c r="G3" s="1"/>
      <c r="H3" s="1"/>
      <c r="I3" s="1"/>
      <c r="J3" s="1"/>
      <c r="K3" s="1"/>
      <c r="L3" s="1"/>
      <c r="M3" s="1"/>
      <c r="N3" s="1"/>
      <c r="O3" s="1"/>
      <c r="P3" s="1"/>
      <c r="Q3" s="1"/>
      <c r="R3" s="1"/>
      <c r="S3" s="1"/>
      <c r="T3" s="1"/>
      <c r="U3" s="1"/>
      <c r="V3" s="1"/>
      <c r="W3" s="1"/>
      <c r="X3" s="1"/>
      <c r="Y3" s="1"/>
      <c r="Z3" s="1"/>
    </row>
    <row r="4" spans="1:26" ht="12.75" customHeight="1" x14ac:dyDescent="0.25">
      <c r="A4" s="1"/>
      <c r="B4" s="375" t="s">
        <v>2</v>
      </c>
      <c r="C4" s="376"/>
      <c r="D4" s="376"/>
      <c r="E4" s="377"/>
      <c r="F4" s="1"/>
      <c r="G4" s="1"/>
      <c r="H4" s="1"/>
      <c r="I4" s="1"/>
      <c r="J4" s="1"/>
      <c r="K4" s="1"/>
      <c r="L4" s="1"/>
      <c r="M4" s="1"/>
      <c r="N4" s="1"/>
      <c r="O4" s="1"/>
      <c r="P4" s="1"/>
      <c r="Q4" s="1"/>
      <c r="R4" s="1"/>
      <c r="S4" s="1"/>
      <c r="T4" s="1"/>
      <c r="U4" s="1"/>
      <c r="V4" s="1"/>
      <c r="W4" s="1"/>
      <c r="X4" s="1"/>
      <c r="Y4" s="1"/>
      <c r="Z4" s="1"/>
    </row>
    <row r="5" spans="1:26" ht="30" customHeight="1" x14ac:dyDescent="0.25">
      <c r="A5" s="1"/>
      <c r="B5" s="378" t="s">
        <v>3</v>
      </c>
      <c r="C5" s="379"/>
      <c r="D5" s="379"/>
      <c r="E5" s="380"/>
      <c r="F5" s="1"/>
      <c r="G5" s="1"/>
      <c r="H5" s="1"/>
      <c r="I5" s="1"/>
      <c r="J5" s="1"/>
      <c r="K5" s="1"/>
      <c r="L5" s="1"/>
      <c r="M5" s="1"/>
      <c r="N5" s="1"/>
      <c r="O5" s="1"/>
      <c r="P5" s="1"/>
      <c r="Q5" s="1"/>
      <c r="R5" s="1"/>
      <c r="S5" s="1"/>
      <c r="T5" s="1"/>
      <c r="U5" s="1"/>
      <c r="V5" s="1"/>
      <c r="W5" s="1"/>
      <c r="X5" s="1"/>
      <c r="Y5" s="1"/>
      <c r="Z5" s="1"/>
    </row>
    <row r="6" spans="1:26" ht="27" customHeight="1" x14ac:dyDescent="0.25">
      <c r="A6" s="1"/>
      <c r="B6" s="381" t="s">
        <v>4</v>
      </c>
      <c r="C6" s="382"/>
      <c r="D6" s="382"/>
      <c r="E6" s="383"/>
      <c r="F6" s="1"/>
      <c r="G6" s="1"/>
      <c r="H6" s="1"/>
      <c r="I6" s="1"/>
      <c r="J6" s="1"/>
      <c r="K6" s="1"/>
      <c r="L6" s="1"/>
      <c r="M6" s="1"/>
      <c r="N6" s="1"/>
      <c r="O6" s="1"/>
      <c r="P6" s="1"/>
      <c r="Q6" s="1"/>
      <c r="R6" s="1"/>
      <c r="S6" s="1"/>
      <c r="T6" s="1"/>
      <c r="U6" s="1"/>
      <c r="V6" s="1"/>
      <c r="W6" s="1"/>
      <c r="X6" s="1"/>
      <c r="Y6" s="1"/>
      <c r="Z6" s="1"/>
    </row>
    <row r="7" spans="1:26" ht="12" customHeight="1" x14ac:dyDescent="0.25">
      <c r="A7" s="1"/>
      <c r="B7" s="3"/>
      <c r="C7" s="4"/>
      <c r="D7" s="4"/>
      <c r="E7" s="5"/>
      <c r="F7" s="1"/>
      <c r="G7" s="1"/>
      <c r="H7" s="1"/>
      <c r="I7" s="1"/>
      <c r="J7" s="1"/>
      <c r="K7" s="1"/>
      <c r="L7" s="1"/>
      <c r="M7" s="1"/>
      <c r="N7" s="1"/>
      <c r="O7" s="1"/>
      <c r="P7" s="1"/>
      <c r="Q7" s="1"/>
      <c r="R7" s="1"/>
      <c r="S7" s="1"/>
      <c r="T7" s="1"/>
      <c r="U7" s="1"/>
      <c r="V7" s="1"/>
      <c r="W7" s="1"/>
      <c r="X7" s="1"/>
      <c r="Y7" s="1"/>
      <c r="Z7" s="1"/>
    </row>
    <row r="8" spans="1:26" ht="31.5" customHeight="1" x14ac:dyDescent="0.25">
      <c r="A8" s="1"/>
      <c r="B8" s="7"/>
      <c r="C8" s="8" t="s">
        <v>6</v>
      </c>
      <c r="D8" s="9" t="s">
        <v>7</v>
      </c>
      <c r="E8" s="10"/>
      <c r="F8" s="1"/>
      <c r="G8" s="1"/>
      <c r="H8" s="1"/>
      <c r="I8" s="1"/>
      <c r="J8" s="1"/>
      <c r="K8" s="1"/>
      <c r="L8" s="1"/>
      <c r="M8" s="1"/>
      <c r="N8" s="1"/>
      <c r="O8" s="1"/>
      <c r="P8" s="1"/>
      <c r="Q8" s="1"/>
      <c r="R8" s="1"/>
      <c r="S8" s="1"/>
      <c r="T8" s="1"/>
      <c r="U8" s="1"/>
      <c r="V8" s="1"/>
      <c r="W8" s="1"/>
      <c r="X8" s="1"/>
      <c r="Y8" s="1"/>
      <c r="Z8" s="1"/>
    </row>
    <row r="9" spans="1:26" ht="12.75" customHeight="1" x14ac:dyDescent="0.25">
      <c r="A9" s="1"/>
      <c r="B9" s="7"/>
      <c r="C9" s="12" t="s">
        <v>8</v>
      </c>
      <c r="D9" s="13" t="s">
        <v>9</v>
      </c>
      <c r="E9" s="10"/>
      <c r="F9" s="1"/>
      <c r="G9" s="1"/>
      <c r="H9" s="1"/>
      <c r="I9" s="1"/>
      <c r="J9" s="1"/>
      <c r="K9" s="1"/>
      <c r="L9" s="1"/>
      <c r="M9" s="1"/>
      <c r="N9" s="1"/>
      <c r="O9" s="1"/>
      <c r="P9" s="1"/>
      <c r="Q9" s="1"/>
      <c r="R9" s="1"/>
      <c r="S9" s="1"/>
      <c r="T9" s="1"/>
      <c r="U9" s="1"/>
      <c r="V9" s="1"/>
      <c r="W9" s="1"/>
      <c r="X9" s="1"/>
      <c r="Y9" s="1"/>
      <c r="Z9" s="1"/>
    </row>
    <row r="10" spans="1:26" ht="12.75" customHeight="1" x14ac:dyDescent="0.25">
      <c r="A10" s="1"/>
      <c r="B10" s="7"/>
      <c r="C10" s="12" t="s">
        <v>12</v>
      </c>
      <c r="D10" s="13" t="s">
        <v>13</v>
      </c>
      <c r="E10" s="10"/>
      <c r="F10" s="1"/>
      <c r="G10" s="1"/>
      <c r="H10" s="1"/>
      <c r="I10" s="1"/>
      <c r="J10" s="1"/>
      <c r="K10" s="1"/>
      <c r="L10" s="1"/>
      <c r="M10" s="1"/>
      <c r="N10" s="1"/>
      <c r="O10" s="1"/>
      <c r="P10" s="1"/>
      <c r="Q10" s="1"/>
      <c r="R10" s="1"/>
      <c r="S10" s="1"/>
      <c r="T10" s="1"/>
      <c r="U10" s="1"/>
      <c r="V10" s="1"/>
      <c r="W10" s="1"/>
      <c r="X10" s="1"/>
      <c r="Y10" s="1"/>
      <c r="Z10" s="1"/>
    </row>
    <row r="11" spans="1:26" ht="12.75" customHeight="1" x14ac:dyDescent="0.25">
      <c r="A11" s="1"/>
      <c r="B11" s="7"/>
      <c r="C11" s="12" t="s">
        <v>19</v>
      </c>
      <c r="D11" s="13" t="s">
        <v>20</v>
      </c>
      <c r="E11" s="10"/>
      <c r="F11" s="1"/>
      <c r="G11" s="1"/>
      <c r="H11" s="1"/>
      <c r="I11" s="1"/>
      <c r="J11" s="1"/>
      <c r="K11" s="1"/>
      <c r="L11" s="1"/>
      <c r="M11" s="1"/>
      <c r="N11" s="1"/>
      <c r="O11" s="1"/>
      <c r="P11" s="1"/>
      <c r="Q11" s="1"/>
      <c r="R11" s="1"/>
      <c r="S11" s="1"/>
      <c r="T11" s="1"/>
      <c r="U11" s="1"/>
      <c r="V11" s="1"/>
      <c r="W11" s="1"/>
      <c r="X11" s="1"/>
      <c r="Y11" s="1"/>
      <c r="Z11" s="1"/>
    </row>
    <row r="12" spans="1:26" ht="12.75" customHeight="1" x14ac:dyDescent="0.25">
      <c r="A12" s="1"/>
      <c r="B12" s="7"/>
      <c r="C12" s="12" t="s">
        <v>25</v>
      </c>
      <c r="D12" s="13" t="s">
        <v>28</v>
      </c>
      <c r="E12" s="10"/>
      <c r="F12" s="1"/>
      <c r="G12" s="1"/>
      <c r="H12" s="1"/>
      <c r="I12" s="1"/>
      <c r="J12" s="1"/>
      <c r="K12" s="1"/>
      <c r="L12" s="1"/>
      <c r="M12" s="1"/>
      <c r="N12" s="1"/>
      <c r="O12" s="1"/>
      <c r="P12" s="1"/>
      <c r="Q12" s="1"/>
      <c r="R12" s="1"/>
      <c r="S12" s="1"/>
      <c r="T12" s="1"/>
      <c r="U12" s="1"/>
      <c r="V12" s="1"/>
      <c r="W12" s="1"/>
      <c r="X12" s="1"/>
      <c r="Y12" s="1"/>
      <c r="Z12" s="1"/>
    </row>
    <row r="13" spans="1:26" ht="12.75" customHeight="1" x14ac:dyDescent="0.25">
      <c r="A13" s="1"/>
      <c r="B13" s="7"/>
      <c r="C13" s="36" t="s">
        <v>45</v>
      </c>
      <c r="D13" s="37" t="s">
        <v>49</v>
      </c>
      <c r="E13" s="10"/>
      <c r="F13" s="1"/>
      <c r="G13" s="1"/>
      <c r="H13" s="1"/>
      <c r="I13" s="1"/>
      <c r="J13" s="1"/>
      <c r="K13" s="1"/>
      <c r="L13" s="1"/>
      <c r="M13" s="1"/>
      <c r="N13" s="1"/>
      <c r="O13" s="1"/>
      <c r="P13" s="1"/>
      <c r="Q13" s="1"/>
      <c r="R13" s="1"/>
      <c r="S13" s="1"/>
      <c r="T13" s="1"/>
      <c r="U13" s="1"/>
      <c r="V13" s="1"/>
      <c r="W13" s="1"/>
      <c r="X13" s="1"/>
      <c r="Y13" s="1"/>
      <c r="Z13" s="1"/>
    </row>
    <row r="14" spans="1:26" ht="12.75" customHeight="1" x14ac:dyDescent="0.25">
      <c r="A14" s="1"/>
      <c r="B14" s="7"/>
      <c r="C14" s="36" t="s">
        <v>57</v>
      </c>
      <c r="D14" s="37" t="s">
        <v>59</v>
      </c>
      <c r="E14" s="10"/>
      <c r="F14" s="1"/>
      <c r="G14" s="1"/>
      <c r="H14" s="1"/>
      <c r="I14" s="1"/>
      <c r="J14" s="1"/>
      <c r="K14" s="1"/>
      <c r="L14" s="1"/>
      <c r="M14" s="1"/>
      <c r="N14" s="1"/>
      <c r="O14" s="1"/>
      <c r="P14" s="1"/>
      <c r="Q14" s="1"/>
      <c r="R14" s="1"/>
      <c r="S14" s="1"/>
      <c r="T14" s="1"/>
      <c r="U14" s="1"/>
      <c r="V14" s="1"/>
      <c r="W14" s="1"/>
      <c r="X14" s="1"/>
      <c r="Y14" s="1"/>
      <c r="Z14" s="1"/>
    </row>
    <row r="15" spans="1:26" ht="12.75" customHeight="1" x14ac:dyDescent="0.25">
      <c r="A15" s="1"/>
      <c r="B15" s="7"/>
      <c r="C15" s="36" t="s">
        <v>63</v>
      </c>
      <c r="D15" s="37" t="s">
        <v>65</v>
      </c>
      <c r="E15" s="10"/>
      <c r="F15" s="1"/>
      <c r="G15" s="1"/>
      <c r="H15" s="1"/>
      <c r="I15" s="1"/>
      <c r="J15" s="1"/>
      <c r="K15" s="1"/>
      <c r="L15" s="1"/>
      <c r="M15" s="1"/>
      <c r="N15" s="1"/>
      <c r="O15" s="1"/>
      <c r="P15" s="1"/>
      <c r="Q15" s="1"/>
      <c r="R15" s="1"/>
      <c r="S15" s="1"/>
      <c r="T15" s="1"/>
      <c r="U15" s="1"/>
      <c r="V15" s="1"/>
      <c r="W15" s="1"/>
      <c r="X15" s="1"/>
      <c r="Y15" s="1"/>
      <c r="Z15" s="1"/>
    </row>
    <row r="16" spans="1:26" ht="12.75" customHeight="1" x14ac:dyDescent="0.25">
      <c r="A16" s="1"/>
      <c r="B16" s="7"/>
      <c r="C16" s="36" t="s">
        <v>69</v>
      </c>
      <c r="D16" s="37" t="s">
        <v>70</v>
      </c>
      <c r="E16" s="10"/>
      <c r="F16" s="1"/>
      <c r="G16" s="1"/>
      <c r="H16" s="1"/>
      <c r="I16" s="1"/>
      <c r="J16" s="1"/>
      <c r="K16" s="1"/>
      <c r="L16" s="1"/>
      <c r="M16" s="1"/>
      <c r="N16" s="1"/>
      <c r="O16" s="1"/>
      <c r="P16" s="1"/>
      <c r="Q16" s="1"/>
      <c r="R16" s="1"/>
      <c r="S16" s="1"/>
      <c r="T16" s="1"/>
      <c r="U16" s="1"/>
      <c r="V16" s="1"/>
      <c r="W16" s="1"/>
      <c r="X16" s="1"/>
      <c r="Y16" s="1"/>
      <c r="Z16" s="1"/>
    </row>
    <row r="17" spans="1:26" ht="12.75" customHeight="1" x14ac:dyDescent="0.25">
      <c r="A17" s="1"/>
      <c r="B17" s="7"/>
      <c r="C17" s="36" t="s">
        <v>71</v>
      </c>
      <c r="D17" s="37" t="s">
        <v>72</v>
      </c>
      <c r="E17" s="10"/>
      <c r="F17" s="1"/>
      <c r="G17" s="1"/>
      <c r="H17" s="1"/>
      <c r="I17" s="1"/>
      <c r="J17" s="1"/>
      <c r="K17" s="1"/>
      <c r="L17" s="1"/>
      <c r="M17" s="1"/>
      <c r="N17" s="1"/>
      <c r="O17" s="1"/>
      <c r="P17" s="1"/>
      <c r="Q17" s="1"/>
      <c r="R17" s="1"/>
      <c r="S17" s="1"/>
      <c r="T17" s="1"/>
      <c r="U17" s="1"/>
      <c r="V17" s="1"/>
      <c r="W17" s="1"/>
      <c r="X17" s="1"/>
      <c r="Y17" s="1"/>
      <c r="Z17" s="1"/>
    </row>
    <row r="18" spans="1:26" ht="12.75" customHeight="1" x14ac:dyDescent="0.25">
      <c r="A18" s="1"/>
      <c r="B18" s="7"/>
      <c r="C18" s="36" t="s">
        <v>74</v>
      </c>
      <c r="D18" s="37" t="s">
        <v>75</v>
      </c>
      <c r="E18" s="10"/>
      <c r="F18" s="1"/>
      <c r="G18" s="1"/>
      <c r="H18" s="1"/>
      <c r="I18" s="1"/>
      <c r="J18" s="1"/>
      <c r="K18" s="1"/>
      <c r="L18" s="1"/>
      <c r="M18" s="1"/>
      <c r="N18" s="1"/>
      <c r="O18" s="1"/>
      <c r="P18" s="1"/>
      <c r="Q18" s="1"/>
      <c r="R18" s="1"/>
      <c r="S18" s="1"/>
      <c r="T18" s="1"/>
      <c r="U18" s="1"/>
      <c r="V18" s="1"/>
      <c r="W18" s="1"/>
      <c r="X18" s="1"/>
      <c r="Y18" s="1"/>
      <c r="Z18" s="1"/>
    </row>
    <row r="19" spans="1:26" ht="12.75" customHeight="1" x14ac:dyDescent="0.25">
      <c r="A19" s="1"/>
      <c r="B19" s="7"/>
      <c r="C19" s="36" t="s">
        <v>77</v>
      </c>
      <c r="D19" s="37" t="s">
        <v>78</v>
      </c>
      <c r="E19" s="10"/>
      <c r="F19" s="1"/>
      <c r="G19" s="1"/>
      <c r="H19" s="1"/>
      <c r="I19" s="1"/>
      <c r="J19" s="1"/>
      <c r="K19" s="1"/>
      <c r="L19" s="1"/>
      <c r="M19" s="1"/>
      <c r="N19" s="1"/>
      <c r="O19" s="1"/>
      <c r="P19" s="1"/>
      <c r="Q19" s="1"/>
      <c r="R19" s="1"/>
      <c r="S19" s="1"/>
      <c r="T19" s="1"/>
      <c r="U19" s="1"/>
      <c r="V19" s="1"/>
      <c r="W19" s="1"/>
      <c r="X19" s="1"/>
      <c r="Y19" s="1"/>
      <c r="Z19" s="1"/>
    </row>
    <row r="20" spans="1:26" ht="12.75" customHeight="1" x14ac:dyDescent="0.25">
      <c r="A20" s="1"/>
      <c r="B20" s="7"/>
      <c r="C20" s="36" t="s">
        <v>80</v>
      </c>
      <c r="D20" s="37" t="s">
        <v>81</v>
      </c>
      <c r="E20" s="10"/>
      <c r="F20" s="1"/>
      <c r="G20" s="1"/>
      <c r="H20" s="1"/>
      <c r="I20" s="1"/>
      <c r="J20" s="1"/>
      <c r="K20" s="1"/>
      <c r="L20" s="1"/>
      <c r="M20" s="1"/>
      <c r="N20" s="1"/>
      <c r="O20" s="1"/>
      <c r="P20" s="1"/>
      <c r="Q20" s="1"/>
      <c r="R20" s="1"/>
      <c r="S20" s="1"/>
      <c r="T20" s="1"/>
      <c r="U20" s="1"/>
      <c r="V20" s="1"/>
      <c r="W20" s="1"/>
      <c r="X20" s="1"/>
      <c r="Y20" s="1"/>
      <c r="Z20" s="1"/>
    </row>
    <row r="21" spans="1:26" ht="12.75" customHeight="1" x14ac:dyDescent="0.25">
      <c r="A21" s="1"/>
      <c r="B21" s="7"/>
      <c r="C21" s="36" t="s">
        <v>82</v>
      </c>
      <c r="D21" s="37" t="s">
        <v>83</v>
      </c>
      <c r="E21" s="10"/>
      <c r="F21" s="1"/>
      <c r="G21" s="1"/>
      <c r="H21" s="1"/>
      <c r="I21" s="1"/>
      <c r="J21" s="1"/>
      <c r="K21" s="1"/>
      <c r="L21" s="1"/>
      <c r="M21" s="1"/>
      <c r="N21" s="1"/>
      <c r="O21" s="1"/>
      <c r="P21" s="1"/>
      <c r="Q21" s="1"/>
      <c r="R21" s="1"/>
      <c r="S21" s="1"/>
      <c r="T21" s="1"/>
      <c r="U21" s="1"/>
      <c r="V21" s="1"/>
      <c r="W21" s="1"/>
      <c r="X21" s="1"/>
      <c r="Y21" s="1"/>
      <c r="Z21" s="1"/>
    </row>
    <row r="22" spans="1:26" ht="12.75" customHeight="1" x14ac:dyDescent="0.25">
      <c r="A22" s="1"/>
      <c r="B22" s="7"/>
      <c r="C22" s="36" t="s">
        <v>84</v>
      </c>
      <c r="D22" s="37" t="s">
        <v>85</v>
      </c>
      <c r="E22" s="10"/>
      <c r="F22" s="1"/>
      <c r="G22" s="1"/>
      <c r="H22" s="1"/>
      <c r="I22" s="1"/>
      <c r="J22" s="1"/>
      <c r="K22" s="1"/>
      <c r="L22" s="1"/>
      <c r="M22" s="1"/>
      <c r="N22" s="1"/>
      <c r="O22" s="1"/>
      <c r="P22" s="1"/>
      <c r="Q22" s="1"/>
      <c r="R22" s="1"/>
      <c r="S22" s="1"/>
      <c r="T22" s="1"/>
      <c r="U22" s="1"/>
      <c r="V22" s="1"/>
      <c r="W22" s="1"/>
      <c r="X22" s="1"/>
      <c r="Y22" s="1"/>
      <c r="Z22" s="1"/>
    </row>
    <row r="23" spans="1:26" ht="12.75" customHeight="1" x14ac:dyDescent="0.25">
      <c r="A23" s="1"/>
      <c r="B23" s="7"/>
      <c r="C23" s="36" t="s">
        <v>86</v>
      </c>
      <c r="D23" s="37" t="s">
        <v>87</v>
      </c>
      <c r="E23" s="10"/>
      <c r="F23" s="1"/>
      <c r="G23" s="1"/>
      <c r="H23" s="1"/>
      <c r="I23" s="1"/>
      <c r="J23" s="1"/>
      <c r="K23" s="1"/>
      <c r="L23" s="1"/>
      <c r="M23" s="1"/>
      <c r="N23" s="1"/>
      <c r="O23" s="1"/>
      <c r="P23" s="1"/>
      <c r="Q23" s="1"/>
      <c r="R23" s="1"/>
      <c r="S23" s="1"/>
      <c r="T23" s="1"/>
      <c r="U23" s="1"/>
      <c r="V23" s="1"/>
      <c r="W23" s="1"/>
      <c r="X23" s="1"/>
      <c r="Y23" s="1"/>
      <c r="Z23" s="1"/>
    </row>
    <row r="24" spans="1:26" ht="12.75" customHeight="1" x14ac:dyDescent="0.25">
      <c r="A24" s="1"/>
      <c r="B24" s="7"/>
      <c r="C24" s="36" t="s">
        <v>88</v>
      </c>
      <c r="D24" s="37" t="s">
        <v>89</v>
      </c>
      <c r="E24" s="10"/>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7"/>
      <c r="C25" s="36" t="s">
        <v>90</v>
      </c>
      <c r="D25" s="37" t="s">
        <v>91</v>
      </c>
      <c r="E25" s="10"/>
      <c r="F25" s="1"/>
      <c r="G25" s="1"/>
      <c r="H25" s="1"/>
      <c r="I25" s="1"/>
      <c r="J25" s="1"/>
      <c r="K25" s="1"/>
      <c r="L25" s="1"/>
      <c r="M25" s="1"/>
      <c r="N25" s="1"/>
      <c r="O25" s="1"/>
      <c r="P25" s="1"/>
      <c r="Q25" s="1"/>
      <c r="R25" s="1"/>
      <c r="S25" s="1"/>
      <c r="T25" s="1"/>
      <c r="U25" s="1"/>
      <c r="V25" s="1"/>
      <c r="W25" s="1"/>
      <c r="X25" s="1"/>
      <c r="Y25" s="1"/>
      <c r="Z25" s="1"/>
    </row>
    <row r="26" spans="1:26" ht="12.75" customHeight="1" x14ac:dyDescent="0.25">
      <c r="A26" s="1"/>
      <c r="B26" s="7"/>
      <c r="C26" s="36" t="s">
        <v>92</v>
      </c>
      <c r="D26" s="37" t="s">
        <v>93</v>
      </c>
      <c r="E26" s="10"/>
      <c r="F26" s="1"/>
      <c r="G26" s="1"/>
      <c r="H26" s="1"/>
      <c r="I26" s="1"/>
      <c r="J26" s="1"/>
      <c r="K26" s="1"/>
      <c r="L26" s="1"/>
      <c r="M26" s="1"/>
      <c r="N26" s="1"/>
      <c r="O26" s="1"/>
      <c r="P26" s="1"/>
      <c r="Q26" s="1"/>
      <c r="R26" s="1"/>
      <c r="S26" s="1"/>
      <c r="T26" s="1"/>
      <c r="U26" s="1"/>
      <c r="V26" s="1"/>
      <c r="W26" s="1"/>
      <c r="X26" s="1"/>
      <c r="Y26" s="1"/>
      <c r="Z26" s="1"/>
    </row>
    <row r="27" spans="1:26" ht="12.75" customHeight="1" x14ac:dyDescent="0.25">
      <c r="A27" s="1"/>
      <c r="B27" s="7"/>
      <c r="C27" s="36" t="s">
        <v>94</v>
      </c>
      <c r="D27" s="37" t="s">
        <v>95</v>
      </c>
      <c r="E27" s="10"/>
      <c r="F27" s="1"/>
      <c r="G27" s="1"/>
      <c r="H27" s="1"/>
      <c r="I27" s="1"/>
      <c r="J27" s="1"/>
      <c r="K27" s="1"/>
      <c r="L27" s="1"/>
      <c r="M27" s="1"/>
      <c r="N27" s="1"/>
      <c r="O27" s="1"/>
      <c r="P27" s="1"/>
      <c r="Q27" s="1"/>
      <c r="R27" s="1"/>
      <c r="S27" s="1"/>
      <c r="T27" s="1"/>
      <c r="U27" s="1"/>
      <c r="V27" s="1"/>
      <c r="W27" s="1"/>
      <c r="X27" s="1"/>
      <c r="Y27" s="1"/>
      <c r="Z27" s="1"/>
    </row>
    <row r="28" spans="1:26" ht="12.75" customHeight="1" x14ac:dyDescent="0.25">
      <c r="A28" s="1"/>
      <c r="B28" s="7"/>
      <c r="C28" s="36" t="s">
        <v>96</v>
      </c>
      <c r="D28" s="37" t="s">
        <v>97</v>
      </c>
      <c r="E28" s="10"/>
      <c r="F28" s="1"/>
      <c r="G28" s="1"/>
      <c r="H28" s="1"/>
      <c r="I28" s="1"/>
      <c r="J28" s="1"/>
      <c r="K28" s="1"/>
      <c r="L28" s="1"/>
      <c r="M28" s="1"/>
      <c r="N28" s="1"/>
      <c r="O28" s="1"/>
      <c r="P28" s="1"/>
      <c r="Q28" s="1"/>
      <c r="R28" s="1"/>
      <c r="S28" s="1"/>
      <c r="T28" s="1"/>
      <c r="U28" s="1"/>
      <c r="V28" s="1"/>
      <c r="W28" s="1"/>
      <c r="X28" s="1"/>
      <c r="Y28" s="1"/>
      <c r="Z28" s="1"/>
    </row>
    <row r="29" spans="1:26" ht="12.75" customHeight="1" x14ac:dyDescent="0.25">
      <c r="A29" s="1"/>
      <c r="B29" s="7"/>
      <c r="C29" s="36" t="s">
        <v>99</v>
      </c>
      <c r="D29" s="37" t="s">
        <v>100</v>
      </c>
      <c r="E29" s="10"/>
      <c r="F29" s="1"/>
      <c r="G29" s="1"/>
      <c r="H29" s="1"/>
      <c r="I29" s="1"/>
      <c r="J29" s="1"/>
      <c r="K29" s="1"/>
      <c r="L29" s="1"/>
      <c r="M29" s="1"/>
      <c r="N29" s="1"/>
      <c r="O29" s="1"/>
      <c r="P29" s="1"/>
      <c r="Q29" s="1"/>
      <c r="R29" s="1"/>
      <c r="S29" s="1"/>
      <c r="T29" s="1"/>
      <c r="U29" s="1"/>
      <c r="V29" s="1"/>
      <c r="W29" s="1"/>
      <c r="X29" s="1"/>
      <c r="Y29" s="1"/>
      <c r="Z29" s="1"/>
    </row>
    <row r="30" spans="1:26" ht="12.75" customHeight="1" x14ac:dyDescent="0.25">
      <c r="A30" s="1"/>
      <c r="B30" s="7"/>
      <c r="C30" s="36" t="s">
        <v>102</v>
      </c>
      <c r="D30" s="37" t="s">
        <v>103</v>
      </c>
      <c r="E30" s="10"/>
      <c r="F30" s="1"/>
      <c r="G30" s="1"/>
      <c r="H30" s="1"/>
      <c r="I30" s="1"/>
      <c r="J30" s="1"/>
      <c r="K30" s="1"/>
      <c r="L30" s="1"/>
      <c r="M30" s="1"/>
      <c r="N30" s="1"/>
      <c r="O30" s="1"/>
      <c r="P30" s="1"/>
      <c r="Q30" s="1"/>
      <c r="R30" s="1"/>
      <c r="S30" s="1"/>
      <c r="T30" s="1"/>
      <c r="U30" s="1"/>
      <c r="V30" s="1"/>
      <c r="W30" s="1"/>
      <c r="X30" s="1"/>
      <c r="Y30" s="1"/>
      <c r="Z30" s="1"/>
    </row>
    <row r="31" spans="1:26" ht="12.75" customHeight="1" x14ac:dyDescent="0.25">
      <c r="A31" s="1"/>
      <c r="B31" s="7"/>
      <c r="C31" s="36" t="s">
        <v>105</v>
      </c>
      <c r="D31" s="37" t="s">
        <v>106</v>
      </c>
      <c r="E31" s="10"/>
      <c r="F31" s="1"/>
      <c r="G31" s="1"/>
      <c r="H31" s="1"/>
      <c r="I31" s="1"/>
      <c r="J31" s="1"/>
      <c r="K31" s="1"/>
      <c r="L31" s="1"/>
      <c r="M31" s="1"/>
      <c r="N31" s="1"/>
      <c r="O31" s="1"/>
      <c r="P31" s="1"/>
      <c r="Q31" s="1"/>
      <c r="R31" s="1"/>
      <c r="S31" s="1"/>
      <c r="T31" s="1"/>
      <c r="U31" s="1"/>
      <c r="V31" s="1"/>
      <c r="W31" s="1"/>
      <c r="X31" s="1"/>
      <c r="Y31" s="1"/>
      <c r="Z31" s="1"/>
    </row>
    <row r="32" spans="1:26" ht="12.75" customHeight="1" x14ac:dyDescent="0.25">
      <c r="A32" s="1"/>
      <c r="B32" s="7"/>
      <c r="C32" s="36" t="s">
        <v>105</v>
      </c>
      <c r="D32" s="37" t="s">
        <v>106</v>
      </c>
      <c r="E32" s="10"/>
      <c r="F32" s="1"/>
      <c r="G32" s="1"/>
      <c r="H32" s="1"/>
      <c r="I32" s="1"/>
      <c r="J32" s="1"/>
      <c r="K32" s="1"/>
      <c r="L32" s="1"/>
      <c r="M32" s="1"/>
      <c r="N32" s="1"/>
      <c r="O32" s="1"/>
      <c r="P32" s="1"/>
      <c r="Q32" s="1"/>
      <c r="R32" s="1"/>
      <c r="S32" s="1"/>
      <c r="T32" s="1"/>
      <c r="U32" s="1"/>
      <c r="V32" s="1"/>
      <c r="W32" s="1"/>
      <c r="X32" s="1"/>
      <c r="Y32" s="1"/>
      <c r="Z32" s="1"/>
    </row>
    <row r="33" spans="1:26" ht="12.75" customHeight="1" x14ac:dyDescent="0.25">
      <c r="A33" s="1"/>
      <c r="B33" s="7"/>
      <c r="C33" s="36" t="s">
        <v>107</v>
      </c>
      <c r="D33" s="37" t="s">
        <v>108</v>
      </c>
      <c r="E33" s="10"/>
      <c r="F33" s="1"/>
      <c r="G33" s="1"/>
      <c r="H33" s="1"/>
      <c r="I33" s="1"/>
      <c r="J33" s="1"/>
      <c r="K33" s="1"/>
      <c r="L33" s="1"/>
      <c r="M33" s="1"/>
      <c r="N33" s="1"/>
      <c r="O33" s="1"/>
      <c r="P33" s="1"/>
      <c r="Q33" s="1"/>
      <c r="R33" s="1"/>
      <c r="S33" s="1"/>
      <c r="T33" s="1"/>
      <c r="U33" s="1"/>
      <c r="V33" s="1"/>
      <c r="W33" s="1"/>
      <c r="X33" s="1"/>
      <c r="Y33" s="1"/>
      <c r="Z33" s="1"/>
    </row>
    <row r="34" spans="1:26" ht="12.75" customHeight="1" x14ac:dyDescent="0.25">
      <c r="A34" s="1"/>
      <c r="B34" s="7"/>
      <c r="C34" s="36" t="s">
        <v>109</v>
      </c>
      <c r="D34" s="37" t="s">
        <v>110</v>
      </c>
      <c r="E34" s="10"/>
      <c r="F34" s="1"/>
      <c r="G34" s="1"/>
      <c r="H34" s="1"/>
      <c r="I34" s="1"/>
      <c r="J34" s="1"/>
      <c r="K34" s="1"/>
      <c r="L34" s="1"/>
      <c r="M34" s="1"/>
      <c r="N34" s="1"/>
      <c r="O34" s="1"/>
      <c r="P34" s="1"/>
      <c r="Q34" s="1"/>
      <c r="R34" s="1"/>
      <c r="S34" s="1"/>
      <c r="T34" s="1"/>
      <c r="U34" s="1"/>
      <c r="V34" s="1"/>
      <c r="W34" s="1"/>
      <c r="X34" s="1"/>
      <c r="Y34" s="1"/>
      <c r="Z34" s="1"/>
    </row>
    <row r="35" spans="1:26" ht="12.75" customHeight="1" x14ac:dyDescent="0.25">
      <c r="A35" s="1"/>
      <c r="B35" s="7"/>
      <c r="C35" s="36" t="s">
        <v>111</v>
      </c>
      <c r="D35" s="37" t="s">
        <v>112</v>
      </c>
      <c r="E35" s="10"/>
      <c r="F35" s="1"/>
      <c r="G35" s="1"/>
      <c r="H35" s="1"/>
      <c r="I35" s="1"/>
      <c r="J35" s="1"/>
      <c r="K35" s="1"/>
      <c r="L35" s="1"/>
      <c r="M35" s="1"/>
      <c r="N35" s="1"/>
      <c r="O35" s="1"/>
      <c r="P35" s="1"/>
      <c r="Q35" s="1"/>
      <c r="R35" s="1"/>
      <c r="S35" s="1"/>
      <c r="T35" s="1"/>
      <c r="U35" s="1"/>
      <c r="V35" s="1"/>
      <c r="W35" s="1"/>
      <c r="X35" s="1"/>
      <c r="Y35" s="1"/>
      <c r="Z35" s="1"/>
    </row>
    <row r="36" spans="1:26" ht="12.75" customHeight="1" x14ac:dyDescent="0.25">
      <c r="A36" s="1"/>
      <c r="B36" s="7"/>
      <c r="C36" s="36" t="s">
        <v>113</v>
      </c>
      <c r="D36" s="37" t="s">
        <v>114</v>
      </c>
      <c r="E36" s="10"/>
      <c r="F36" s="1"/>
      <c r="G36" s="1"/>
      <c r="H36" s="1"/>
      <c r="I36" s="1"/>
      <c r="J36" s="1"/>
      <c r="K36" s="1"/>
      <c r="L36" s="1"/>
      <c r="M36" s="1"/>
      <c r="N36" s="1"/>
      <c r="O36" s="1"/>
      <c r="P36" s="1"/>
      <c r="Q36" s="1"/>
      <c r="R36" s="1"/>
      <c r="S36" s="1"/>
      <c r="T36" s="1"/>
      <c r="U36" s="1"/>
      <c r="V36" s="1"/>
      <c r="W36" s="1"/>
      <c r="X36" s="1"/>
      <c r="Y36" s="1"/>
      <c r="Z36" s="1"/>
    </row>
    <row r="37" spans="1:26" ht="12.75" customHeight="1" x14ac:dyDescent="0.25">
      <c r="A37" s="1"/>
      <c r="B37" s="7"/>
      <c r="C37" s="36" t="s">
        <v>115</v>
      </c>
      <c r="D37" s="37" t="s">
        <v>116</v>
      </c>
      <c r="E37" s="10"/>
      <c r="F37" s="1"/>
      <c r="G37" s="1"/>
      <c r="H37" s="1"/>
      <c r="I37" s="1"/>
      <c r="J37" s="1"/>
      <c r="K37" s="1"/>
      <c r="L37" s="1"/>
      <c r="M37" s="1"/>
      <c r="N37" s="1"/>
      <c r="O37" s="1"/>
      <c r="P37" s="1"/>
      <c r="Q37" s="1"/>
      <c r="R37" s="1"/>
      <c r="S37" s="1"/>
      <c r="T37" s="1"/>
      <c r="U37" s="1"/>
      <c r="V37" s="1"/>
      <c r="W37" s="1"/>
      <c r="X37" s="1"/>
      <c r="Y37" s="1"/>
      <c r="Z37" s="1"/>
    </row>
    <row r="38" spans="1:26" ht="12.75" customHeight="1" x14ac:dyDescent="0.25">
      <c r="A38" s="1"/>
      <c r="B38" s="7"/>
      <c r="C38" s="36" t="s">
        <v>117</v>
      </c>
      <c r="D38" s="37" t="s">
        <v>118</v>
      </c>
      <c r="E38" s="10"/>
      <c r="F38" s="1"/>
      <c r="G38" s="1"/>
      <c r="H38" s="1"/>
      <c r="I38" s="1"/>
      <c r="J38" s="1"/>
      <c r="K38" s="1"/>
      <c r="L38" s="1"/>
      <c r="M38" s="1"/>
      <c r="N38" s="1"/>
      <c r="O38" s="1"/>
      <c r="P38" s="1"/>
      <c r="Q38" s="1"/>
      <c r="R38" s="1"/>
      <c r="S38" s="1"/>
      <c r="T38" s="1"/>
      <c r="U38" s="1"/>
      <c r="V38" s="1"/>
      <c r="W38" s="1"/>
      <c r="X38" s="1"/>
      <c r="Y38" s="1"/>
      <c r="Z38" s="1"/>
    </row>
    <row r="39" spans="1:26" ht="12.75" customHeight="1" x14ac:dyDescent="0.25">
      <c r="A39" s="1"/>
      <c r="B39" s="7"/>
      <c r="C39" s="36" t="s">
        <v>119</v>
      </c>
      <c r="D39" s="37" t="s">
        <v>120</v>
      </c>
      <c r="E39" s="10"/>
      <c r="F39" s="1"/>
      <c r="G39" s="1"/>
      <c r="H39" s="1"/>
      <c r="I39" s="1"/>
      <c r="J39" s="1"/>
      <c r="K39" s="1"/>
      <c r="L39" s="1"/>
      <c r="M39" s="1"/>
      <c r="N39" s="1"/>
      <c r="O39" s="1"/>
      <c r="P39" s="1"/>
      <c r="Q39" s="1"/>
      <c r="R39" s="1"/>
      <c r="S39" s="1"/>
      <c r="T39" s="1"/>
      <c r="U39" s="1"/>
      <c r="V39" s="1"/>
      <c r="W39" s="1"/>
      <c r="X39" s="1"/>
      <c r="Y39" s="1"/>
      <c r="Z39" s="1"/>
    </row>
    <row r="40" spans="1:26" ht="12.75" customHeight="1" x14ac:dyDescent="0.25">
      <c r="A40" s="1"/>
      <c r="B40" s="7"/>
      <c r="C40" s="36" t="s">
        <v>121</v>
      </c>
      <c r="D40" s="37" t="s">
        <v>122</v>
      </c>
      <c r="E40" s="10"/>
      <c r="F40" s="1"/>
      <c r="G40" s="1"/>
      <c r="H40" s="1"/>
      <c r="I40" s="1"/>
      <c r="J40" s="1"/>
      <c r="K40" s="1"/>
      <c r="L40" s="1"/>
      <c r="M40" s="1"/>
      <c r="N40" s="1"/>
      <c r="O40" s="1"/>
      <c r="P40" s="1"/>
      <c r="Q40" s="1"/>
      <c r="R40" s="1"/>
      <c r="S40" s="1"/>
      <c r="T40" s="1"/>
      <c r="U40" s="1"/>
      <c r="V40" s="1"/>
      <c r="W40" s="1"/>
      <c r="X40" s="1"/>
      <c r="Y40" s="1"/>
      <c r="Z40" s="1"/>
    </row>
    <row r="41" spans="1:26" ht="12.75" customHeight="1" x14ac:dyDescent="0.25">
      <c r="A41" s="1"/>
      <c r="B41" s="7"/>
      <c r="C41" s="36" t="s">
        <v>123</v>
      </c>
      <c r="D41" s="37" t="s">
        <v>124</v>
      </c>
      <c r="E41" s="10"/>
      <c r="F41" s="1"/>
      <c r="G41" s="1"/>
      <c r="H41" s="1"/>
      <c r="I41" s="1"/>
      <c r="J41" s="1"/>
      <c r="K41" s="1"/>
      <c r="L41" s="1"/>
      <c r="M41" s="1"/>
      <c r="N41" s="1"/>
      <c r="O41" s="1"/>
      <c r="P41" s="1"/>
      <c r="Q41" s="1"/>
      <c r="R41" s="1"/>
      <c r="S41" s="1"/>
      <c r="T41" s="1"/>
      <c r="U41" s="1"/>
      <c r="V41" s="1"/>
      <c r="W41" s="1"/>
      <c r="X41" s="1"/>
      <c r="Y41" s="1"/>
      <c r="Z41" s="1"/>
    </row>
    <row r="42" spans="1:26" ht="12.75" customHeight="1" x14ac:dyDescent="0.25">
      <c r="A42" s="1"/>
      <c r="B42" s="7"/>
      <c r="C42" s="36" t="s">
        <v>125</v>
      </c>
      <c r="D42" s="37" t="s">
        <v>126</v>
      </c>
      <c r="E42" s="10"/>
      <c r="F42" s="1"/>
      <c r="G42" s="1"/>
      <c r="H42" s="1"/>
      <c r="I42" s="1"/>
      <c r="J42" s="1"/>
      <c r="K42" s="1"/>
      <c r="L42" s="1"/>
      <c r="M42" s="1"/>
      <c r="N42" s="1"/>
      <c r="O42" s="1"/>
      <c r="P42" s="1"/>
      <c r="Q42" s="1"/>
      <c r="R42" s="1"/>
      <c r="S42" s="1"/>
      <c r="T42" s="1"/>
      <c r="U42" s="1"/>
      <c r="V42" s="1"/>
      <c r="W42" s="1"/>
      <c r="X42" s="1"/>
      <c r="Y42" s="1"/>
      <c r="Z42" s="1"/>
    </row>
    <row r="43" spans="1:26" ht="12.75" customHeight="1" x14ac:dyDescent="0.25">
      <c r="A43" s="1"/>
      <c r="B43" s="7"/>
      <c r="C43" s="36" t="s">
        <v>127</v>
      </c>
      <c r="D43" s="37" t="s">
        <v>128</v>
      </c>
      <c r="E43" s="10"/>
      <c r="F43" s="1"/>
      <c r="G43" s="1"/>
      <c r="H43" s="1"/>
      <c r="I43" s="1"/>
      <c r="J43" s="1"/>
      <c r="K43" s="1"/>
      <c r="L43" s="1"/>
      <c r="M43" s="1"/>
      <c r="N43" s="1"/>
      <c r="O43" s="1"/>
      <c r="P43" s="1"/>
      <c r="Q43" s="1"/>
      <c r="R43" s="1"/>
      <c r="S43" s="1"/>
      <c r="T43" s="1"/>
      <c r="U43" s="1"/>
      <c r="V43" s="1"/>
      <c r="W43" s="1"/>
      <c r="X43" s="1"/>
      <c r="Y43" s="1"/>
      <c r="Z43" s="1"/>
    </row>
    <row r="44" spans="1:26" ht="12.75" customHeight="1" x14ac:dyDescent="0.25">
      <c r="A44" s="1"/>
      <c r="B44" s="7"/>
      <c r="C44" s="36" t="s">
        <v>129</v>
      </c>
      <c r="D44" s="37" t="s">
        <v>130</v>
      </c>
      <c r="E44" s="10"/>
      <c r="F44" s="1"/>
      <c r="G44" s="1"/>
      <c r="H44" s="1"/>
      <c r="I44" s="1"/>
      <c r="J44" s="1"/>
      <c r="K44" s="1"/>
      <c r="L44" s="1"/>
      <c r="M44" s="1"/>
      <c r="N44" s="1"/>
      <c r="O44" s="1"/>
      <c r="P44" s="1"/>
      <c r="Q44" s="1"/>
      <c r="R44" s="1"/>
      <c r="S44" s="1"/>
      <c r="T44" s="1"/>
      <c r="U44" s="1"/>
      <c r="V44" s="1"/>
      <c r="W44" s="1"/>
      <c r="X44" s="1"/>
      <c r="Y44" s="1"/>
      <c r="Z44" s="1"/>
    </row>
    <row r="45" spans="1:26" ht="12.75" customHeight="1" x14ac:dyDescent="0.25">
      <c r="A45" s="1"/>
      <c r="B45" s="7"/>
      <c r="C45" s="36" t="s">
        <v>132</v>
      </c>
      <c r="D45" s="37" t="s">
        <v>133</v>
      </c>
      <c r="E45" s="10"/>
      <c r="F45" s="1"/>
      <c r="G45" s="1"/>
      <c r="H45" s="1"/>
      <c r="I45" s="1"/>
      <c r="J45" s="1"/>
      <c r="K45" s="1"/>
      <c r="L45" s="1"/>
      <c r="M45" s="1"/>
      <c r="N45" s="1"/>
      <c r="O45" s="1"/>
      <c r="P45" s="1"/>
      <c r="Q45" s="1"/>
      <c r="R45" s="1"/>
      <c r="S45" s="1"/>
      <c r="T45" s="1"/>
      <c r="U45" s="1"/>
      <c r="V45" s="1"/>
      <c r="W45" s="1"/>
      <c r="X45" s="1"/>
      <c r="Y45" s="1"/>
      <c r="Z45" s="1"/>
    </row>
    <row r="46" spans="1:26" ht="12.75" customHeight="1" x14ac:dyDescent="0.25">
      <c r="A46" s="1"/>
      <c r="B46" s="7"/>
      <c r="C46" s="36" t="s">
        <v>134</v>
      </c>
      <c r="D46" s="37" t="s">
        <v>135</v>
      </c>
      <c r="E46" s="10"/>
      <c r="F46" s="1"/>
      <c r="G46" s="1"/>
      <c r="H46" s="1"/>
      <c r="I46" s="1"/>
      <c r="J46" s="1"/>
      <c r="K46" s="1"/>
      <c r="L46" s="1"/>
      <c r="M46" s="1"/>
      <c r="N46" s="1"/>
      <c r="O46" s="1"/>
      <c r="P46" s="1"/>
      <c r="Q46" s="1"/>
      <c r="R46" s="1"/>
      <c r="S46" s="1"/>
      <c r="T46" s="1"/>
      <c r="U46" s="1"/>
      <c r="V46" s="1"/>
      <c r="W46" s="1"/>
      <c r="X46" s="1"/>
      <c r="Y46" s="1"/>
      <c r="Z46" s="1"/>
    </row>
    <row r="47" spans="1:26" ht="12.75" customHeight="1" x14ac:dyDescent="0.25">
      <c r="A47" s="1"/>
      <c r="B47" s="7"/>
      <c r="C47" s="36" t="s">
        <v>136</v>
      </c>
      <c r="D47" s="37" t="s">
        <v>137</v>
      </c>
      <c r="E47" s="10"/>
      <c r="F47" s="1"/>
      <c r="G47" s="1"/>
      <c r="H47" s="1"/>
      <c r="I47" s="1"/>
      <c r="J47" s="1"/>
      <c r="K47" s="1"/>
      <c r="L47" s="1"/>
      <c r="M47" s="1"/>
      <c r="N47" s="1"/>
      <c r="O47" s="1"/>
      <c r="P47" s="1"/>
      <c r="Q47" s="1"/>
      <c r="R47" s="1"/>
      <c r="S47" s="1"/>
      <c r="T47" s="1"/>
      <c r="U47" s="1"/>
      <c r="V47" s="1"/>
      <c r="W47" s="1"/>
      <c r="X47" s="1"/>
      <c r="Y47" s="1"/>
      <c r="Z47" s="1"/>
    </row>
    <row r="48" spans="1:26" ht="12.75" customHeight="1" x14ac:dyDescent="0.25">
      <c r="A48" s="1"/>
      <c r="B48" s="7"/>
      <c r="C48" s="36" t="s">
        <v>138</v>
      </c>
      <c r="D48" s="37" t="s">
        <v>139</v>
      </c>
      <c r="E48" s="10"/>
      <c r="F48" s="1"/>
      <c r="G48" s="1"/>
      <c r="H48" s="1"/>
      <c r="I48" s="1"/>
      <c r="J48" s="1"/>
      <c r="K48" s="1"/>
      <c r="L48" s="1"/>
      <c r="M48" s="1"/>
      <c r="N48" s="1"/>
      <c r="O48" s="1"/>
      <c r="P48" s="1"/>
      <c r="Q48" s="1"/>
      <c r="R48" s="1"/>
      <c r="S48" s="1"/>
      <c r="T48" s="1"/>
      <c r="U48" s="1"/>
      <c r="V48" s="1"/>
      <c r="W48" s="1"/>
      <c r="X48" s="1"/>
      <c r="Y48" s="1"/>
      <c r="Z48" s="1"/>
    </row>
    <row r="49" spans="1:26" ht="12.75" customHeight="1" x14ac:dyDescent="0.25">
      <c r="A49" s="1"/>
      <c r="B49" s="7"/>
      <c r="C49" s="61" t="s">
        <v>141</v>
      </c>
      <c r="D49" s="13" t="s">
        <v>142</v>
      </c>
      <c r="E49" s="10"/>
      <c r="F49" s="1"/>
      <c r="G49" s="1"/>
      <c r="H49" s="1"/>
      <c r="I49" s="1"/>
      <c r="J49" s="1"/>
      <c r="K49" s="1"/>
      <c r="L49" s="1"/>
      <c r="M49" s="1"/>
      <c r="N49" s="1"/>
      <c r="O49" s="1"/>
      <c r="P49" s="1"/>
      <c r="Q49" s="1"/>
      <c r="R49" s="1"/>
      <c r="S49" s="1"/>
      <c r="T49" s="1"/>
      <c r="U49" s="1"/>
      <c r="V49" s="1"/>
      <c r="W49" s="1"/>
      <c r="X49" s="1"/>
      <c r="Y49" s="1"/>
      <c r="Z49" s="1"/>
    </row>
    <row r="50" spans="1:26" ht="12.75" customHeight="1" x14ac:dyDescent="0.25">
      <c r="A50" s="1"/>
      <c r="B50" s="7"/>
      <c r="C50" s="61" t="s">
        <v>146</v>
      </c>
      <c r="D50" s="13" t="s">
        <v>147</v>
      </c>
      <c r="E50" s="10"/>
      <c r="F50" s="1"/>
      <c r="G50" s="1"/>
      <c r="H50" s="1"/>
      <c r="I50" s="1"/>
      <c r="J50" s="1"/>
      <c r="K50" s="1"/>
      <c r="L50" s="1"/>
      <c r="M50" s="1"/>
      <c r="N50" s="1"/>
      <c r="O50" s="1"/>
      <c r="P50" s="1"/>
      <c r="Q50" s="1"/>
      <c r="R50" s="1"/>
      <c r="S50" s="1"/>
      <c r="T50" s="1"/>
      <c r="U50" s="1"/>
      <c r="V50" s="1"/>
      <c r="W50" s="1"/>
      <c r="X50" s="1"/>
      <c r="Y50" s="1"/>
      <c r="Z50" s="1"/>
    </row>
    <row r="51" spans="1:26" ht="12.75" customHeight="1" x14ac:dyDescent="0.25">
      <c r="A51" s="1"/>
      <c r="B51" s="7"/>
      <c r="C51" s="61" t="s">
        <v>151</v>
      </c>
      <c r="D51" s="13" t="s">
        <v>152</v>
      </c>
      <c r="E51" s="10"/>
      <c r="F51" s="1"/>
      <c r="G51" s="1"/>
      <c r="H51" s="1"/>
      <c r="I51" s="1"/>
      <c r="J51" s="1"/>
      <c r="K51" s="1"/>
      <c r="L51" s="1"/>
      <c r="M51" s="1"/>
      <c r="N51" s="1"/>
      <c r="O51" s="1"/>
      <c r="P51" s="1"/>
      <c r="Q51" s="1"/>
      <c r="R51" s="1"/>
      <c r="S51" s="1"/>
      <c r="T51" s="1"/>
      <c r="U51" s="1"/>
      <c r="V51" s="1"/>
      <c r="W51" s="1"/>
      <c r="X51" s="1"/>
      <c r="Y51" s="1"/>
      <c r="Z51" s="1"/>
    </row>
    <row r="52" spans="1:26" ht="12.75" customHeight="1" x14ac:dyDescent="0.25">
      <c r="A52" s="1"/>
      <c r="B52" s="7"/>
      <c r="C52" s="61" t="s">
        <v>153</v>
      </c>
      <c r="D52" s="13" t="s">
        <v>100</v>
      </c>
      <c r="E52" s="10"/>
      <c r="F52" s="1"/>
      <c r="G52" s="1"/>
      <c r="H52" s="1"/>
      <c r="I52" s="1"/>
      <c r="J52" s="1"/>
      <c r="K52" s="1"/>
      <c r="L52" s="1"/>
      <c r="M52" s="1"/>
      <c r="N52" s="1"/>
      <c r="O52" s="1"/>
      <c r="P52" s="1"/>
      <c r="Q52" s="1"/>
      <c r="R52" s="1"/>
      <c r="S52" s="1"/>
      <c r="T52" s="1"/>
      <c r="U52" s="1"/>
      <c r="V52" s="1"/>
      <c r="W52" s="1"/>
      <c r="X52" s="1"/>
      <c r="Y52" s="1"/>
      <c r="Z52" s="1"/>
    </row>
    <row r="53" spans="1:26" ht="12.75" customHeight="1" x14ac:dyDescent="0.25">
      <c r="A53" s="1"/>
      <c r="B53" s="7"/>
      <c r="C53" s="61" t="s">
        <v>154</v>
      </c>
      <c r="D53" s="13" t="s">
        <v>155</v>
      </c>
      <c r="E53" s="10"/>
      <c r="F53" s="1"/>
      <c r="G53" s="1"/>
      <c r="H53" s="1"/>
      <c r="I53" s="1"/>
      <c r="J53" s="1"/>
      <c r="K53" s="1"/>
      <c r="L53" s="1"/>
      <c r="M53" s="1"/>
      <c r="N53" s="1"/>
      <c r="O53" s="1"/>
      <c r="P53" s="1"/>
      <c r="Q53" s="1"/>
      <c r="R53" s="1"/>
      <c r="S53" s="1"/>
      <c r="T53" s="1"/>
      <c r="U53" s="1"/>
      <c r="V53" s="1"/>
      <c r="W53" s="1"/>
      <c r="X53" s="1"/>
      <c r="Y53" s="1"/>
      <c r="Z53" s="1"/>
    </row>
    <row r="54" spans="1:26" ht="12.75" customHeight="1" x14ac:dyDescent="0.25">
      <c r="A54" s="1"/>
      <c r="B54" s="7"/>
      <c r="C54" s="36" t="s">
        <v>156</v>
      </c>
      <c r="D54" s="37" t="s">
        <v>157</v>
      </c>
      <c r="E54" s="10"/>
      <c r="F54" s="1"/>
      <c r="G54" s="1"/>
      <c r="H54" s="1"/>
      <c r="I54" s="1"/>
      <c r="J54" s="1"/>
      <c r="K54" s="1"/>
      <c r="L54" s="1"/>
      <c r="M54" s="1"/>
      <c r="N54" s="1"/>
      <c r="O54" s="1"/>
      <c r="P54" s="1"/>
      <c r="Q54" s="1"/>
      <c r="R54" s="1"/>
      <c r="S54" s="1"/>
      <c r="T54" s="1"/>
      <c r="U54" s="1"/>
      <c r="V54" s="1"/>
      <c r="W54" s="1"/>
      <c r="X54" s="1"/>
      <c r="Y54" s="1"/>
      <c r="Z54" s="1"/>
    </row>
    <row r="55" spans="1:26" ht="12.75" customHeight="1" x14ac:dyDescent="0.25">
      <c r="A55" s="1"/>
      <c r="B55" s="7"/>
      <c r="C55" s="61" t="s">
        <v>158</v>
      </c>
      <c r="D55" s="13" t="s">
        <v>159</v>
      </c>
      <c r="E55" s="10"/>
      <c r="F55" s="1"/>
      <c r="G55" s="1"/>
      <c r="H55" s="1"/>
      <c r="I55" s="1"/>
      <c r="J55" s="1"/>
      <c r="K55" s="1"/>
      <c r="L55" s="1"/>
      <c r="M55" s="1"/>
      <c r="N55" s="1"/>
      <c r="O55" s="1"/>
      <c r="P55" s="1"/>
      <c r="Q55" s="1"/>
      <c r="R55" s="1"/>
      <c r="S55" s="1"/>
      <c r="T55" s="1"/>
      <c r="U55" s="1"/>
      <c r="V55" s="1"/>
      <c r="W55" s="1"/>
      <c r="X55" s="1"/>
      <c r="Y55" s="1"/>
      <c r="Z55" s="1"/>
    </row>
    <row r="56" spans="1:26" ht="6.75" customHeight="1" x14ac:dyDescent="0.25">
      <c r="A56" s="1"/>
      <c r="B56" s="7"/>
      <c r="C56" s="64"/>
      <c r="D56" s="65"/>
      <c r="E56" s="10"/>
      <c r="F56" s="1"/>
      <c r="G56" s="1"/>
      <c r="H56" s="1"/>
      <c r="I56" s="1"/>
      <c r="J56" s="1"/>
      <c r="K56" s="1"/>
      <c r="L56" s="1"/>
      <c r="M56" s="1"/>
      <c r="N56" s="1"/>
      <c r="O56" s="1"/>
      <c r="P56" s="1"/>
      <c r="Q56" s="1"/>
      <c r="R56" s="1"/>
      <c r="S56" s="1"/>
      <c r="T56" s="1"/>
      <c r="U56" s="1"/>
      <c r="V56" s="1"/>
      <c r="W56" s="1"/>
      <c r="X56" s="1"/>
      <c r="Y56" s="1"/>
      <c r="Z56" s="1"/>
    </row>
    <row r="57" spans="1:26" ht="12.75" customHeight="1" x14ac:dyDescent="0.25">
      <c r="A57" s="1"/>
      <c r="B57" s="7"/>
      <c r="C57" s="66"/>
      <c r="D57" s="66"/>
      <c r="E57" s="10"/>
      <c r="F57" s="1"/>
      <c r="G57" s="1"/>
      <c r="H57" s="1"/>
      <c r="I57" s="1"/>
      <c r="J57" s="1"/>
      <c r="K57" s="1"/>
      <c r="L57" s="1"/>
      <c r="M57" s="1"/>
      <c r="N57" s="1"/>
      <c r="O57" s="1"/>
      <c r="P57" s="1"/>
      <c r="Q57" s="1"/>
      <c r="R57" s="1"/>
      <c r="S57" s="1"/>
      <c r="T57" s="1"/>
      <c r="U57" s="1"/>
      <c r="V57" s="1"/>
      <c r="W57" s="1"/>
      <c r="X57" s="1"/>
      <c r="Y57" s="1"/>
      <c r="Z57" s="1"/>
    </row>
    <row r="58" spans="1:26" ht="12.75" customHeight="1" x14ac:dyDescent="0.3">
      <c r="A58" s="67"/>
      <c r="B58" s="7" t="s">
        <v>160</v>
      </c>
      <c r="C58" s="67"/>
      <c r="D58" s="67"/>
      <c r="E58" s="68"/>
      <c r="F58" s="67"/>
      <c r="G58" s="67"/>
      <c r="H58" s="67"/>
      <c r="I58" s="67"/>
      <c r="J58" s="67"/>
      <c r="K58" s="67"/>
      <c r="L58" s="67"/>
      <c r="M58" s="67"/>
      <c r="N58" s="67"/>
      <c r="O58" s="67"/>
      <c r="P58" s="67"/>
      <c r="Q58" s="67"/>
      <c r="R58" s="67"/>
      <c r="S58" s="67"/>
      <c r="T58" s="67"/>
      <c r="U58" s="67"/>
      <c r="V58" s="67"/>
      <c r="W58" s="67"/>
      <c r="X58" s="67"/>
      <c r="Y58" s="67"/>
      <c r="Z58" s="67"/>
    </row>
    <row r="59" spans="1:26" ht="12.75" customHeight="1" x14ac:dyDescent="0.25">
      <c r="A59" s="67"/>
      <c r="B59" s="7"/>
      <c r="C59" s="67"/>
      <c r="D59" s="67"/>
      <c r="E59" s="68"/>
      <c r="F59" s="67"/>
      <c r="G59" s="67"/>
      <c r="H59" s="67"/>
      <c r="I59" s="67"/>
      <c r="J59" s="67"/>
      <c r="K59" s="67"/>
      <c r="L59" s="67"/>
      <c r="M59" s="67"/>
      <c r="N59" s="67"/>
      <c r="O59" s="67"/>
      <c r="P59" s="67"/>
      <c r="Q59" s="67"/>
      <c r="R59" s="67"/>
      <c r="S59" s="67"/>
      <c r="T59" s="67"/>
      <c r="U59" s="67"/>
      <c r="V59" s="67"/>
      <c r="W59" s="67"/>
      <c r="X59" s="67"/>
      <c r="Y59" s="67"/>
      <c r="Z59" s="67"/>
    </row>
    <row r="60" spans="1:26" ht="12.75" customHeight="1" x14ac:dyDescent="0.25">
      <c r="A60" s="67"/>
      <c r="B60" s="7"/>
      <c r="C60" s="67"/>
      <c r="D60" s="67"/>
      <c r="E60" s="68"/>
      <c r="F60" s="67"/>
      <c r="G60" s="67"/>
      <c r="H60" s="67"/>
      <c r="I60" s="67"/>
      <c r="J60" s="67"/>
      <c r="K60" s="67"/>
      <c r="L60" s="67"/>
      <c r="M60" s="67"/>
      <c r="N60" s="67"/>
      <c r="O60" s="67"/>
      <c r="P60" s="67"/>
      <c r="Q60" s="67"/>
      <c r="R60" s="67"/>
      <c r="S60" s="67"/>
      <c r="T60" s="67"/>
      <c r="U60" s="67"/>
      <c r="V60" s="67"/>
      <c r="W60" s="67"/>
      <c r="X60" s="67"/>
      <c r="Y60" s="67"/>
      <c r="Z60" s="67"/>
    </row>
    <row r="61" spans="1:26" ht="12.75" customHeight="1" x14ac:dyDescent="0.25">
      <c r="A61" s="67"/>
      <c r="B61" s="70"/>
      <c r="C61" s="71" t="s">
        <v>167</v>
      </c>
      <c r="D61" s="67"/>
      <c r="E61" s="68"/>
      <c r="F61" s="67"/>
      <c r="G61" s="67"/>
      <c r="H61" s="67"/>
      <c r="I61" s="67"/>
      <c r="J61" s="67"/>
      <c r="K61" s="67"/>
      <c r="L61" s="67"/>
      <c r="M61" s="67"/>
      <c r="N61" s="67"/>
      <c r="O61" s="67"/>
      <c r="P61" s="67"/>
      <c r="Q61" s="67"/>
      <c r="R61" s="67"/>
      <c r="S61" s="67"/>
      <c r="T61" s="67"/>
      <c r="U61" s="67"/>
      <c r="V61" s="67"/>
      <c r="W61" s="67"/>
      <c r="X61" s="67"/>
      <c r="Y61" s="67"/>
      <c r="Z61" s="67"/>
    </row>
    <row r="62" spans="1:26" ht="12.75" customHeight="1" x14ac:dyDescent="0.25">
      <c r="A62" s="67"/>
      <c r="B62" s="70"/>
      <c r="C62" s="72" t="s">
        <v>6</v>
      </c>
      <c r="D62" s="73" t="s">
        <v>7</v>
      </c>
      <c r="E62" s="68"/>
      <c r="F62" s="67"/>
      <c r="G62" s="67"/>
      <c r="H62" s="67"/>
      <c r="I62" s="67"/>
      <c r="J62" s="67"/>
      <c r="K62" s="67"/>
      <c r="L62" s="67"/>
      <c r="M62" s="67"/>
      <c r="N62" s="67"/>
      <c r="O62" s="67"/>
      <c r="P62" s="67"/>
      <c r="Q62" s="67"/>
      <c r="R62" s="67"/>
      <c r="S62" s="67"/>
      <c r="T62" s="67"/>
      <c r="U62" s="67"/>
      <c r="V62" s="67"/>
      <c r="W62" s="67"/>
      <c r="X62" s="67"/>
      <c r="Y62" s="67"/>
      <c r="Z62" s="67"/>
    </row>
    <row r="63" spans="1:26" ht="12.75" customHeight="1" x14ac:dyDescent="0.25">
      <c r="A63" s="67"/>
      <c r="B63" s="70"/>
      <c r="C63" s="74" t="s">
        <v>184</v>
      </c>
      <c r="D63" s="75" t="s">
        <v>188</v>
      </c>
      <c r="E63" s="68"/>
      <c r="F63" s="67"/>
      <c r="G63" s="67"/>
      <c r="H63" s="67"/>
      <c r="I63" s="67"/>
      <c r="J63" s="67"/>
      <c r="K63" s="67"/>
      <c r="L63" s="67"/>
      <c r="M63" s="67"/>
      <c r="N63" s="67"/>
      <c r="O63" s="67"/>
      <c r="P63" s="67"/>
      <c r="Q63" s="67"/>
      <c r="R63" s="67"/>
      <c r="S63" s="67"/>
      <c r="T63" s="67"/>
      <c r="U63" s="67"/>
      <c r="V63" s="67"/>
      <c r="W63" s="67"/>
      <c r="X63" s="67"/>
      <c r="Y63" s="67"/>
      <c r="Z63" s="67"/>
    </row>
    <row r="64" spans="1:26" ht="12.75" customHeight="1" x14ac:dyDescent="0.25">
      <c r="A64" s="67"/>
      <c r="B64" s="70"/>
      <c r="C64" s="36" t="s">
        <v>27</v>
      </c>
      <c r="D64" s="37" t="s">
        <v>192</v>
      </c>
      <c r="E64" s="68"/>
      <c r="F64" s="67"/>
      <c r="G64" s="67"/>
      <c r="H64" s="67"/>
      <c r="I64" s="67"/>
      <c r="J64" s="67"/>
      <c r="K64" s="67"/>
      <c r="L64" s="67"/>
      <c r="M64" s="67"/>
      <c r="N64" s="67"/>
      <c r="O64" s="67"/>
      <c r="P64" s="67"/>
      <c r="Q64" s="67"/>
      <c r="R64" s="67"/>
      <c r="S64" s="67"/>
      <c r="T64" s="67"/>
      <c r="U64" s="67"/>
      <c r="V64" s="67"/>
      <c r="W64" s="67"/>
      <c r="X64" s="67"/>
      <c r="Y64" s="67"/>
      <c r="Z64" s="67"/>
    </row>
    <row r="65" spans="1:26" ht="12.75" customHeight="1" x14ac:dyDescent="0.25">
      <c r="A65" s="67"/>
      <c r="B65" s="70"/>
      <c r="C65" s="36" t="s">
        <v>29</v>
      </c>
      <c r="D65" s="37" t="s">
        <v>194</v>
      </c>
      <c r="E65" s="68"/>
      <c r="F65" s="67"/>
      <c r="G65" s="67"/>
      <c r="H65" s="67"/>
      <c r="I65" s="67"/>
      <c r="J65" s="67"/>
      <c r="K65" s="67"/>
      <c r="L65" s="67"/>
      <c r="M65" s="67"/>
      <c r="N65" s="67"/>
      <c r="O65" s="67"/>
      <c r="P65" s="67"/>
      <c r="Q65" s="67"/>
      <c r="R65" s="67"/>
      <c r="S65" s="67"/>
      <c r="T65" s="67"/>
      <c r="U65" s="67"/>
      <c r="V65" s="67"/>
      <c r="W65" s="67"/>
      <c r="X65" s="67"/>
      <c r="Y65" s="67"/>
      <c r="Z65" s="67"/>
    </row>
    <row r="66" spans="1:26" ht="12.75" customHeight="1" x14ac:dyDescent="0.25">
      <c r="A66" s="67"/>
      <c r="B66" s="70"/>
      <c r="C66" s="36" t="s">
        <v>30</v>
      </c>
      <c r="D66" s="37" t="s">
        <v>198</v>
      </c>
      <c r="E66" s="68"/>
      <c r="F66" s="67"/>
      <c r="G66" s="67"/>
      <c r="H66" s="67"/>
      <c r="I66" s="67"/>
      <c r="J66" s="67"/>
      <c r="K66" s="67"/>
      <c r="L66" s="67"/>
      <c r="M66" s="67"/>
      <c r="N66" s="67"/>
      <c r="O66" s="67"/>
      <c r="P66" s="67"/>
      <c r="Q66" s="67"/>
      <c r="R66" s="67"/>
      <c r="S66" s="67"/>
      <c r="T66" s="67"/>
      <c r="U66" s="67"/>
      <c r="V66" s="67"/>
      <c r="W66" s="67"/>
      <c r="X66" s="67"/>
      <c r="Y66" s="67"/>
      <c r="Z66" s="67"/>
    </row>
    <row r="67" spans="1:26" ht="12.75" customHeight="1" x14ac:dyDescent="0.25">
      <c r="A67" s="67"/>
      <c r="B67" s="70"/>
      <c r="C67" s="36" t="s">
        <v>31</v>
      </c>
      <c r="D67" s="37" t="s">
        <v>198</v>
      </c>
      <c r="E67" s="68"/>
      <c r="F67" s="67"/>
      <c r="G67" s="67"/>
      <c r="H67" s="67"/>
      <c r="I67" s="67"/>
      <c r="J67" s="67"/>
      <c r="K67" s="67"/>
      <c r="L67" s="67"/>
      <c r="M67" s="67"/>
      <c r="N67" s="67"/>
      <c r="O67" s="67"/>
      <c r="P67" s="67"/>
      <c r="Q67" s="67"/>
      <c r="R67" s="67"/>
      <c r="S67" s="67"/>
      <c r="T67" s="67"/>
      <c r="U67" s="67"/>
      <c r="V67" s="67"/>
      <c r="W67" s="67"/>
      <c r="X67" s="67"/>
      <c r="Y67" s="67"/>
      <c r="Z67" s="67"/>
    </row>
    <row r="68" spans="1:26" ht="12.75" customHeight="1" x14ac:dyDescent="0.25">
      <c r="A68" s="67"/>
      <c r="B68" s="70"/>
      <c r="C68" s="36" t="s">
        <v>32</v>
      </c>
      <c r="D68" s="37" t="s">
        <v>198</v>
      </c>
      <c r="E68" s="68"/>
      <c r="F68" s="67"/>
      <c r="G68" s="67"/>
      <c r="H68" s="67"/>
      <c r="I68" s="67"/>
      <c r="J68" s="67"/>
      <c r="K68" s="67"/>
      <c r="L68" s="67"/>
      <c r="M68" s="67"/>
      <c r="N68" s="67"/>
      <c r="O68" s="67"/>
      <c r="P68" s="67"/>
      <c r="Q68" s="67"/>
      <c r="R68" s="67"/>
      <c r="S68" s="67"/>
      <c r="T68" s="67"/>
      <c r="U68" s="67"/>
      <c r="V68" s="67"/>
      <c r="W68" s="67"/>
      <c r="X68" s="67"/>
      <c r="Y68" s="67"/>
      <c r="Z68" s="67"/>
    </row>
    <row r="69" spans="1:26" ht="12.75" customHeight="1" x14ac:dyDescent="0.25">
      <c r="A69" s="67"/>
      <c r="B69" s="70"/>
      <c r="C69" s="36" t="s">
        <v>33</v>
      </c>
      <c r="D69" s="37" t="s">
        <v>198</v>
      </c>
      <c r="E69" s="68"/>
      <c r="F69" s="67"/>
      <c r="G69" s="67"/>
      <c r="H69" s="67"/>
      <c r="I69" s="67"/>
      <c r="J69" s="67"/>
      <c r="K69" s="67"/>
      <c r="L69" s="67"/>
      <c r="M69" s="67"/>
      <c r="N69" s="67"/>
      <c r="O69" s="67"/>
      <c r="P69" s="67"/>
      <c r="Q69" s="67"/>
      <c r="R69" s="67"/>
      <c r="S69" s="67"/>
      <c r="T69" s="67"/>
      <c r="U69" s="67"/>
      <c r="V69" s="67"/>
      <c r="W69" s="67"/>
      <c r="X69" s="67"/>
      <c r="Y69" s="67"/>
      <c r="Z69" s="67"/>
    </row>
    <row r="70" spans="1:26" ht="12.75" customHeight="1" x14ac:dyDescent="0.25">
      <c r="A70" s="67"/>
      <c r="B70" s="70"/>
      <c r="C70" s="36" t="s">
        <v>34</v>
      </c>
      <c r="D70" s="37" t="s">
        <v>198</v>
      </c>
      <c r="E70" s="68"/>
      <c r="F70" s="67"/>
      <c r="G70" s="67"/>
      <c r="H70" s="67"/>
      <c r="I70" s="67"/>
      <c r="J70" s="67"/>
      <c r="K70" s="67"/>
      <c r="L70" s="67"/>
      <c r="M70" s="67"/>
      <c r="N70" s="67"/>
      <c r="O70" s="67"/>
      <c r="P70" s="67"/>
      <c r="Q70" s="67"/>
      <c r="R70" s="67"/>
      <c r="S70" s="67"/>
      <c r="T70" s="67"/>
      <c r="U70" s="67"/>
      <c r="V70" s="67"/>
      <c r="W70" s="67"/>
      <c r="X70" s="67"/>
      <c r="Y70" s="67"/>
      <c r="Z70" s="67"/>
    </row>
    <row r="71" spans="1:26" ht="12.75" customHeight="1" x14ac:dyDescent="0.25">
      <c r="A71" s="67"/>
      <c r="B71" s="70"/>
      <c r="C71" s="36" t="s">
        <v>35</v>
      </c>
      <c r="D71" s="37" t="s">
        <v>198</v>
      </c>
      <c r="E71" s="68"/>
      <c r="F71" s="67"/>
      <c r="G71" s="67"/>
      <c r="H71" s="67"/>
      <c r="I71" s="67"/>
      <c r="J71" s="67"/>
      <c r="K71" s="67"/>
      <c r="L71" s="67"/>
      <c r="M71" s="67"/>
      <c r="N71" s="67"/>
      <c r="O71" s="67"/>
      <c r="P71" s="67"/>
      <c r="Q71" s="67"/>
      <c r="R71" s="67"/>
      <c r="S71" s="67"/>
      <c r="T71" s="67"/>
      <c r="U71" s="67"/>
      <c r="V71" s="67"/>
      <c r="W71" s="67"/>
      <c r="X71" s="67"/>
      <c r="Y71" s="67"/>
      <c r="Z71" s="67"/>
    </row>
    <row r="72" spans="1:26" ht="12.75" customHeight="1" x14ac:dyDescent="0.25">
      <c r="A72" s="67"/>
      <c r="B72" s="70"/>
      <c r="C72" s="36" t="s">
        <v>36</v>
      </c>
      <c r="D72" s="37" t="s">
        <v>198</v>
      </c>
      <c r="E72" s="68"/>
      <c r="F72" s="67"/>
      <c r="G72" s="67"/>
      <c r="H72" s="67"/>
      <c r="I72" s="67"/>
      <c r="J72" s="67"/>
      <c r="K72" s="67"/>
      <c r="L72" s="67"/>
      <c r="M72" s="67"/>
      <c r="N72" s="67"/>
      <c r="O72" s="67"/>
      <c r="P72" s="67"/>
      <c r="Q72" s="67"/>
      <c r="R72" s="67"/>
      <c r="S72" s="67"/>
      <c r="T72" s="67"/>
      <c r="U72" s="67"/>
      <c r="V72" s="67"/>
      <c r="W72" s="67"/>
      <c r="X72" s="67"/>
      <c r="Y72" s="67"/>
      <c r="Z72" s="67"/>
    </row>
    <row r="73" spans="1:26" ht="12.75" customHeight="1" x14ac:dyDescent="0.25">
      <c r="A73" s="67"/>
      <c r="B73" s="70"/>
      <c r="C73" s="36" t="s">
        <v>37</v>
      </c>
      <c r="D73" s="37" t="s">
        <v>198</v>
      </c>
      <c r="E73" s="68"/>
      <c r="F73" s="67"/>
      <c r="G73" s="67"/>
      <c r="H73" s="67"/>
      <c r="I73" s="67"/>
      <c r="J73" s="67"/>
      <c r="K73" s="67"/>
      <c r="L73" s="67"/>
      <c r="M73" s="67"/>
      <c r="N73" s="67"/>
      <c r="O73" s="67"/>
      <c r="P73" s="67"/>
      <c r="Q73" s="67"/>
      <c r="R73" s="67"/>
      <c r="S73" s="67"/>
      <c r="T73" s="67"/>
      <c r="U73" s="67"/>
      <c r="V73" s="67"/>
      <c r="W73" s="67"/>
      <c r="X73" s="67"/>
      <c r="Y73" s="67"/>
      <c r="Z73" s="67"/>
    </row>
    <row r="74" spans="1:26" ht="12.75" customHeight="1" x14ac:dyDescent="0.25">
      <c r="A74" s="67"/>
      <c r="B74" s="70"/>
      <c r="C74" s="36" t="s">
        <v>38</v>
      </c>
      <c r="D74" s="37" t="s">
        <v>198</v>
      </c>
      <c r="E74" s="68"/>
      <c r="F74" s="67"/>
      <c r="G74" s="67"/>
      <c r="H74" s="67"/>
      <c r="I74" s="67"/>
      <c r="J74" s="67"/>
      <c r="K74" s="67"/>
      <c r="L74" s="67"/>
      <c r="M74" s="67"/>
      <c r="N74" s="67"/>
      <c r="O74" s="67"/>
      <c r="P74" s="67"/>
      <c r="Q74" s="67"/>
      <c r="R74" s="67"/>
      <c r="S74" s="67"/>
      <c r="T74" s="67"/>
      <c r="U74" s="67"/>
      <c r="V74" s="67"/>
      <c r="W74" s="67"/>
      <c r="X74" s="67"/>
      <c r="Y74" s="67"/>
      <c r="Z74" s="67"/>
    </row>
    <row r="75" spans="1:26" ht="12.75" customHeight="1" x14ac:dyDescent="0.25">
      <c r="A75" s="67"/>
      <c r="B75" s="70"/>
      <c r="C75" s="36" t="s">
        <v>39</v>
      </c>
      <c r="D75" s="37" t="s">
        <v>198</v>
      </c>
      <c r="E75" s="68"/>
      <c r="F75" s="67"/>
      <c r="G75" s="67"/>
      <c r="H75" s="67"/>
      <c r="I75" s="67"/>
      <c r="J75" s="67"/>
      <c r="K75" s="67"/>
      <c r="L75" s="67"/>
      <c r="M75" s="67"/>
      <c r="N75" s="67"/>
      <c r="O75" s="67"/>
      <c r="P75" s="67"/>
      <c r="Q75" s="67"/>
      <c r="R75" s="67"/>
      <c r="S75" s="67"/>
      <c r="T75" s="67"/>
      <c r="U75" s="67"/>
      <c r="V75" s="67"/>
      <c r="W75" s="67"/>
      <c r="X75" s="67"/>
      <c r="Y75" s="67"/>
      <c r="Z75" s="67"/>
    </row>
    <row r="76" spans="1:26" ht="12.75" customHeight="1" x14ac:dyDescent="0.25">
      <c r="A76" s="67"/>
      <c r="B76" s="70"/>
      <c r="C76" s="36" t="s">
        <v>40</v>
      </c>
      <c r="D76" s="37" t="s">
        <v>198</v>
      </c>
      <c r="E76" s="68"/>
      <c r="F76" s="67"/>
      <c r="G76" s="67"/>
      <c r="H76" s="67"/>
      <c r="I76" s="67"/>
      <c r="J76" s="67"/>
      <c r="K76" s="67"/>
      <c r="L76" s="67"/>
      <c r="M76" s="67"/>
      <c r="N76" s="67"/>
      <c r="O76" s="67"/>
      <c r="P76" s="67"/>
      <c r="Q76" s="67"/>
      <c r="R76" s="67"/>
      <c r="S76" s="67"/>
      <c r="T76" s="67"/>
      <c r="U76" s="67"/>
      <c r="V76" s="67"/>
      <c r="W76" s="67"/>
      <c r="X76" s="67"/>
      <c r="Y76" s="67"/>
      <c r="Z76" s="67"/>
    </row>
    <row r="77" spans="1:26" ht="12.75" customHeight="1" x14ac:dyDescent="0.25">
      <c r="A77" s="67"/>
      <c r="B77" s="70"/>
      <c r="C77" s="36" t="s">
        <v>41</v>
      </c>
      <c r="D77" s="37" t="s">
        <v>198</v>
      </c>
      <c r="E77" s="68"/>
      <c r="F77" s="67"/>
      <c r="G77" s="67"/>
      <c r="H77" s="67"/>
      <c r="I77" s="67"/>
      <c r="J77" s="67"/>
      <c r="K77" s="67"/>
      <c r="L77" s="67"/>
      <c r="M77" s="67"/>
      <c r="N77" s="67"/>
      <c r="O77" s="67"/>
      <c r="P77" s="67"/>
      <c r="Q77" s="67"/>
      <c r="R77" s="67"/>
      <c r="S77" s="67"/>
      <c r="T77" s="67"/>
      <c r="U77" s="67"/>
      <c r="V77" s="67"/>
      <c r="W77" s="67"/>
      <c r="X77" s="67"/>
      <c r="Y77" s="67"/>
      <c r="Z77" s="67"/>
    </row>
    <row r="78" spans="1:26" ht="12.75" customHeight="1" x14ac:dyDescent="0.25">
      <c r="A78" s="67"/>
      <c r="B78" s="70"/>
      <c r="C78" s="36" t="s">
        <v>42</v>
      </c>
      <c r="D78" s="37" t="s">
        <v>198</v>
      </c>
      <c r="E78" s="68"/>
      <c r="F78" s="67"/>
      <c r="G78" s="67"/>
      <c r="H78" s="67"/>
      <c r="I78" s="67"/>
      <c r="J78" s="67"/>
      <c r="K78" s="67"/>
      <c r="L78" s="67"/>
      <c r="M78" s="67"/>
      <c r="N78" s="67"/>
      <c r="O78" s="67"/>
      <c r="P78" s="67"/>
      <c r="Q78" s="67"/>
      <c r="R78" s="67"/>
      <c r="S78" s="67"/>
      <c r="T78" s="67"/>
      <c r="U78" s="67"/>
      <c r="V78" s="67"/>
      <c r="W78" s="67"/>
      <c r="X78" s="67"/>
      <c r="Y78" s="67"/>
      <c r="Z78" s="67"/>
    </row>
    <row r="79" spans="1:26" ht="12.75" customHeight="1" x14ac:dyDescent="0.25">
      <c r="A79" s="67"/>
      <c r="B79" s="70"/>
      <c r="C79" s="36" t="s">
        <v>43</v>
      </c>
      <c r="D79" s="37" t="s">
        <v>198</v>
      </c>
      <c r="E79" s="68"/>
      <c r="F79" s="67"/>
      <c r="G79" s="67"/>
      <c r="H79" s="67"/>
      <c r="I79" s="67"/>
      <c r="J79" s="67"/>
      <c r="K79" s="67"/>
      <c r="L79" s="67"/>
      <c r="M79" s="67"/>
      <c r="N79" s="67"/>
      <c r="O79" s="67"/>
      <c r="P79" s="67"/>
      <c r="Q79" s="67"/>
      <c r="R79" s="67"/>
      <c r="S79" s="67"/>
      <c r="T79" s="67"/>
      <c r="U79" s="67"/>
      <c r="V79" s="67"/>
      <c r="W79" s="67"/>
      <c r="X79" s="67"/>
      <c r="Y79" s="67"/>
      <c r="Z79" s="67"/>
    </row>
    <row r="80" spans="1:26" ht="12.75" customHeight="1" x14ac:dyDescent="0.25">
      <c r="A80" s="67"/>
      <c r="B80" s="70"/>
      <c r="C80" s="36" t="s">
        <v>44</v>
      </c>
      <c r="D80" s="37" t="s">
        <v>198</v>
      </c>
      <c r="E80" s="68"/>
      <c r="F80" s="67"/>
      <c r="G80" s="67"/>
      <c r="H80" s="67"/>
      <c r="I80" s="67"/>
      <c r="J80" s="67"/>
      <c r="K80" s="67"/>
      <c r="L80" s="67"/>
      <c r="M80" s="67"/>
      <c r="N80" s="67"/>
      <c r="O80" s="67"/>
      <c r="P80" s="67"/>
      <c r="Q80" s="67"/>
      <c r="R80" s="67"/>
      <c r="S80" s="67"/>
      <c r="T80" s="67"/>
      <c r="U80" s="67"/>
      <c r="V80" s="67"/>
      <c r="W80" s="67"/>
      <c r="X80" s="67"/>
      <c r="Y80" s="67"/>
      <c r="Z80" s="67"/>
    </row>
    <row r="81" spans="1:26" ht="12.75" customHeight="1" x14ac:dyDescent="0.25">
      <c r="A81" s="67"/>
      <c r="B81" s="70"/>
      <c r="C81" s="36" t="s">
        <v>46</v>
      </c>
      <c r="D81" s="37" t="s">
        <v>198</v>
      </c>
      <c r="E81" s="68"/>
      <c r="F81" s="67"/>
      <c r="G81" s="67"/>
      <c r="H81" s="67"/>
      <c r="I81" s="67"/>
      <c r="J81" s="67"/>
      <c r="K81" s="67"/>
      <c r="L81" s="67"/>
      <c r="M81" s="67"/>
      <c r="N81" s="67"/>
      <c r="O81" s="67"/>
      <c r="P81" s="67"/>
      <c r="Q81" s="67"/>
      <c r="R81" s="67"/>
      <c r="S81" s="67"/>
      <c r="T81" s="67"/>
      <c r="U81" s="67"/>
      <c r="V81" s="67"/>
      <c r="W81" s="67"/>
      <c r="X81" s="67"/>
      <c r="Y81" s="67"/>
      <c r="Z81" s="67"/>
    </row>
    <row r="82" spans="1:26" ht="12.75" customHeight="1" x14ac:dyDescent="0.25">
      <c r="A82" s="67"/>
      <c r="B82" s="70"/>
      <c r="C82" s="36" t="s">
        <v>47</v>
      </c>
      <c r="D82" s="37" t="s">
        <v>198</v>
      </c>
      <c r="E82" s="68"/>
      <c r="F82" s="67"/>
      <c r="G82" s="67"/>
      <c r="H82" s="67"/>
      <c r="I82" s="67"/>
      <c r="J82" s="67"/>
      <c r="K82" s="67"/>
      <c r="L82" s="67"/>
      <c r="M82" s="67"/>
      <c r="N82" s="67"/>
      <c r="O82" s="67"/>
      <c r="P82" s="67"/>
      <c r="Q82" s="67"/>
      <c r="R82" s="67"/>
      <c r="S82" s="67"/>
      <c r="T82" s="67"/>
      <c r="U82" s="67"/>
      <c r="V82" s="67"/>
      <c r="W82" s="67"/>
      <c r="X82" s="67"/>
      <c r="Y82" s="67"/>
      <c r="Z82" s="67"/>
    </row>
    <row r="83" spans="1:26" ht="12.75" customHeight="1" x14ac:dyDescent="0.25">
      <c r="A83" s="67"/>
      <c r="B83" s="70"/>
      <c r="C83" s="36" t="s">
        <v>48</v>
      </c>
      <c r="D83" s="37" t="s">
        <v>198</v>
      </c>
      <c r="E83" s="68"/>
      <c r="F83" s="67"/>
      <c r="G83" s="67"/>
      <c r="H83" s="67"/>
      <c r="I83" s="67"/>
      <c r="J83" s="67"/>
      <c r="K83" s="67"/>
      <c r="L83" s="67"/>
      <c r="M83" s="67"/>
      <c r="N83" s="67"/>
      <c r="O83" s="67"/>
      <c r="P83" s="67"/>
      <c r="Q83" s="67"/>
      <c r="R83" s="67"/>
      <c r="S83" s="67"/>
      <c r="T83" s="67"/>
      <c r="U83" s="67"/>
      <c r="V83" s="67"/>
      <c r="W83" s="67"/>
      <c r="X83" s="67"/>
      <c r="Y83" s="67"/>
      <c r="Z83" s="67"/>
    </row>
    <row r="84" spans="1:26" ht="12.75" customHeight="1" x14ac:dyDescent="0.25">
      <c r="A84" s="67"/>
      <c r="B84" s="70"/>
      <c r="C84" s="36" t="s">
        <v>50</v>
      </c>
      <c r="D84" s="37" t="s">
        <v>198</v>
      </c>
      <c r="E84" s="68"/>
      <c r="F84" s="67"/>
      <c r="G84" s="67"/>
      <c r="H84" s="67"/>
      <c r="I84" s="67"/>
      <c r="J84" s="67"/>
      <c r="K84" s="67"/>
      <c r="L84" s="67"/>
      <c r="M84" s="67"/>
      <c r="N84" s="67"/>
      <c r="O84" s="67"/>
      <c r="P84" s="67"/>
      <c r="Q84" s="67"/>
      <c r="R84" s="67"/>
      <c r="S84" s="67"/>
      <c r="T84" s="67"/>
      <c r="U84" s="67"/>
      <c r="V84" s="67"/>
      <c r="W84" s="67"/>
      <c r="X84" s="67"/>
      <c r="Y84" s="67"/>
      <c r="Z84" s="67"/>
    </row>
    <row r="85" spans="1:26" ht="12.75" customHeight="1" x14ac:dyDescent="0.25">
      <c r="A85" s="67"/>
      <c r="B85" s="70"/>
      <c r="C85" s="36" t="s">
        <v>53</v>
      </c>
      <c r="D85" s="37" t="s">
        <v>247</v>
      </c>
      <c r="E85" s="68"/>
      <c r="F85" s="67"/>
      <c r="G85" s="67"/>
      <c r="H85" s="67"/>
      <c r="I85" s="67"/>
      <c r="J85" s="67"/>
      <c r="K85" s="67"/>
      <c r="L85" s="67"/>
      <c r="M85" s="67"/>
      <c r="N85" s="67"/>
      <c r="O85" s="67"/>
      <c r="P85" s="67"/>
      <c r="Q85" s="67"/>
      <c r="R85" s="67"/>
      <c r="S85" s="67"/>
      <c r="T85" s="67"/>
      <c r="U85" s="67"/>
      <c r="V85" s="67"/>
      <c r="W85" s="67"/>
      <c r="X85" s="67"/>
      <c r="Y85" s="67"/>
      <c r="Z85" s="67"/>
    </row>
    <row r="86" spans="1:26" ht="12.75" customHeight="1" x14ac:dyDescent="0.25">
      <c r="A86" s="67"/>
      <c r="B86" s="70"/>
      <c r="C86" s="36" t="s">
        <v>22</v>
      </c>
      <c r="D86" s="37" t="s">
        <v>248</v>
      </c>
      <c r="E86" s="68"/>
      <c r="F86" s="67"/>
      <c r="G86" s="67"/>
      <c r="H86" s="67"/>
      <c r="I86" s="67"/>
      <c r="J86" s="67"/>
      <c r="K86" s="67"/>
      <c r="L86" s="67"/>
      <c r="M86" s="67"/>
      <c r="N86" s="67"/>
      <c r="O86" s="67"/>
      <c r="P86" s="67"/>
      <c r="Q86" s="67"/>
      <c r="R86" s="67"/>
      <c r="S86" s="67"/>
      <c r="T86" s="67"/>
      <c r="U86" s="67"/>
      <c r="V86" s="67"/>
      <c r="W86" s="67"/>
      <c r="X86" s="67"/>
      <c r="Y86" s="67"/>
      <c r="Z86" s="67"/>
    </row>
    <row r="87" spans="1:26" ht="12.75" customHeight="1" x14ac:dyDescent="0.25">
      <c r="A87" s="67"/>
      <c r="B87" s="70"/>
      <c r="C87" s="36" t="s">
        <v>54</v>
      </c>
      <c r="D87" s="37" t="s">
        <v>249</v>
      </c>
      <c r="E87" s="68"/>
      <c r="F87" s="67"/>
      <c r="G87" s="67"/>
      <c r="H87" s="67"/>
      <c r="I87" s="67"/>
      <c r="J87" s="67"/>
      <c r="K87" s="67"/>
      <c r="L87" s="67"/>
      <c r="M87" s="67"/>
      <c r="N87" s="67"/>
      <c r="O87" s="67"/>
      <c r="P87" s="67"/>
      <c r="Q87" s="67"/>
      <c r="R87" s="67"/>
      <c r="S87" s="67"/>
      <c r="T87" s="67"/>
      <c r="U87" s="67"/>
      <c r="V87" s="67"/>
      <c r="W87" s="67"/>
      <c r="X87" s="67"/>
      <c r="Y87" s="67"/>
      <c r="Z87" s="67"/>
    </row>
    <row r="88" spans="1:26" ht="12.75" customHeight="1" x14ac:dyDescent="0.25">
      <c r="A88" s="67"/>
      <c r="B88" s="70"/>
      <c r="C88" s="64" t="s">
        <v>55</v>
      </c>
      <c r="D88" s="102" t="s">
        <v>250</v>
      </c>
      <c r="E88" s="68"/>
      <c r="F88" s="67"/>
      <c r="G88" s="67"/>
      <c r="H88" s="67"/>
      <c r="I88" s="67"/>
      <c r="J88" s="67"/>
      <c r="K88" s="67"/>
      <c r="L88" s="67"/>
      <c r="M88" s="67"/>
      <c r="N88" s="67"/>
      <c r="O88" s="67"/>
      <c r="P88" s="67"/>
      <c r="Q88" s="67"/>
      <c r="R88" s="67"/>
      <c r="S88" s="67"/>
      <c r="T88" s="67"/>
      <c r="U88" s="67"/>
      <c r="V88" s="67"/>
      <c r="W88" s="67"/>
      <c r="X88" s="67"/>
      <c r="Y88" s="67"/>
      <c r="Z88" s="67"/>
    </row>
    <row r="89" spans="1:26" ht="20.25" customHeight="1" x14ac:dyDescent="0.25">
      <c r="A89" s="1"/>
      <c r="B89" s="366"/>
      <c r="C89" s="367"/>
      <c r="D89" s="367"/>
      <c r="E89" s="368"/>
      <c r="F89" s="1"/>
      <c r="G89" s="1"/>
      <c r="H89" s="1"/>
      <c r="I89" s="1"/>
      <c r="J89" s="1"/>
      <c r="K89" s="1"/>
      <c r="L89" s="1"/>
      <c r="M89" s="1"/>
      <c r="N89" s="1"/>
      <c r="O89" s="1"/>
      <c r="P89" s="1"/>
      <c r="Q89" s="1"/>
      <c r="R89" s="1"/>
      <c r="S89" s="1"/>
      <c r="T89" s="1"/>
      <c r="U89" s="1"/>
      <c r="V89" s="1"/>
      <c r="W89" s="1"/>
      <c r="X89" s="1"/>
      <c r="Y89" s="1"/>
      <c r="Z89" s="1"/>
    </row>
    <row r="90" spans="1:26" ht="6.75" customHeight="1" x14ac:dyDescent="0.25">
      <c r="A90" s="1"/>
      <c r="B90" s="103"/>
      <c r="C90" s="104"/>
      <c r="D90" s="104"/>
      <c r="E90" s="105"/>
      <c r="F90" s="1"/>
      <c r="G90" s="1"/>
      <c r="H90" s="1"/>
      <c r="I90" s="1"/>
      <c r="J90" s="1"/>
      <c r="K90" s="1"/>
      <c r="L90" s="1"/>
      <c r="M90" s="1"/>
      <c r="N90" s="1"/>
      <c r="O90" s="1"/>
      <c r="P90" s="1"/>
      <c r="Q90" s="1"/>
      <c r="R90" s="1"/>
      <c r="S90" s="1"/>
      <c r="T90" s="1"/>
      <c r="U90" s="1"/>
      <c r="V90" s="1"/>
      <c r="W90" s="1"/>
      <c r="X90" s="1"/>
      <c r="Y90" s="1"/>
      <c r="Z90" s="1"/>
    </row>
    <row r="91" spans="1:26" ht="12.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B89:E89"/>
    <mergeCell ref="B2:E2"/>
    <mergeCell ref="B3:E3"/>
    <mergeCell ref="B4:E4"/>
    <mergeCell ref="B5:E5"/>
    <mergeCell ref="B6:E6"/>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000"/>
  <sheetViews>
    <sheetView workbookViewId="0"/>
  </sheetViews>
  <sheetFormatPr baseColWidth="10" defaultColWidth="14.42578125" defaultRowHeight="15" customHeight="1" x14ac:dyDescent="0.25"/>
  <cols>
    <col min="1" max="1" width="47.140625" customWidth="1"/>
    <col min="2" max="2" width="52.7109375" customWidth="1"/>
    <col min="3" max="7" width="10.7109375" customWidth="1"/>
    <col min="8" max="8" width="57.42578125" customWidth="1"/>
    <col min="9" max="9" width="27.140625" customWidth="1"/>
    <col min="11" max="11" width="23.85546875" customWidth="1"/>
    <col min="12" max="12" width="90.28515625" customWidth="1"/>
    <col min="13" max="13" width="10.85546875" customWidth="1"/>
    <col min="14" max="14" width="23.5703125" customWidth="1"/>
    <col min="15" max="15" width="27.28515625" customWidth="1"/>
    <col min="16" max="16" width="25.7109375" customWidth="1"/>
    <col min="17" max="26" width="10.7109375" customWidth="1"/>
  </cols>
  <sheetData>
    <row r="1" spans="1:19" x14ac:dyDescent="0.25">
      <c r="A1" s="58" t="s">
        <v>577</v>
      </c>
      <c r="C1" s="58" t="s">
        <v>578</v>
      </c>
      <c r="H1" s="58" t="s">
        <v>576</v>
      </c>
      <c r="I1" s="58" t="s">
        <v>579</v>
      </c>
      <c r="J1" s="58" t="s">
        <v>580</v>
      </c>
      <c r="L1" s="58" t="s">
        <v>581</v>
      </c>
      <c r="N1" s="58" t="s">
        <v>21</v>
      </c>
    </row>
    <row r="2" spans="1:19" ht="25.5" x14ac:dyDescent="0.25">
      <c r="A2" s="58" t="s">
        <v>582</v>
      </c>
      <c r="C2" s="58" t="s">
        <v>583</v>
      </c>
      <c r="H2" s="58" t="s">
        <v>584</v>
      </c>
      <c r="I2" s="263" t="s">
        <v>585</v>
      </c>
      <c r="J2" s="264">
        <v>0.2</v>
      </c>
      <c r="L2" s="58" t="s">
        <v>586</v>
      </c>
      <c r="M2" s="58">
        <v>2</v>
      </c>
      <c r="N2" s="265">
        <v>0.2</v>
      </c>
      <c r="O2" s="263" t="s">
        <v>585</v>
      </c>
    </row>
    <row r="3" spans="1:19" ht="25.5" x14ac:dyDescent="0.25">
      <c r="A3" s="58" t="s">
        <v>587</v>
      </c>
      <c r="C3" s="58" t="s">
        <v>588</v>
      </c>
      <c r="H3" s="58" t="s">
        <v>589</v>
      </c>
      <c r="I3" s="266" t="s">
        <v>56</v>
      </c>
      <c r="J3" s="267">
        <v>0.4</v>
      </c>
      <c r="L3" s="58" t="s">
        <v>590</v>
      </c>
      <c r="M3" s="58">
        <v>24</v>
      </c>
      <c r="N3" s="265">
        <v>0.4</v>
      </c>
      <c r="O3" s="266" t="s">
        <v>56</v>
      </c>
      <c r="S3" s="58" t="s">
        <v>104</v>
      </c>
    </row>
    <row r="4" spans="1:19" ht="51" x14ac:dyDescent="0.25">
      <c r="A4" s="58" t="s">
        <v>591</v>
      </c>
      <c r="C4" s="58" t="s">
        <v>592</v>
      </c>
      <c r="H4" s="58" t="s">
        <v>593</v>
      </c>
      <c r="I4" s="268" t="s">
        <v>26</v>
      </c>
      <c r="J4" s="269">
        <v>0.6</v>
      </c>
      <c r="L4" s="58" t="s">
        <v>594</v>
      </c>
      <c r="M4" s="58">
        <v>500</v>
      </c>
      <c r="N4" s="265">
        <v>0.6</v>
      </c>
      <c r="O4" s="268" t="s">
        <v>26</v>
      </c>
      <c r="S4" s="268" t="s">
        <v>54</v>
      </c>
    </row>
    <row r="5" spans="1:19" ht="25.5" x14ac:dyDescent="0.25">
      <c r="C5" s="58" t="s">
        <v>595</v>
      </c>
      <c r="H5" s="58" t="s">
        <v>596</v>
      </c>
      <c r="I5" s="270" t="s">
        <v>597</v>
      </c>
      <c r="J5" s="271">
        <v>0.8</v>
      </c>
      <c r="L5" s="58" t="s">
        <v>598</v>
      </c>
      <c r="M5" s="58">
        <v>5000</v>
      </c>
      <c r="N5" s="265">
        <v>0.8</v>
      </c>
      <c r="O5" s="270" t="s">
        <v>597</v>
      </c>
      <c r="S5" s="270" t="s">
        <v>22</v>
      </c>
    </row>
    <row r="6" spans="1:19" ht="51" x14ac:dyDescent="0.25">
      <c r="H6" s="58" t="s">
        <v>599</v>
      </c>
      <c r="I6" s="272" t="s">
        <v>11</v>
      </c>
      <c r="J6" s="273">
        <v>1</v>
      </c>
      <c r="L6" s="58" t="s">
        <v>600</v>
      </c>
      <c r="M6" s="58">
        <v>5000</v>
      </c>
      <c r="N6" s="265">
        <v>1</v>
      </c>
      <c r="O6" s="272" t="s">
        <v>11</v>
      </c>
      <c r="S6" s="272" t="s">
        <v>53</v>
      </c>
    </row>
    <row r="7" spans="1:19" ht="25.5" x14ac:dyDescent="0.25">
      <c r="H7" s="58" t="s">
        <v>601</v>
      </c>
      <c r="I7" s="263" t="s">
        <v>585</v>
      </c>
      <c r="J7" s="264">
        <v>0.2</v>
      </c>
    </row>
    <row r="8" spans="1:19" ht="25.5" x14ac:dyDescent="0.25">
      <c r="A8" s="58" t="s">
        <v>21</v>
      </c>
      <c r="H8" s="58" t="s">
        <v>602</v>
      </c>
      <c r="I8" s="266" t="s">
        <v>56</v>
      </c>
      <c r="J8" s="267">
        <v>0.4</v>
      </c>
    </row>
    <row r="9" spans="1:19" ht="25.5" x14ac:dyDescent="0.25">
      <c r="A9" s="58" t="s">
        <v>68</v>
      </c>
      <c r="H9" s="58" t="s">
        <v>603</v>
      </c>
      <c r="I9" s="268" t="s">
        <v>26</v>
      </c>
      <c r="J9" s="269">
        <v>0.6</v>
      </c>
    </row>
    <row r="10" spans="1:19" ht="25.5" x14ac:dyDescent="0.25">
      <c r="A10" s="58" t="s">
        <v>604</v>
      </c>
      <c r="H10" s="58" t="s">
        <v>605</v>
      </c>
      <c r="I10" s="270" t="s">
        <v>597</v>
      </c>
      <c r="J10" s="271">
        <v>0.8</v>
      </c>
    </row>
    <row r="11" spans="1:19" ht="25.5" x14ac:dyDescent="0.25">
      <c r="H11" s="58" t="s">
        <v>606</v>
      </c>
      <c r="I11" s="272" t="s">
        <v>11</v>
      </c>
      <c r="J11" s="273">
        <v>1</v>
      </c>
      <c r="L11" s="58" t="s">
        <v>607</v>
      </c>
    </row>
    <row r="12" spans="1:19" ht="26.25" x14ac:dyDescent="0.4">
      <c r="I12" s="274"/>
      <c r="L12" s="58" t="s">
        <v>608</v>
      </c>
    </row>
    <row r="15" spans="1:19" x14ac:dyDescent="0.25">
      <c r="A15" s="275" t="s">
        <v>604</v>
      </c>
      <c r="B15" s="275"/>
    </row>
    <row r="16" spans="1:19" ht="42.75" x14ac:dyDescent="0.25">
      <c r="A16" s="58" t="s">
        <v>241</v>
      </c>
      <c r="B16" s="58" t="s">
        <v>21</v>
      </c>
      <c r="N16" s="276" t="s">
        <v>68</v>
      </c>
      <c r="O16" s="276" t="s">
        <v>21</v>
      </c>
      <c r="P16" s="276" t="s">
        <v>609</v>
      </c>
      <c r="Q16" s="276" t="s">
        <v>610</v>
      </c>
    </row>
    <row r="17" spans="1:17" ht="33" x14ac:dyDescent="0.25">
      <c r="A17" s="58" t="s">
        <v>378</v>
      </c>
      <c r="B17" s="58" t="s">
        <v>21</v>
      </c>
      <c r="I17" s="277" t="s">
        <v>576</v>
      </c>
      <c r="J17" s="277" t="s">
        <v>577</v>
      </c>
      <c r="K17" s="58" t="s">
        <v>611</v>
      </c>
      <c r="L17" s="58" t="s">
        <v>612</v>
      </c>
      <c r="M17" s="58" t="s">
        <v>612</v>
      </c>
      <c r="N17" s="278" t="s">
        <v>54</v>
      </c>
      <c r="O17" s="278" t="s">
        <v>613</v>
      </c>
      <c r="P17" s="278" t="str">
        <f t="shared" ref="P17:P36" si="0">+CONCATENATE(N17,"-",O17)</f>
        <v>Moderado-Rara Vez</v>
      </c>
      <c r="Q17" s="278" t="s">
        <v>54</v>
      </c>
    </row>
    <row r="18" spans="1:17" ht="51" x14ac:dyDescent="0.25">
      <c r="A18" s="58" t="s">
        <v>555</v>
      </c>
      <c r="B18" s="58" t="s">
        <v>68</v>
      </c>
      <c r="I18" s="263" t="s">
        <v>585</v>
      </c>
      <c r="J18" s="263" t="s">
        <v>585</v>
      </c>
      <c r="K18" s="58" t="str">
        <f t="shared" ref="K18:K42" si="1">CONCATENATE(I18,J18)</f>
        <v>Muy BajaMuy Baja</v>
      </c>
      <c r="L18" s="58" t="s">
        <v>64</v>
      </c>
      <c r="M18" s="58" t="s">
        <v>64</v>
      </c>
      <c r="N18" s="278" t="s">
        <v>54</v>
      </c>
      <c r="O18" s="278" t="s">
        <v>614</v>
      </c>
      <c r="P18" s="278" t="str">
        <f t="shared" si="0"/>
        <v>Moderado-Improbable</v>
      </c>
      <c r="Q18" s="278" t="s">
        <v>54</v>
      </c>
    </row>
    <row r="19" spans="1:17" ht="33" x14ac:dyDescent="0.25">
      <c r="B19" s="58"/>
      <c r="I19" s="263" t="s">
        <v>585</v>
      </c>
      <c r="J19" s="266" t="s">
        <v>56</v>
      </c>
      <c r="K19" s="58" t="str">
        <f t="shared" si="1"/>
        <v>Muy BajaBaja</v>
      </c>
      <c r="L19" s="58" t="s">
        <v>64</v>
      </c>
      <c r="M19" s="58" t="s">
        <v>64</v>
      </c>
      <c r="N19" s="278" t="s">
        <v>615</v>
      </c>
      <c r="O19" s="278" t="s">
        <v>616</v>
      </c>
      <c r="P19" s="278" t="str">
        <f t="shared" si="0"/>
        <v>Menor-Posible</v>
      </c>
      <c r="Q19" s="278" t="s">
        <v>54</v>
      </c>
    </row>
    <row r="20" spans="1:17" ht="51" x14ac:dyDescent="0.25">
      <c r="B20" s="58"/>
      <c r="I20" s="263" t="s">
        <v>585</v>
      </c>
      <c r="J20" s="268" t="s">
        <v>54</v>
      </c>
      <c r="K20" s="58" t="str">
        <f t="shared" si="1"/>
        <v>Muy BajaModerado</v>
      </c>
      <c r="L20" s="58" t="s">
        <v>54</v>
      </c>
      <c r="M20" s="58" t="s">
        <v>54</v>
      </c>
      <c r="N20" s="278" t="s">
        <v>617</v>
      </c>
      <c r="O20" s="278" t="s">
        <v>618</v>
      </c>
      <c r="P20" s="278" t="str">
        <f t="shared" si="0"/>
        <v>Insignificante-Probable</v>
      </c>
      <c r="Q20" s="278" t="s">
        <v>54</v>
      </c>
    </row>
    <row r="21" spans="1:17" ht="15.75" customHeight="1" x14ac:dyDescent="0.25">
      <c r="A21" s="275" t="s">
        <v>619</v>
      </c>
      <c r="B21" s="58"/>
      <c r="I21" s="263" t="s">
        <v>585</v>
      </c>
      <c r="J21" s="270" t="s">
        <v>22</v>
      </c>
      <c r="K21" s="58" t="str">
        <f t="shared" si="1"/>
        <v>Muy BajaMayor</v>
      </c>
      <c r="L21" s="58" t="s">
        <v>54</v>
      </c>
      <c r="M21" s="58" t="s">
        <v>54</v>
      </c>
      <c r="N21" s="278" t="s">
        <v>22</v>
      </c>
      <c r="O21" s="278" t="s">
        <v>613</v>
      </c>
      <c r="P21" s="278" t="str">
        <f t="shared" si="0"/>
        <v>Mayor-Rara Vez</v>
      </c>
      <c r="Q21" s="278" t="s">
        <v>313</v>
      </c>
    </row>
    <row r="22" spans="1:17" ht="15.75" customHeight="1" x14ac:dyDescent="0.25">
      <c r="A22" s="58" t="s">
        <v>620</v>
      </c>
      <c r="B22" s="58"/>
      <c r="I22" s="263" t="s">
        <v>585</v>
      </c>
      <c r="J22" s="272" t="s">
        <v>53</v>
      </c>
      <c r="K22" s="58" t="str">
        <f t="shared" si="1"/>
        <v>Muy BajaCatastrófico</v>
      </c>
      <c r="L22" s="58" t="s">
        <v>313</v>
      </c>
      <c r="M22" s="58" t="s">
        <v>313</v>
      </c>
      <c r="N22" s="278" t="s">
        <v>22</v>
      </c>
      <c r="O22" s="278" t="s">
        <v>614</v>
      </c>
      <c r="P22" s="278" t="str">
        <f t="shared" si="0"/>
        <v>Mayor-Improbable</v>
      </c>
      <c r="Q22" s="278" t="s">
        <v>313</v>
      </c>
    </row>
    <row r="23" spans="1:17" ht="15.75" customHeight="1" x14ac:dyDescent="0.25">
      <c r="A23" s="58" t="s">
        <v>257</v>
      </c>
      <c r="B23" s="58"/>
      <c r="I23" s="266" t="s">
        <v>56</v>
      </c>
      <c r="J23" s="263" t="s">
        <v>585</v>
      </c>
      <c r="K23" s="58" t="str">
        <f t="shared" si="1"/>
        <v>BajaMuy Baja</v>
      </c>
      <c r="L23" s="58" t="s">
        <v>64</v>
      </c>
      <c r="M23" s="58" t="s">
        <v>64</v>
      </c>
      <c r="N23" s="278" t="s">
        <v>54</v>
      </c>
      <c r="O23" s="278" t="s">
        <v>616</v>
      </c>
      <c r="P23" s="278" t="str">
        <f t="shared" si="0"/>
        <v>Moderado-Posible</v>
      </c>
      <c r="Q23" s="278" t="s">
        <v>313</v>
      </c>
    </row>
    <row r="24" spans="1:17" ht="15.75" customHeight="1" x14ac:dyDescent="0.25">
      <c r="B24" s="58"/>
      <c r="I24" s="266" t="s">
        <v>56</v>
      </c>
      <c r="J24" s="266" t="s">
        <v>56</v>
      </c>
      <c r="K24" s="58" t="str">
        <f t="shared" si="1"/>
        <v>BajaBaja</v>
      </c>
      <c r="L24" s="58" t="s">
        <v>54</v>
      </c>
      <c r="M24" s="58" t="s">
        <v>54</v>
      </c>
      <c r="N24" s="278" t="s">
        <v>54</v>
      </c>
      <c r="O24" s="278" t="s">
        <v>618</v>
      </c>
      <c r="P24" s="278" t="str">
        <f t="shared" si="0"/>
        <v>Moderado-Probable</v>
      </c>
      <c r="Q24" s="278" t="s">
        <v>313</v>
      </c>
    </row>
    <row r="25" spans="1:17" ht="15.75" customHeight="1" x14ac:dyDescent="0.25">
      <c r="B25" s="58"/>
      <c r="I25" s="266" t="s">
        <v>56</v>
      </c>
      <c r="J25" s="268" t="s">
        <v>54</v>
      </c>
      <c r="K25" s="58" t="str">
        <f t="shared" si="1"/>
        <v>BajaModerado</v>
      </c>
      <c r="L25" s="58" t="s">
        <v>54</v>
      </c>
      <c r="M25" s="58" t="s">
        <v>54</v>
      </c>
      <c r="N25" s="278" t="s">
        <v>615</v>
      </c>
      <c r="O25" s="278" t="s">
        <v>618</v>
      </c>
      <c r="P25" s="278" t="str">
        <f t="shared" si="0"/>
        <v>Menor-Probable</v>
      </c>
      <c r="Q25" s="278" t="s">
        <v>313</v>
      </c>
    </row>
    <row r="26" spans="1:17" ht="15.75" customHeight="1" x14ac:dyDescent="0.25">
      <c r="B26" s="58"/>
      <c r="I26" s="266" t="s">
        <v>56</v>
      </c>
      <c r="J26" s="270" t="s">
        <v>22</v>
      </c>
      <c r="K26" s="58" t="str">
        <f t="shared" si="1"/>
        <v>BajaMayor</v>
      </c>
      <c r="L26" s="58" t="s">
        <v>54</v>
      </c>
      <c r="M26" s="58" t="s">
        <v>54</v>
      </c>
      <c r="N26" s="278" t="s">
        <v>615</v>
      </c>
      <c r="O26" s="278" t="s">
        <v>626</v>
      </c>
      <c r="P26" s="278" t="str">
        <f t="shared" si="0"/>
        <v>Menor-Casi Seguro</v>
      </c>
      <c r="Q26" s="278" t="s">
        <v>313</v>
      </c>
    </row>
    <row r="27" spans="1:17" ht="15.75" customHeight="1" x14ac:dyDescent="0.25">
      <c r="B27" s="58"/>
      <c r="I27" s="266" t="s">
        <v>56</v>
      </c>
      <c r="J27" s="272" t="s">
        <v>53</v>
      </c>
      <c r="K27" s="58" t="str">
        <f t="shared" si="1"/>
        <v>BajaCatastrófico</v>
      </c>
      <c r="L27" s="58" t="s">
        <v>313</v>
      </c>
      <c r="M27" s="58" t="s">
        <v>313</v>
      </c>
      <c r="N27" s="278" t="s">
        <v>617</v>
      </c>
      <c r="O27" s="278" t="s">
        <v>626</v>
      </c>
      <c r="P27" s="278" t="str">
        <f t="shared" si="0"/>
        <v>Insignificante-Casi Seguro</v>
      </c>
      <c r="Q27" s="278" t="s">
        <v>313</v>
      </c>
    </row>
    <row r="28" spans="1:17" ht="15.75" customHeight="1" x14ac:dyDescent="0.25">
      <c r="B28" s="58"/>
      <c r="I28" s="268" t="s">
        <v>26</v>
      </c>
      <c r="J28" s="263" t="s">
        <v>585</v>
      </c>
      <c r="K28" s="58" t="str">
        <f t="shared" si="1"/>
        <v>MediaMuy Baja</v>
      </c>
      <c r="L28" s="58" t="s">
        <v>54</v>
      </c>
      <c r="M28" s="58" t="s">
        <v>54</v>
      </c>
      <c r="N28" s="278" t="s">
        <v>53</v>
      </c>
      <c r="O28" s="278" t="s">
        <v>613</v>
      </c>
      <c r="P28" s="278" t="str">
        <f t="shared" si="0"/>
        <v>Catastrófico-Rara Vez</v>
      </c>
      <c r="Q28" s="278" t="s">
        <v>628</v>
      </c>
    </row>
    <row r="29" spans="1:17" ht="15.75" customHeight="1" x14ac:dyDescent="0.25">
      <c r="B29" s="58"/>
      <c r="I29" s="268" t="s">
        <v>26</v>
      </c>
      <c r="J29" s="266" t="s">
        <v>56</v>
      </c>
      <c r="K29" s="58" t="str">
        <f t="shared" si="1"/>
        <v>MediaBaja</v>
      </c>
      <c r="L29" s="58" t="s">
        <v>54</v>
      </c>
      <c r="M29" s="58" t="s">
        <v>54</v>
      </c>
      <c r="N29" s="278" t="s">
        <v>53</v>
      </c>
      <c r="O29" s="278" t="s">
        <v>614</v>
      </c>
      <c r="P29" s="278" t="str">
        <f t="shared" si="0"/>
        <v>Catastrófico-Improbable</v>
      </c>
      <c r="Q29" s="278" t="s">
        <v>628</v>
      </c>
    </row>
    <row r="30" spans="1:17" ht="15.75" customHeight="1" x14ac:dyDescent="0.3">
      <c r="A30" s="287" t="s">
        <v>539</v>
      </c>
      <c r="B30" s="287" t="s">
        <v>630</v>
      </c>
      <c r="C30" s="288" t="s">
        <v>631</v>
      </c>
      <c r="I30" s="268" t="s">
        <v>26</v>
      </c>
      <c r="J30" s="268" t="s">
        <v>54</v>
      </c>
      <c r="K30" s="58" t="str">
        <f t="shared" si="1"/>
        <v>MediaModerado</v>
      </c>
      <c r="L30" s="58" t="s">
        <v>54</v>
      </c>
      <c r="M30" s="58" t="s">
        <v>54</v>
      </c>
      <c r="N30" s="278" t="s">
        <v>22</v>
      </c>
      <c r="O30" s="278" t="s">
        <v>616</v>
      </c>
      <c r="P30" s="278" t="str">
        <f t="shared" si="0"/>
        <v>Mayor-Posible</v>
      </c>
      <c r="Q30" s="278" t="s">
        <v>628</v>
      </c>
    </row>
    <row r="31" spans="1:17" ht="85.5" customHeight="1" x14ac:dyDescent="0.25">
      <c r="A31" s="291" t="s">
        <v>635</v>
      </c>
      <c r="B31" s="292" t="s">
        <v>636</v>
      </c>
      <c r="C31" s="293" t="s">
        <v>638</v>
      </c>
      <c r="I31" s="268" t="s">
        <v>26</v>
      </c>
      <c r="J31" s="270" t="s">
        <v>22</v>
      </c>
      <c r="K31" s="58" t="str">
        <f t="shared" si="1"/>
        <v>MediaMayor</v>
      </c>
      <c r="L31" s="58" t="s">
        <v>313</v>
      </c>
      <c r="M31" s="58" t="s">
        <v>313</v>
      </c>
      <c r="N31" s="278" t="s">
        <v>53</v>
      </c>
      <c r="O31" s="278" t="s">
        <v>616</v>
      </c>
      <c r="P31" s="278" t="str">
        <f t="shared" si="0"/>
        <v>Catastrófico-Posible</v>
      </c>
      <c r="Q31" s="278" t="s">
        <v>628</v>
      </c>
    </row>
    <row r="32" spans="1:17" ht="85.5" customHeight="1" x14ac:dyDescent="0.25">
      <c r="A32" s="291" t="s">
        <v>426</v>
      </c>
      <c r="B32" s="292" t="s">
        <v>640</v>
      </c>
      <c r="C32" s="293" t="s">
        <v>641</v>
      </c>
      <c r="I32" s="268" t="s">
        <v>26</v>
      </c>
      <c r="J32" s="272" t="s">
        <v>53</v>
      </c>
      <c r="K32" s="58" t="str">
        <f t="shared" si="1"/>
        <v>MediaCatastrófico</v>
      </c>
      <c r="L32" s="58" t="s">
        <v>313</v>
      </c>
      <c r="M32" s="58" t="s">
        <v>313</v>
      </c>
      <c r="N32" s="278" t="s">
        <v>22</v>
      </c>
      <c r="O32" s="278" t="s">
        <v>618</v>
      </c>
      <c r="P32" s="278" t="str">
        <f t="shared" si="0"/>
        <v>Mayor-Probable</v>
      </c>
      <c r="Q32" s="278" t="s">
        <v>628</v>
      </c>
    </row>
    <row r="33" spans="1:17" ht="85.5" customHeight="1" x14ac:dyDescent="0.25">
      <c r="A33" s="294" t="s">
        <v>403</v>
      </c>
      <c r="B33" s="292" t="s">
        <v>643</v>
      </c>
      <c r="C33" s="293" t="s">
        <v>644</v>
      </c>
      <c r="I33" s="270" t="s">
        <v>597</v>
      </c>
      <c r="J33" s="263" t="s">
        <v>585</v>
      </c>
      <c r="K33" s="58" t="str">
        <f t="shared" si="1"/>
        <v>AltaMuy Baja</v>
      </c>
      <c r="L33" s="58" t="s">
        <v>313</v>
      </c>
      <c r="M33" s="58" t="s">
        <v>313</v>
      </c>
      <c r="N33" s="278" t="s">
        <v>53</v>
      </c>
      <c r="O33" s="278" t="s">
        <v>618</v>
      </c>
      <c r="P33" s="278" t="str">
        <f t="shared" si="0"/>
        <v>Catastrófico-Probable</v>
      </c>
      <c r="Q33" s="278" t="s">
        <v>628</v>
      </c>
    </row>
    <row r="34" spans="1:17" ht="85.5" customHeight="1" x14ac:dyDescent="0.3">
      <c r="A34" s="294" t="s">
        <v>646</v>
      </c>
      <c r="B34" s="292" t="s">
        <v>647</v>
      </c>
      <c r="C34" s="28" t="s">
        <v>648</v>
      </c>
      <c r="I34" s="270" t="s">
        <v>597</v>
      </c>
      <c r="J34" s="266" t="s">
        <v>56</v>
      </c>
      <c r="K34" s="58" t="str">
        <f t="shared" si="1"/>
        <v>AltaBaja</v>
      </c>
      <c r="L34" s="58" t="s">
        <v>313</v>
      </c>
      <c r="M34" s="58" t="s">
        <v>313</v>
      </c>
      <c r="N34" s="295" t="s">
        <v>54</v>
      </c>
      <c r="O34" s="278" t="s">
        <v>626</v>
      </c>
      <c r="P34" s="278" t="str">
        <f t="shared" si="0"/>
        <v>Moderado-Casi Seguro</v>
      </c>
      <c r="Q34" s="278" t="s">
        <v>628</v>
      </c>
    </row>
    <row r="35" spans="1:17" ht="85.5" customHeight="1" x14ac:dyDescent="0.25">
      <c r="A35" s="294" t="s">
        <v>650</v>
      </c>
      <c r="B35" s="292" t="s">
        <v>651</v>
      </c>
      <c r="C35" s="28" t="s">
        <v>648</v>
      </c>
      <c r="I35" s="270" t="s">
        <v>597</v>
      </c>
      <c r="J35" s="268" t="s">
        <v>54</v>
      </c>
      <c r="K35" s="58" t="str">
        <f t="shared" si="1"/>
        <v>AltaModerado</v>
      </c>
      <c r="L35" s="58" t="s">
        <v>313</v>
      </c>
      <c r="M35" s="58" t="s">
        <v>313</v>
      </c>
      <c r="N35" s="278" t="s">
        <v>22</v>
      </c>
      <c r="O35" s="278" t="s">
        <v>626</v>
      </c>
      <c r="P35" s="278" t="str">
        <f t="shared" si="0"/>
        <v>Mayor-Casi Seguro</v>
      </c>
      <c r="Q35" s="278" t="s">
        <v>628</v>
      </c>
    </row>
    <row r="36" spans="1:17" ht="85.5" customHeight="1" x14ac:dyDescent="0.25">
      <c r="A36" s="294" t="s">
        <v>496</v>
      </c>
      <c r="B36" s="292" t="s">
        <v>652</v>
      </c>
      <c r="C36" s="28" t="s">
        <v>648</v>
      </c>
      <c r="I36" s="270" t="s">
        <v>597</v>
      </c>
      <c r="J36" s="270" t="s">
        <v>22</v>
      </c>
      <c r="K36" s="58" t="str">
        <f t="shared" si="1"/>
        <v>AltaMayor</v>
      </c>
      <c r="L36" s="58" t="s">
        <v>313</v>
      </c>
      <c r="M36" s="58" t="s">
        <v>313</v>
      </c>
      <c r="N36" s="278" t="s">
        <v>53</v>
      </c>
      <c r="O36" s="278" t="s">
        <v>626</v>
      </c>
      <c r="P36" s="278" t="str">
        <f t="shared" si="0"/>
        <v>Catastrófico-Casi Seguro</v>
      </c>
      <c r="Q36" s="278" t="s">
        <v>628</v>
      </c>
    </row>
    <row r="37" spans="1:17" ht="85.5" customHeight="1" x14ac:dyDescent="0.25">
      <c r="A37" s="294" t="s">
        <v>654</v>
      </c>
      <c r="B37" s="292" t="s">
        <v>655</v>
      </c>
      <c r="C37" s="28" t="s">
        <v>648</v>
      </c>
      <c r="I37" s="270" t="s">
        <v>597</v>
      </c>
      <c r="J37" s="272" t="s">
        <v>53</v>
      </c>
      <c r="K37" s="58" t="str">
        <f t="shared" si="1"/>
        <v>AltaCatastrófico</v>
      </c>
      <c r="L37" s="58" t="s">
        <v>313</v>
      </c>
      <c r="M37" s="58" t="s">
        <v>313</v>
      </c>
    </row>
    <row r="38" spans="1:17" ht="85.5" customHeight="1" x14ac:dyDescent="0.25">
      <c r="A38" s="294" t="s">
        <v>447</v>
      </c>
      <c r="B38" s="292" t="s">
        <v>657</v>
      </c>
      <c r="C38" s="296" t="s">
        <v>658</v>
      </c>
      <c r="I38" s="272" t="s">
        <v>11</v>
      </c>
      <c r="J38" s="263" t="s">
        <v>585</v>
      </c>
      <c r="K38" s="58" t="str">
        <f t="shared" si="1"/>
        <v>Muy AltaMuy Baja</v>
      </c>
      <c r="L38" s="58" t="s">
        <v>628</v>
      </c>
      <c r="M38" s="58" t="s">
        <v>628</v>
      </c>
    </row>
    <row r="39" spans="1:17" ht="85.5" customHeight="1" x14ac:dyDescent="0.25">
      <c r="A39" s="294" t="s">
        <v>659</v>
      </c>
      <c r="B39" s="292" t="s">
        <v>660</v>
      </c>
      <c r="C39" s="28" t="s">
        <v>648</v>
      </c>
      <c r="I39" s="272" t="s">
        <v>11</v>
      </c>
      <c r="J39" s="266" t="s">
        <v>56</v>
      </c>
      <c r="K39" s="58" t="str">
        <f t="shared" si="1"/>
        <v>Muy AltaBaja</v>
      </c>
      <c r="L39" s="58" t="s">
        <v>628</v>
      </c>
      <c r="M39" s="58" t="s">
        <v>628</v>
      </c>
    </row>
    <row r="40" spans="1:17" ht="85.5" customHeight="1" x14ac:dyDescent="0.25">
      <c r="A40" s="294" t="s">
        <v>286</v>
      </c>
      <c r="B40" s="292" t="s">
        <v>661</v>
      </c>
      <c r="C40" s="297" t="s">
        <v>662</v>
      </c>
      <c r="I40" s="272" t="s">
        <v>11</v>
      </c>
      <c r="J40" s="268" t="s">
        <v>54</v>
      </c>
      <c r="K40" s="58" t="str">
        <f t="shared" si="1"/>
        <v>Muy AltaModerado</v>
      </c>
      <c r="L40" s="58" t="s">
        <v>628</v>
      </c>
      <c r="M40" s="58" t="s">
        <v>628</v>
      </c>
    </row>
    <row r="41" spans="1:17" ht="85.5" customHeight="1" x14ac:dyDescent="0.25">
      <c r="A41" s="294" t="s">
        <v>663</v>
      </c>
      <c r="B41" s="292" t="s">
        <v>664</v>
      </c>
      <c r="C41" s="297" t="s">
        <v>665</v>
      </c>
      <c r="I41" s="272" t="s">
        <v>11</v>
      </c>
      <c r="J41" s="270" t="s">
        <v>22</v>
      </c>
      <c r="K41" s="58" t="str">
        <f t="shared" si="1"/>
        <v>Muy AltaMayor</v>
      </c>
      <c r="L41" s="58" t="s">
        <v>628</v>
      </c>
      <c r="M41" s="58" t="s">
        <v>628</v>
      </c>
    </row>
    <row r="42" spans="1:17" ht="85.5" customHeight="1" x14ac:dyDescent="0.3">
      <c r="A42" s="294" t="s">
        <v>339</v>
      </c>
      <c r="B42" s="292" t="s">
        <v>666</v>
      </c>
      <c r="C42" s="297" t="s">
        <v>667</v>
      </c>
      <c r="I42" s="272" t="s">
        <v>11</v>
      </c>
      <c r="J42" s="272" t="s">
        <v>53</v>
      </c>
      <c r="K42" s="58" t="str">
        <f t="shared" si="1"/>
        <v>Muy AltaCatastrófico</v>
      </c>
      <c r="L42" s="58" t="s">
        <v>628</v>
      </c>
      <c r="M42" s="58" t="s">
        <v>628</v>
      </c>
      <c r="N42" s="295"/>
      <c r="O42" s="295"/>
      <c r="P42" s="295"/>
      <c r="Q42" s="295"/>
    </row>
    <row r="43" spans="1:17" ht="85.5" customHeight="1" x14ac:dyDescent="0.25">
      <c r="A43" s="294" t="s">
        <v>231</v>
      </c>
      <c r="B43" s="292" t="s">
        <v>668</v>
      </c>
      <c r="C43" s="28" t="s">
        <v>648</v>
      </c>
      <c r="I43" s="298"/>
    </row>
    <row r="44" spans="1:17" ht="15.75" customHeight="1" x14ac:dyDescent="0.25">
      <c r="A44" s="294"/>
      <c r="B44" s="292"/>
      <c r="C44" s="297"/>
      <c r="I44" s="197"/>
    </row>
    <row r="45" spans="1:17" ht="15.75" customHeight="1" x14ac:dyDescent="0.25">
      <c r="A45" s="294"/>
      <c r="B45" s="292"/>
      <c r="C45" s="297"/>
      <c r="I45" s="197"/>
    </row>
    <row r="46" spans="1:17" ht="15.75" customHeight="1" x14ac:dyDescent="0.25">
      <c r="A46" s="294"/>
      <c r="B46" s="292"/>
      <c r="C46" s="297"/>
      <c r="I46" s="197"/>
    </row>
    <row r="47" spans="1:17" ht="15.75" customHeight="1" x14ac:dyDescent="0.25"/>
    <row r="48" spans="1:17" ht="15.75" customHeight="1" x14ac:dyDescent="0.25"/>
    <row r="49" spans="1:3" ht="15.75" customHeight="1" x14ac:dyDescent="0.25"/>
    <row r="50" spans="1:3" ht="15.75" customHeight="1" x14ac:dyDescent="0.25"/>
    <row r="51" spans="1:3" ht="15.75" customHeight="1" x14ac:dyDescent="0.25">
      <c r="A51" s="294"/>
      <c r="B51" s="292"/>
      <c r="C51" s="297"/>
    </row>
    <row r="52" spans="1:3" ht="15.75" customHeight="1" x14ac:dyDescent="0.25">
      <c r="A52" s="294"/>
      <c r="B52" s="292"/>
      <c r="C52" s="297"/>
    </row>
    <row r="53" spans="1:3" ht="15.75" customHeight="1" x14ac:dyDescent="0.25"/>
    <row r="54" spans="1:3" ht="15.75" customHeight="1" x14ac:dyDescent="0.25"/>
    <row r="55" spans="1:3" ht="15.75" customHeight="1" x14ac:dyDescent="0.25"/>
    <row r="56" spans="1:3" ht="15.75" customHeight="1" x14ac:dyDescent="0.25"/>
    <row r="57" spans="1:3" ht="15.75" customHeight="1" x14ac:dyDescent="0.25"/>
    <row r="58" spans="1:3" ht="15.75" customHeight="1" x14ac:dyDescent="0.25">
      <c r="A58" s="58" t="s">
        <v>671</v>
      </c>
    </row>
    <row r="59" spans="1:3" ht="15.75" customHeight="1" x14ac:dyDescent="0.25">
      <c r="A59" s="58" t="s">
        <v>672</v>
      </c>
    </row>
    <row r="60" spans="1:3" ht="15.75" customHeight="1" x14ac:dyDescent="0.25">
      <c r="A60" s="58" t="s">
        <v>673</v>
      </c>
    </row>
    <row r="61" spans="1:3" ht="15.75" customHeight="1" x14ac:dyDescent="0.25"/>
    <row r="62" spans="1:3" ht="15.75" customHeight="1" x14ac:dyDescent="0.25"/>
    <row r="63" spans="1:3" ht="15.75" customHeight="1" x14ac:dyDescent="0.25">
      <c r="A63" s="299" t="s">
        <v>674</v>
      </c>
    </row>
    <row r="64" spans="1:3" ht="15.75" customHeight="1" x14ac:dyDescent="0.25">
      <c r="A64" s="300" t="s">
        <v>676</v>
      </c>
    </row>
    <row r="65" spans="1:10" ht="15.75" customHeight="1" x14ac:dyDescent="0.25">
      <c r="A65" s="300" t="s">
        <v>677</v>
      </c>
    </row>
    <row r="66" spans="1:10" ht="15.75" customHeight="1" x14ac:dyDescent="0.25">
      <c r="A66" s="300" t="s">
        <v>678</v>
      </c>
    </row>
    <row r="67" spans="1:10" ht="15.75" customHeight="1" x14ac:dyDescent="0.25">
      <c r="A67" s="300" t="s">
        <v>679</v>
      </c>
    </row>
    <row r="68" spans="1:10" ht="15.75" customHeight="1" x14ac:dyDescent="0.25">
      <c r="A68" s="300" t="s">
        <v>680</v>
      </c>
    </row>
    <row r="69" spans="1:10" ht="15.75" customHeight="1" x14ac:dyDescent="0.25">
      <c r="A69" s="300" t="s">
        <v>681</v>
      </c>
    </row>
    <row r="70" spans="1:10" ht="15.75" customHeight="1" x14ac:dyDescent="0.3">
      <c r="A70" s="288" t="s">
        <v>683</v>
      </c>
    </row>
    <row r="71" spans="1:10" ht="15.75" customHeight="1" x14ac:dyDescent="0.25">
      <c r="A71" s="300" t="s">
        <v>684</v>
      </c>
    </row>
    <row r="72" spans="1:10" ht="15.75" customHeight="1" x14ac:dyDescent="0.3">
      <c r="A72" s="295" t="s">
        <v>685</v>
      </c>
    </row>
    <row r="73" spans="1:10" ht="15.75" customHeight="1" x14ac:dyDescent="0.25"/>
    <row r="74" spans="1:10" ht="15.75" customHeight="1" x14ac:dyDescent="0.25"/>
    <row r="75" spans="1:10" ht="15.75" customHeight="1" x14ac:dyDescent="0.25"/>
    <row r="76" spans="1:10" ht="15.75" customHeight="1" x14ac:dyDescent="0.25"/>
    <row r="77" spans="1:10" ht="15.75" customHeight="1" x14ac:dyDescent="0.25">
      <c r="A77" s="301" t="s">
        <v>21</v>
      </c>
      <c r="B77" s="301" t="s">
        <v>21</v>
      </c>
      <c r="G77" s="276" t="s">
        <v>68</v>
      </c>
      <c r="H77" s="276" t="s">
        <v>21</v>
      </c>
      <c r="I77" s="276" t="s">
        <v>609</v>
      </c>
      <c r="J77" s="276" t="s">
        <v>610</v>
      </c>
    </row>
    <row r="78" spans="1:10" ht="15.75" customHeight="1" x14ac:dyDescent="0.25">
      <c r="A78" s="302" t="s">
        <v>687</v>
      </c>
      <c r="B78" s="303" t="s">
        <v>626</v>
      </c>
      <c r="G78" s="278" t="s">
        <v>615</v>
      </c>
      <c r="H78" s="303" t="s">
        <v>626</v>
      </c>
      <c r="I78" s="278" t="str">
        <f t="shared" ref="I78:I97" si="2">+CONCATENATE(G78,"-",H78)</f>
        <v>Menor-Casi Seguro</v>
      </c>
      <c r="J78" s="278" t="s">
        <v>313</v>
      </c>
    </row>
    <row r="79" spans="1:10" ht="15.75" customHeight="1" x14ac:dyDescent="0.25">
      <c r="A79" s="302" t="s">
        <v>689</v>
      </c>
      <c r="B79" s="303" t="s">
        <v>618</v>
      </c>
      <c r="G79" s="278" t="s">
        <v>617</v>
      </c>
      <c r="H79" s="303" t="s">
        <v>626</v>
      </c>
      <c r="I79" s="278" t="str">
        <f t="shared" si="2"/>
        <v>Insignificante-Casi Seguro</v>
      </c>
      <c r="J79" s="278" t="s">
        <v>313</v>
      </c>
    </row>
    <row r="80" spans="1:10" ht="15.75" customHeight="1" x14ac:dyDescent="0.3">
      <c r="A80" s="302" t="s">
        <v>690</v>
      </c>
      <c r="B80" s="303" t="s">
        <v>616</v>
      </c>
      <c r="G80" s="295" t="s">
        <v>54</v>
      </c>
      <c r="H80" s="303" t="s">
        <v>626</v>
      </c>
      <c r="I80" s="278" t="str">
        <f t="shared" si="2"/>
        <v>Moderado-Casi Seguro</v>
      </c>
      <c r="J80" s="278" t="s">
        <v>628</v>
      </c>
    </row>
    <row r="81" spans="1:10" ht="15.75" customHeight="1" x14ac:dyDescent="0.25">
      <c r="A81" s="302" t="s">
        <v>691</v>
      </c>
      <c r="B81" s="303" t="s">
        <v>614</v>
      </c>
      <c r="G81" s="278" t="s">
        <v>22</v>
      </c>
      <c r="H81" s="303" t="s">
        <v>626</v>
      </c>
      <c r="I81" s="278" t="str">
        <f t="shared" si="2"/>
        <v>Mayor-Casi Seguro</v>
      </c>
      <c r="J81" s="278" t="s">
        <v>628</v>
      </c>
    </row>
    <row r="82" spans="1:10" ht="15.75" customHeight="1" x14ac:dyDescent="0.25">
      <c r="A82" s="302" t="s">
        <v>692</v>
      </c>
      <c r="B82" s="303" t="s">
        <v>693</v>
      </c>
      <c r="G82" s="278" t="s">
        <v>53</v>
      </c>
      <c r="H82" s="303" t="s">
        <v>626</v>
      </c>
      <c r="I82" s="278" t="str">
        <f t="shared" si="2"/>
        <v>Catastrófico-Casi Seguro</v>
      </c>
      <c r="J82" s="278" t="s">
        <v>628</v>
      </c>
    </row>
    <row r="83" spans="1:10" ht="15.75" customHeight="1" x14ac:dyDescent="0.25">
      <c r="B83" s="58"/>
      <c r="G83" s="278" t="s">
        <v>54</v>
      </c>
      <c r="H83" s="303" t="s">
        <v>614</v>
      </c>
      <c r="I83" s="278" t="str">
        <f t="shared" si="2"/>
        <v>Moderado-Improbable</v>
      </c>
      <c r="J83" s="278" t="s">
        <v>54</v>
      </c>
    </row>
    <row r="84" spans="1:10" ht="15.75" customHeight="1" x14ac:dyDescent="0.25">
      <c r="B84" s="58"/>
      <c r="G84" s="278" t="s">
        <v>22</v>
      </c>
      <c r="H84" s="303" t="s">
        <v>614</v>
      </c>
      <c r="I84" s="278" t="str">
        <f t="shared" si="2"/>
        <v>Mayor-Improbable</v>
      </c>
      <c r="J84" s="278" t="s">
        <v>313</v>
      </c>
    </row>
    <row r="85" spans="1:10" ht="15.75" customHeight="1" x14ac:dyDescent="0.25">
      <c r="A85" s="278" t="s">
        <v>694</v>
      </c>
      <c r="B85" s="265"/>
      <c r="G85" s="278" t="s">
        <v>53</v>
      </c>
      <c r="H85" s="303" t="s">
        <v>614</v>
      </c>
      <c r="I85" s="278" t="str">
        <f t="shared" si="2"/>
        <v>Catastrófico-Improbable</v>
      </c>
      <c r="J85" s="278" t="s">
        <v>628</v>
      </c>
    </row>
    <row r="86" spans="1:10" ht="15.75" customHeight="1" x14ac:dyDescent="0.25">
      <c r="A86" s="278" t="s">
        <v>695</v>
      </c>
      <c r="B86" s="265"/>
      <c r="G86" s="278" t="s">
        <v>615</v>
      </c>
      <c r="H86" s="303" t="s">
        <v>616</v>
      </c>
      <c r="I86" s="278" t="str">
        <f t="shared" si="2"/>
        <v>Menor-Posible</v>
      </c>
      <c r="J86" s="278" t="s">
        <v>54</v>
      </c>
    </row>
    <row r="87" spans="1:10" ht="15.75" customHeight="1" x14ac:dyDescent="0.25">
      <c r="B87" s="265"/>
      <c r="G87" s="278" t="s">
        <v>54</v>
      </c>
      <c r="H87" s="303" t="s">
        <v>616</v>
      </c>
      <c r="I87" s="278" t="str">
        <f t="shared" si="2"/>
        <v>Moderado-Posible</v>
      </c>
      <c r="J87" s="278" t="s">
        <v>313</v>
      </c>
    </row>
    <row r="88" spans="1:10" ht="15.75" customHeight="1" x14ac:dyDescent="0.25">
      <c r="B88" s="58"/>
      <c r="G88" s="278" t="s">
        <v>22</v>
      </c>
      <c r="H88" s="303" t="s">
        <v>616</v>
      </c>
      <c r="I88" s="278" t="str">
        <f t="shared" si="2"/>
        <v>Mayor-Posible</v>
      </c>
      <c r="J88" s="278" t="s">
        <v>628</v>
      </c>
    </row>
    <row r="89" spans="1:10" ht="15.75" customHeight="1" x14ac:dyDescent="0.25">
      <c r="B89" s="58"/>
      <c r="G89" s="278" t="s">
        <v>53</v>
      </c>
      <c r="H89" s="303" t="s">
        <v>616</v>
      </c>
      <c r="I89" s="278" t="str">
        <f t="shared" si="2"/>
        <v>Catastrófico-Posible</v>
      </c>
      <c r="J89" s="278" t="s">
        <v>628</v>
      </c>
    </row>
    <row r="90" spans="1:10" ht="15.75" customHeight="1" x14ac:dyDescent="0.25">
      <c r="B90" s="58"/>
      <c r="G90" s="278" t="s">
        <v>617</v>
      </c>
      <c r="H90" s="303" t="s">
        <v>618</v>
      </c>
      <c r="I90" s="278" t="str">
        <f t="shared" si="2"/>
        <v>Insignificante-Probable</v>
      </c>
      <c r="J90" s="278" t="s">
        <v>54</v>
      </c>
    </row>
    <row r="91" spans="1:10" ht="15.75" customHeight="1" x14ac:dyDescent="0.25">
      <c r="B91" s="58"/>
      <c r="G91" s="278" t="s">
        <v>54</v>
      </c>
      <c r="H91" s="303" t="s">
        <v>618</v>
      </c>
      <c r="I91" s="278" t="str">
        <f t="shared" si="2"/>
        <v>Moderado-Probable</v>
      </c>
      <c r="J91" s="278" t="s">
        <v>313</v>
      </c>
    </row>
    <row r="92" spans="1:10" ht="15.75" customHeight="1" x14ac:dyDescent="0.25">
      <c r="B92" s="58"/>
      <c r="G92" s="278" t="s">
        <v>615</v>
      </c>
      <c r="H92" s="303" t="s">
        <v>618</v>
      </c>
      <c r="I92" s="278" t="str">
        <f t="shared" si="2"/>
        <v>Menor-Probable</v>
      </c>
      <c r="J92" s="278" t="s">
        <v>313</v>
      </c>
    </row>
    <row r="93" spans="1:10" ht="15.75" customHeight="1" x14ac:dyDescent="0.25">
      <c r="B93" s="58"/>
      <c r="G93" s="278" t="s">
        <v>22</v>
      </c>
      <c r="H93" s="303" t="s">
        <v>618</v>
      </c>
      <c r="I93" s="278" t="str">
        <f t="shared" si="2"/>
        <v>Mayor-Probable</v>
      </c>
      <c r="J93" s="278" t="s">
        <v>628</v>
      </c>
    </row>
    <row r="94" spans="1:10" ht="15.75" customHeight="1" x14ac:dyDescent="0.25">
      <c r="B94" s="58"/>
      <c r="G94" s="278" t="s">
        <v>53</v>
      </c>
      <c r="H94" s="303" t="s">
        <v>618</v>
      </c>
      <c r="I94" s="278" t="str">
        <f t="shared" si="2"/>
        <v>Catastrófico-Probable</v>
      </c>
      <c r="J94" s="278" t="s">
        <v>628</v>
      </c>
    </row>
    <row r="95" spans="1:10" ht="15.75" customHeight="1" x14ac:dyDescent="0.25">
      <c r="B95" s="58"/>
      <c r="G95" s="278" t="s">
        <v>54</v>
      </c>
      <c r="H95" s="303" t="s">
        <v>693</v>
      </c>
      <c r="I95" s="278" t="str">
        <f t="shared" si="2"/>
        <v>Moderado-Rara vez</v>
      </c>
      <c r="J95" s="278" t="s">
        <v>54</v>
      </c>
    </row>
    <row r="96" spans="1:10" ht="15.75" customHeight="1" x14ac:dyDescent="0.25">
      <c r="B96" s="58"/>
      <c r="G96" s="278" t="s">
        <v>22</v>
      </c>
      <c r="H96" s="303" t="s">
        <v>693</v>
      </c>
      <c r="I96" s="278" t="str">
        <f t="shared" si="2"/>
        <v>Mayor-Rara vez</v>
      </c>
      <c r="J96" s="278" t="s">
        <v>313</v>
      </c>
    </row>
    <row r="97" spans="2:10" ht="15.75" customHeight="1" x14ac:dyDescent="0.25">
      <c r="B97" s="58"/>
      <c r="G97" s="278" t="s">
        <v>53</v>
      </c>
      <c r="H97" s="303" t="s">
        <v>693</v>
      </c>
      <c r="I97" s="278" t="str">
        <f t="shared" si="2"/>
        <v>Catastrófico-Rara vez</v>
      </c>
      <c r="J97" s="278" t="s">
        <v>628</v>
      </c>
    </row>
    <row r="98" spans="2:10" ht="15.75" customHeight="1" x14ac:dyDescent="0.25"/>
    <row r="99" spans="2:10" ht="15.75" customHeight="1" x14ac:dyDescent="0.25"/>
    <row r="100" spans="2:10" ht="15.75" customHeight="1" x14ac:dyDescent="0.25"/>
    <row r="101" spans="2:10" ht="15.75" customHeight="1" x14ac:dyDescent="0.25"/>
    <row r="102" spans="2:10" ht="15.75" customHeight="1" x14ac:dyDescent="0.25"/>
    <row r="103" spans="2:10" ht="15.75" customHeight="1" x14ac:dyDescent="0.25"/>
    <row r="104" spans="2:10" ht="15.75" customHeight="1" x14ac:dyDescent="0.25"/>
    <row r="105" spans="2:10" ht="15.75" customHeight="1" x14ac:dyDescent="0.25"/>
    <row r="106" spans="2:10" ht="15.75" customHeight="1" x14ac:dyDescent="0.25"/>
    <row r="107" spans="2:10" ht="15.75" customHeight="1" x14ac:dyDescent="0.25"/>
    <row r="108" spans="2:10" ht="15.75" customHeight="1" x14ac:dyDescent="0.25"/>
    <row r="109" spans="2:10" ht="15.75" customHeight="1" x14ac:dyDescent="0.25"/>
    <row r="110" spans="2:10" ht="15.75" customHeight="1" x14ac:dyDescent="0.25"/>
    <row r="111" spans="2:10" ht="15.75" customHeight="1" x14ac:dyDescent="0.25"/>
    <row r="112" spans="2:10"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E1000"/>
  <sheetViews>
    <sheetView workbookViewId="0"/>
  </sheetViews>
  <sheetFormatPr baseColWidth="10" defaultColWidth="14.42578125" defaultRowHeight="15" customHeight="1" x14ac:dyDescent="0.25"/>
  <cols>
    <col min="1" max="26" width="10.7109375" customWidth="1"/>
  </cols>
  <sheetData>
    <row r="2" spans="2:5" x14ac:dyDescent="0.25">
      <c r="B2" s="58" t="s">
        <v>696</v>
      </c>
      <c r="E2" s="58" t="s">
        <v>582</v>
      </c>
    </row>
    <row r="3" spans="2:5" x14ac:dyDescent="0.25">
      <c r="B3" s="58" t="s">
        <v>620</v>
      </c>
      <c r="E3" s="58" t="s">
        <v>697</v>
      </c>
    </row>
    <row r="4" spans="2:5" x14ac:dyDescent="0.25">
      <c r="B4" s="58" t="s">
        <v>698</v>
      </c>
      <c r="E4" s="58" t="s">
        <v>591</v>
      </c>
    </row>
    <row r="5" spans="2:5" x14ac:dyDescent="0.25">
      <c r="B5" s="58" t="s">
        <v>699</v>
      </c>
    </row>
    <row r="8" spans="2:5" x14ac:dyDescent="0.25">
      <c r="B8" s="58" t="s">
        <v>700</v>
      </c>
    </row>
    <row r="9" spans="2:5" x14ac:dyDescent="0.25">
      <c r="B9" s="58" t="s">
        <v>701</v>
      </c>
    </row>
    <row r="10" spans="2:5" x14ac:dyDescent="0.25">
      <c r="B10" s="58" t="s">
        <v>271</v>
      </c>
    </row>
    <row r="13" spans="2:5" x14ac:dyDescent="0.25">
      <c r="B13" s="58" t="s">
        <v>702</v>
      </c>
    </row>
    <row r="14" spans="2:5" x14ac:dyDescent="0.25">
      <c r="B14" s="58" t="s">
        <v>703</v>
      </c>
    </row>
    <row r="15" spans="2:5" x14ac:dyDescent="0.25">
      <c r="B15" s="58" t="s">
        <v>704</v>
      </c>
    </row>
    <row r="16" spans="2:5" x14ac:dyDescent="0.25">
      <c r="B16" s="58" t="s">
        <v>705</v>
      </c>
    </row>
    <row r="17" spans="2:2" x14ac:dyDescent="0.25">
      <c r="B17" s="58" t="s">
        <v>706</v>
      </c>
    </row>
    <row r="18" spans="2:2" x14ac:dyDescent="0.25">
      <c r="B18" s="58" t="s">
        <v>592</v>
      </c>
    </row>
    <row r="19" spans="2:2" x14ac:dyDescent="0.25">
      <c r="B19" s="58" t="s">
        <v>707</v>
      </c>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baseColWidth="10" defaultColWidth="14.42578125" defaultRowHeight="15" customHeight="1" x14ac:dyDescent="0.25"/>
  <cols>
    <col min="1" max="1" width="32.85546875" customWidth="1"/>
    <col min="2" max="26" width="11.42578125" customWidth="1"/>
  </cols>
  <sheetData>
    <row r="1" spans="1:26" ht="12.75" customHeight="1" x14ac:dyDescent="0.25">
      <c r="A1" s="304"/>
      <c r="B1" s="304"/>
      <c r="C1" s="304"/>
      <c r="D1" s="304"/>
      <c r="E1" s="304"/>
      <c r="F1" s="304"/>
      <c r="G1" s="304"/>
      <c r="H1" s="304"/>
      <c r="I1" s="304"/>
      <c r="J1" s="304"/>
      <c r="K1" s="304"/>
      <c r="L1" s="304"/>
      <c r="M1" s="304"/>
      <c r="N1" s="304"/>
      <c r="O1" s="304"/>
      <c r="P1" s="304"/>
      <c r="Q1" s="304"/>
      <c r="R1" s="304"/>
      <c r="S1" s="304"/>
      <c r="T1" s="304"/>
      <c r="U1" s="304"/>
      <c r="V1" s="304"/>
      <c r="W1" s="304"/>
      <c r="X1" s="304"/>
      <c r="Y1" s="304"/>
      <c r="Z1" s="304"/>
    </row>
    <row r="2" spans="1:26" ht="12.75" customHeight="1" x14ac:dyDescent="0.25">
      <c r="A2" s="304"/>
      <c r="B2" s="304"/>
      <c r="C2" s="304"/>
      <c r="D2" s="304"/>
      <c r="E2" s="304"/>
      <c r="F2" s="304"/>
      <c r="G2" s="304"/>
      <c r="H2" s="304"/>
      <c r="I2" s="304"/>
      <c r="J2" s="304"/>
      <c r="K2" s="304"/>
      <c r="L2" s="304"/>
      <c r="M2" s="304"/>
      <c r="N2" s="304"/>
      <c r="O2" s="304"/>
      <c r="P2" s="304"/>
      <c r="Q2" s="304"/>
      <c r="R2" s="304"/>
      <c r="S2" s="304"/>
      <c r="T2" s="304"/>
      <c r="U2" s="304"/>
      <c r="V2" s="304"/>
      <c r="W2" s="304"/>
      <c r="X2" s="304"/>
      <c r="Y2" s="304"/>
      <c r="Z2" s="304"/>
    </row>
    <row r="3" spans="1:26" ht="12.75" customHeight="1" x14ac:dyDescent="0.25">
      <c r="A3" s="305" t="s">
        <v>241</v>
      </c>
      <c r="B3" s="304"/>
      <c r="C3" s="304"/>
      <c r="D3" s="304"/>
      <c r="E3" s="304"/>
      <c r="F3" s="304"/>
      <c r="G3" s="304"/>
      <c r="H3" s="304"/>
      <c r="I3" s="304"/>
      <c r="J3" s="304"/>
      <c r="K3" s="304"/>
      <c r="L3" s="304"/>
      <c r="M3" s="304"/>
      <c r="N3" s="304"/>
      <c r="O3" s="304"/>
      <c r="P3" s="304"/>
      <c r="Q3" s="304"/>
      <c r="R3" s="304"/>
      <c r="S3" s="304"/>
      <c r="T3" s="304"/>
      <c r="U3" s="304"/>
      <c r="V3" s="304"/>
      <c r="W3" s="304"/>
      <c r="X3" s="304"/>
      <c r="Y3" s="304"/>
      <c r="Z3" s="304"/>
    </row>
    <row r="4" spans="1:26" ht="12.75" customHeight="1" x14ac:dyDescent="0.25">
      <c r="A4" s="305" t="s">
        <v>378</v>
      </c>
      <c r="B4" s="304"/>
      <c r="C4" s="304"/>
      <c r="D4" s="304"/>
      <c r="E4" s="304"/>
      <c r="F4" s="304"/>
      <c r="G4" s="304"/>
      <c r="H4" s="304"/>
      <c r="I4" s="304"/>
      <c r="J4" s="304"/>
      <c r="K4" s="304"/>
      <c r="L4" s="304"/>
      <c r="M4" s="304"/>
      <c r="N4" s="304"/>
      <c r="O4" s="304"/>
      <c r="P4" s="304"/>
      <c r="Q4" s="304"/>
      <c r="R4" s="304"/>
      <c r="S4" s="304"/>
      <c r="T4" s="304"/>
      <c r="U4" s="304"/>
      <c r="V4" s="304"/>
      <c r="W4" s="304"/>
      <c r="X4" s="304"/>
      <c r="Y4" s="304"/>
      <c r="Z4" s="304"/>
    </row>
    <row r="5" spans="1:26" ht="12.75" customHeight="1" x14ac:dyDescent="0.25">
      <c r="A5" s="305" t="s">
        <v>555</v>
      </c>
      <c r="B5" s="304"/>
      <c r="C5" s="304"/>
      <c r="D5" s="304"/>
      <c r="E5" s="304"/>
      <c r="F5" s="304"/>
      <c r="G5" s="304"/>
      <c r="H5" s="304"/>
      <c r="I5" s="304"/>
      <c r="J5" s="304"/>
      <c r="K5" s="304"/>
      <c r="L5" s="304"/>
      <c r="M5" s="304"/>
      <c r="N5" s="304"/>
      <c r="O5" s="304"/>
      <c r="P5" s="304"/>
      <c r="Q5" s="304"/>
      <c r="R5" s="304"/>
      <c r="S5" s="304"/>
      <c r="T5" s="304"/>
      <c r="U5" s="304"/>
      <c r="V5" s="304"/>
      <c r="W5" s="304"/>
      <c r="X5" s="304"/>
      <c r="Y5" s="304"/>
      <c r="Z5" s="304"/>
    </row>
    <row r="6" spans="1:26" ht="12.75" customHeight="1" x14ac:dyDescent="0.25">
      <c r="A6" s="305" t="s">
        <v>547</v>
      </c>
      <c r="B6" s="304"/>
      <c r="C6" s="304"/>
      <c r="D6" s="304"/>
      <c r="E6" s="304"/>
      <c r="F6" s="304"/>
      <c r="G6" s="304"/>
      <c r="H6" s="304"/>
      <c r="I6" s="304"/>
      <c r="J6" s="304"/>
      <c r="K6" s="304"/>
      <c r="L6" s="304"/>
      <c r="M6" s="304"/>
      <c r="N6" s="304"/>
      <c r="O6" s="304"/>
      <c r="P6" s="304"/>
      <c r="Q6" s="304"/>
      <c r="R6" s="304"/>
      <c r="S6" s="304"/>
      <c r="T6" s="304"/>
      <c r="U6" s="304"/>
      <c r="V6" s="304"/>
      <c r="W6" s="304"/>
      <c r="X6" s="304"/>
      <c r="Y6" s="304"/>
      <c r="Z6" s="304"/>
    </row>
    <row r="7" spans="1:26" ht="12.75" customHeight="1" x14ac:dyDescent="0.25">
      <c r="A7" s="305" t="s">
        <v>242</v>
      </c>
      <c r="B7" s="304"/>
      <c r="C7" s="304"/>
      <c r="D7" s="304"/>
      <c r="E7" s="304"/>
      <c r="F7" s="304"/>
      <c r="G7" s="304"/>
      <c r="H7" s="304"/>
      <c r="I7" s="304"/>
      <c r="J7" s="304"/>
      <c r="K7" s="304"/>
      <c r="L7" s="304"/>
      <c r="M7" s="304"/>
      <c r="N7" s="304"/>
      <c r="O7" s="304"/>
      <c r="P7" s="304"/>
      <c r="Q7" s="304"/>
      <c r="R7" s="304"/>
      <c r="S7" s="304"/>
      <c r="T7" s="304"/>
      <c r="U7" s="304"/>
      <c r="V7" s="304"/>
      <c r="W7" s="304"/>
      <c r="X7" s="304"/>
      <c r="Y7" s="304"/>
      <c r="Z7" s="304"/>
    </row>
    <row r="8" spans="1:26" ht="12.75" customHeight="1" x14ac:dyDescent="0.25">
      <c r="A8" s="305" t="s">
        <v>243</v>
      </c>
      <c r="B8" s="304"/>
      <c r="C8" s="304"/>
      <c r="D8" s="304"/>
      <c r="E8" s="304"/>
      <c r="F8" s="304"/>
      <c r="G8" s="304"/>
      <c r="H8" s="304"/>
      <c r="I8" s="304"/>
      <c r="J8" s="304"/>
      <c r="K8" s="304"/>
      <c r="L8" s="304"/>
      <c r="M8" s="304"/>
      <c r="N8" s="304"/>
      <c r="O8" s="304"/>
      <c r="P8" s="304"/>
      <c r="Q8" s="304"/>
      <c r="R8" s="304"/>
      <c r="S8" s="304"/>
      <c r="T8" s="304"/>
      <c r="U8" s="304"/>
      <c r="V8" s="304"/>
      <c r="W8" s="304"/>
      <c r="X8" s="304"/>
      <c r="Y8" s="304"/>
      <c r="Z8" s="304"/>
    </row>
    <row r="9" spans="1:26" ht="12.75" customHeight="1" x14ac:dyDescent="0.25">
      <c r="A9" s="305" t="s">
        <v>295</v>
      </c>
      <c r="B9" s="304"/>
      <c r="C9" s="304"/>
      <c r="D9" s="304"/>
      <c r="E9" s="304"/>
      <c r="F9" s="304"/>
      <c r="G9" s="304"/>
      <c r="H9" s="304"/>
      <c r="I9" s="304"/>
      <c r="J9" s="304"/>
      <c r="K9" s="304"/>
      <c r="L9" s="304"/>
      <c r="M9" s="304"/>
      <c r="N9" s="304"/>
      <c r="O9" s="304"/>
      <c r="P9" s="304"/>
      <c r="Q9" s="304"/>
      <c r="R9" s="304"/>
      <c r="S9" s="304"/>
      <c r="T9" s="304"/>
      <c r="U9" s="304"/>
      <c r="V9" s="304"/>
      <c r="W9" s="304"/>
      <c r="X9" s="304"/>
      <c r="Y9" s="304"/>
      <c r="Z9" s="304"/>
    </row>
    <row r="10" spans="1:26" ht="12.75" customHeight="1" x14ac:dyDescent="0.25">
      <c r="A10" s="305" t="s">
        <v>244</v>
      </c>
      <c r="B10" s="304"/>
      <c r="C10" s="304"/>
      <c r="D10" s="304"/>
      <c r="E10" s="304"/>
      <c r="F10" s="304"/>
      <c r="G10" s="304"/>
      <c r="H10" s="304"/>
      <c r="I10" s="304"/>
      <c r="J10" s="304"/>
      <c r="K10" s="304"/>
      <c r="L10" s="304"/>
      <c r="M10" s="304"/>
      <c r="N10" s="304"/>
      <c r="O10" s="304"/>
      <c r="P10" s="304"/>
      <c r="Q10" s="304"/>
      <c r="R10" s="304"/>
      <c r="S10" s="304"/>
      <c r="T10" s="304"/>
      <c r="U10" s="304"/>
      <c r="V10" s="304"/>
      <c r="W10" s="304"/>
      <c r="X10" s="304"/>
      <c r="Y10" s="304"/>
      <c r="Z10" s="304"/>
    </row>
    <row r="11" spans="1:26" ht="12.75" customHeight="1" x14ac:dyDescent="0.25">
      <c r="A11" s="305" t="s">
        <v>468</v>
      </c>
      <c r="B11" s="304"/>
      <c r="C11" s="304"/>
      <c r="D11" s="304"/>
      <c r="E11" s="304"/>
      <c r="F11" s="304"/>
      <c r="G11" s="304"/>
      <c r="H11" s="304"/>
      <c r="I11" s="304"/>
      <c r="J11" s="304"/>
      <c r="K11" s="304"/>
      <c r="L11" s="304"/>
      <c r="M11" s="304"/>
      <c r="N11" s="304"/>
      <c r="O11" s="304"/>
      <c r="P11" s="304"/>
      <c r="Q11" s="304"/>
      <c r="R11" s="304"/>
      <c r="S11" s="304"/>
      <c r="T11" s="304"/>
      <c r="U11" s="304"/>
      <c r="V11" s="304"/>
      <c r="W11" s="304"/>
      <c r="X11" s="304"/>
      <c r="Y11" s="304"/>
      <c r="Z11" s="304"/>
    </row>
    <row r="12" spans="1:26" ht="12.75" customHeight="1" x14ac:dyDescent="0.25">
      <c r="A12" s="305" t="s">
        <v>708</v>
      </c>
      <c r="B12" s="304"/>
      <c r="C12" s="304"/>
      <c r="D12" s="304"/>
      <c r="E12" s="304"/>
      <c r="F12" s="304"/>
      <c r="G12" s="304"/>
      <c r="H12" s="304"/>
      <c r="I12" s="304"/>
      <c r="J12" s="304"/>
      <c r="K12" s="304"/>
      <c r="L12" s="304"/>
      <c r="M12" s="304"/>
      <c r="N12" s="304"/>
      <c r="O12" s="304"/>
      <c r="P12" s="304"/>
      <c r="Q12" s="304"/>
      <c r="R12" s="304"/>
      <c r="S12" s="304"/>
      <c r="T12" s="304"/>
      <c r="U12" s="304"/>
      <c r="V12" s="304"/>
      <c r="W12" s="304"/>
      <c r="X12" s="304"/>
      <c r="Y12" s="304"/>
      <c r="Z12" s="304"/>
    </row>
    <row r="13" spans="1:26" ht="12.75" customHeight="1" x14ac:dyDescent="0.25">
      <c r="A13" s="305" t="s">
        <v>709</v>
      </c>
      <c r="B13" s="304"/>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304"/>
    </row>
    <row r="14" spans="1:26" ht="12.75" customHeight="1" x14ac:dyDescent="0.25">
      <c r="A14" s="305" t="s">
        <v>710</v>
      </c>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row>
    <row r="15" spans="1:26" ht="12.75" customHeight="1" x14ac:dyDescent="0.25">
      <c r="A15" s="304"/>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304"/>
    </row>
    <row r="16" spans="1:26" ht="12.75" customHeight="1" x14ac:dyDescent="0.25">
      <c r="A16" s="305" t="s">
        <v>711</v>
      </c>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row>
    <row r="17" spans="1:26" ht="12.75" customHeight="1" x14ac:dyDescent="0.25">
      <c r="A17" s="305" t="s">
        <v>696</v>
      </c>
      <c r="B17" s="304"/>
      <c r="C17" s="304"/>
      <c r="D17" s="304"/>
      <c r="E17" s="304"/>
      <c r="F17" s="304"/>
      <c r="G17" s="304"/>
      <c r="H17" s="304"/>
      <c r="I17" s="304"/>
      <c r="J17" s="304"/>
      <c r="K17" s="304"/>
      <c r="L17" s="304"/>
      <c r="M17" s="304"/>
      <c r="N17" s="304"/>
      <c r="O17" s="304"/>
      <c r="P17" s="304"/>
      <c r="Q17" s="304"/>
      <c r="R17" s="304"/>
      <c r="S17" s="304"/>
      <c r="T17" s="304"/>
      <c r="U17" s="304"/>
      <c r="V17" s="304"/>
      <c r="W17" s="304"/>
      <c r="X17" s="304"/>
      <c r="Y17" s="304"/>
      <c r="Z17" s="304"/>
    </row>
    <row r="18" spans="1:26" ht="12.75" customHeight="1" x14ac:dyDescent="0.25">
      <c r="A18" s="305" t="s">
        <v>620</v>
      </c>
      <c r="B18" s="304"/>
      <c r="C18" s="304"/>
      <c r="D18" s="304"/>
      <c r="E18" s="304"/>
      <c r="F18" s="304"/>
      <c r="G18" s="304"/>
      <c r="H18" s="304"/>
      <c r="I18" s="304"/>
      <c r="J18" s="304"/>
      <c r="K18" s="304"/>
      <c r="L18" s="304"/>
      <c r="M18" s="304"/>
      <c r="N18" s="304"/>
      <c r="O18" s="304"/>
      <c r="P18" s="304"/>
      <c r="Q18" s="304"/>
      <c r="R18" s="304"/>
      <c r="S18" s="304"/>
      <c r="T18" s="304"/>
      <c r="U18" s="304"/>
      <c r="V18" s="304"/>
      <c r="W18" s="304"/>
      <c r="X18" s="304"/>
      <c r="Y18" s="304"/>
      <c r="Z18" s="304"/>
    </row>
    <row r="19" spans="1:26" ht="12.75" customHeight="1" x14ac:dyDescent="0.25">
      <c r="A19" s="304"/>
      <c r="B19" s="304"/>
      <c r="C19" s="304"/>
      <c r="D19" s="304"/>
      <c r="E19" s="304"/>
      <c r="F19" s="304"/>
      <c r="G19" s="304"/>
      <c r="H19" s="304"/>
      <c r="I19" s="304"/>
      <c r="J19" s="304"/>
      <c r="K19" s="304"/>
      <c r="L19" s="304"/>
      <c r="M19" s="304"/>
      <c r="N19" s="304"/>
      <c r="O19" s="304"/>
      <c r="P19" s="304"/>
      <c r="Q19" s="304"/>
      <c r="R19" s="304"/>
      <c r="S19" s="304"/>
      <c r="T19" s="304"/>
      <c r="U19" s="304"/>
      <c r="V19" s="304"/>
      <c r="W19" s="304"/>
      <c r="X19" s="304"/>
      <c r="Y19" s="304"/>
      <c r="Z19" s="304"/>
    </row>
    <row r="20" spans="1:26" ht="12.75" customHeight="1" x14ac:dyDescent="0.25">
      <c r="A20" s="305" t="s">
        <v>701</v>
      </c>
      <c r="B20" s="304"/>
      <c r="C20" s="304"/>
      <c r="D20" s="304"/>
      <c r="E20" s="304"/>
      <c r="F20" s="304"/>
      <c r="G20" s="304"/>
      <c r="H20" s="304"/>
      <c r="I20" s="304"/>
      <c r="J20" s="304"/>
      <c r="K20" s="304"/>
      <c r="L20" s="304"/>
      <c r="M20" s="304"/>
      <c r="N20" s="304"/>
      <c r="O20" s="304"/>
      <c r="P20" s="304"/>
      <c r="Q20" s="304"/>
      <c r="R20" s="304"/>
      <c r="S20" s="304"/>
      <c r="T20" s="304"/>
      <c r="U20" s="304"/>
      <c r="V20" s="304"/>
      <c r="W20" s="304"/>
      <c r="X20" s="304"/>
      <c r="Y20" s="304"/>
      <c r="Z20" s="304"/>
    </row>
    <row r="21" spans="1:26" ht="12.75" customHeight="1" x14ac:dyDescent="0.25">
      <c r="A21" s="305" t="s">
        <v>271</v>
      </c>
      <c r="B21" s="304"/>
      <c r="C21" s="304"/>
      <c r="D21" s="304"/>
      <c r="E21" s="304"/>
      <c r="F21" s="304"/>
      <c r="G21" s="304"/>
      <c r="H21" s="304"/>
      <c r="I21" s="304"/>
      <c r="J21" s="304"/>
      <c r="K21" s="304"/>
      <c r="L21" s="304"/>
      <c r="M21" s="304"/>
      <c r="N21" s="304"/>
      <c r="O21" s="304"/>
      <c r="P21" s="304"/>
      <c r="Q21" s="304"/>
      <c r="R21" s="304"/>
      <c r="S21" s="304"/>
      <c r="T21" s="304"/>
      <c r="U21" s="304"/>
      <c r="V21" s="304"/>
      <c r="W21" s="304"/>
      <c r="X21" s="304"/>
      <c r="Y21" s="304"/>
      <c r="Z21" s="304"/>
    </row>
    <row r="22" spans="1:26" ht="12.75" customHeight="1" x14ac:dyDescent="0.25">
      <c r="A22" s="304"/>
      <c r="B22" s="304"/>
      <c r="C22" s="304"/>
      <c r="D22" s="304"/>
      <c r="E22" s="304"/>
      <c r="F22" s="304"/>
      <c r="G22" s="304"/>
      <c r="H22" s="304"/>
      <c r="I22" s="304"/>
      <c r="J22" s="304"/>
      <c r="K22" s="304"/>
      <c r="L22" s="304"/>
      <c r="M22" s="304"/>
      <c r="N22" s="304"/>
      <c r="O22" s="304"/>
      <c r="P22" s="304"/>
      <c r="Q22" s="304"/>
      <c r="R22" s="304"/>
      <c r="S22" s="304"/>
      <c r="T22" s="304"/>
      <c r="U22" s="304"/>
      <c r="V22" s="304"/>
      <c r="W22" s="304"/>
      <c r="X22" s="304"/>
      <c r="Y22" s="304"/>
      <c r="Z22" s="304"/>
    </row>
    <row r="23" spans="1:26" ht="12.75" customHeight="1" x14ac:dyDescent="0.25">
      <c r="A23" s="304"/>
      <c r="B23" s="304"/>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row>
    <row r="24" spans="1:26" ht="12.75" customHeight="1" x14ac:dyDescent="0.25">
      <c r="A24" s="304"/>
      <c r="B24" s="304"/>
      <c r="C24" s="304"/>
      <c r="D24" s="304"/>
      <c r="E24" s="304"/>
      <c r="F24" s="304"/>
      <c r="G24" s="304"/>
      <c r="H24" s="304"/>
      <c r="I24" s="304"/>
      <c r="J24" s="304"/>
      <c r="K24" s="304"/>
      <c r="L24" s="304"/>
      <c r="M24" s="304"/>
      <c r="N24" s="304"/>
      <c r="O24" s="304"/>
      <c r="P24" s="304"/>
      <c r="Q24" s="304"/>
      <c r="R24" s="304"/>
      <c r="S24" s="304"/>
      <c r="T24" s="304"/>
      <c r="U24" s="304"/>
      <c r="V24" s="304"/>
      <c r="W24" s="304"/>
      <c r="X24" s="304"/>
      <c r="Y24" s="304"/>
      <c r="Z24" s="304"/>
    </row>
    <row r="25" spans="1:26" ht="12.75" customHeight="1" x14ac:dyDescent="0.25">
      <c r="A25" s="304"/>
      <c r="B25" s="304"/>
      <c r="C25" s="304"/>
      <c r="D25" s="304"/>
      <c r="E25" s="304"/>
      <c r="F25" s="304"/>
      <c r="G25" s="304"/>
      <c r="H25" s="304"/>
      <c r="I25" s="304"/>
      <c r="J25" s="304"/>
      <c r="K25" s="304"/>
      <c r="L25" s="304"/>
      <c r="M25" s="304"/>
      <c r="N25" s="304"/>
      <c r="O25" s="304"/>
      <c r="P25" s="304"/>
      <c r="Q25" s="304"/>
      <c r="R25" s="304"/>
      <c r="S25" s="304"/>
      <c r="T25" s="304"/>
      <c r="U25" s="304"/>
      <c r="V25" s="304"/>
      <c r="W25" s="304"/>
      <c r="X25" s="304"/>
      <c r="Y25" s="304"/>
      <c r="Z25" s="304"/>
    </row>
    <row r="26" spans="1:26" ht="12.75" customHeight="1" x14ac:dyDescent="0.25">
      <c r="A26" s="304"/>
      <c r="B26" s="304"/>
      <c r="C26" s="304"/>
      <c r="D26" s="304"/>
      <c r="E26" s="304"/>
      <c r="F26" s="304"/>
      <c r="G26" s="304"/>
      <c r="H26" s="304"/>
      <c r="I26" s="304"/>
      <c r="J26" s="304"/>
      <c r="K26" s="304"/>
      <c r="L26" s="304"/>
      <c r="M26" s="304"/>
      <c r="N26" s="304"/>
      <c r="O26" s="304"/>
      <c r="P26" s="304"/>
      <c r="Q26" s="304"/>
      <c r="R26" s="304"/>
      <c r="S26" s="304"/>
      <c r="T26" s="304"/>
      <c r="U26" s="304"/>
      <c r="V26" s="304"/>
      <c r="W26" s="304"/>
      <c r="X26" s="304"/>
      <c r="Y26" s="304"/>
      <c r="Z26" s="304"/>
    </row>
    <row r="27" spans="1:26" ht="12.75" customHeight="1" x14ac:dyDescent="0.25">
      <c r="A27" s="304"/>
      <c r="B27" s="304"/>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row>
    <row r="28" spans="1:26" ht="12.75" customHeight="1" x14ac:dyDescent="0.25">
      <c r="A28" s="304"/>
      <c r="B28" s="304"/>
      <c r="C28" s="304"/>
      <c r="D28" s="304"/>
      <c r="E28" s="304"/>
      <c r="F28" s="304"/>
      <c r="G28" s="304"/>
      <c r="H28" s="304"/>
      <c r="I28" s="304"/>
      <c r="J28" s="304"/>
      <c r="K28" s="304"/>
      <c r="L28" s="304"/>
      <c r="M28" s="304"/>
      <c r="N28" s="304"/>
      <c r="O28" s="304"/>
      <c r="P28" s="304"/>
      <c r="Q28" s="304"/>
      <c r="R28" s="304"/>
      <c r="S28" s="304"/>
      <c r="T28" s="304"/>
      <c r="U28" s="304"/>
      <c r="V28" s="304"/>
      <c r="W28" s="304"/>
      <c r="X28" s="304"/>
      <c r="Y28" s="304"/>
      <c r="Z28" s="304"/>
    </row>
    <row r="29" spans="1:26" ht="12.75" customHeight="1" x14ac:dyDescent="0.25">
      <c r="A29" s="304"/>
      <c r="B29" s="304"/>
      <c r="C29" s="304"/>
      <c r="D29" s="304"/>
      <c r="E29" s="304"/>
      <c r="F29" s="304"/>
      <c r="G29" s="304"/>
      <c r="H29" s="304"/>
      <c r="I29" s="304"/>
      <c r="J29" s="304"/>
      <c r="K29" s="304"/>
      <c r="L29" s="304"/>
      <c r="M29" s="304"/>
      <c r="N29" s="304"/>
      <c r="O29" s="304"/>
      <c r="P29" s="304"/>
      <c r="Q29" s="304"/>
      <c r="R29" s="304"/>
      <c r="S29" s="304"/>
      <c r="T29" s="304"/>
      <c r="U29" s="304"/>
      <c r="V29" s="304"/>
      <c r="W29" s="304"/>
      <c r="X29" s="304"/>
      <c r="Y29" s="304"/>
      <c r="Z29" s="304"/>
    </row>
    <row r="30" spans="1:26" ht="12.75" customHeight="1" x14ac:dyDescent="0.25">
      <c r="A30" s="304"/>
      <c r="B30" s="304"/>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row>
    <row r="31" spans="1:26" ht="12.75" customHeight="1" x14ac:dyDescent="0.25">
      <c r="A31" s="304"/>
      <c r="B31" s="304"/>
      <c r="C31" s="304"/>
      <c r="D31" s="304"/>
      <c r="E31" s="304"/>
      <c r="F31" s="304"/>
      <c r="G31" s="304"/>
      <c r="H31" s="304"/>
      <c r="I31" s="304"/>
      <c r="J31" s="304"/>
      <c r="K31" s="304"/>
      <c r="L31" s="304"/>
      <c r="M31" s="304"/>
      <c r="N31" s="304"/>
      <c r="O31" s="304"/>
      <c r="P31" s="304"/>
      <c r="Q31" s="304"/>
      <c r="R31" s="304"/>
      <c r="S31" s="304"/>
      <c r="T31" s="304"/>
      <c r="U31" s="304"/>
      <c r="V31" s="304"/>
      <c r="W31" s="304"/>
      <c r="X31" s="304"/>
      <c r="Y31" s="304"/>
      <c r="Z31" s="304"/>
    </row>
    <row r="32" spans="1:26" ht="12.75" customHeight="1" x14ac:dyDescent="0.25">
      <c r="A32" s="304"/>
      <c r="B32" s="304"/>
      <c r="C32" s="304"/>
      <c r="D32" s="304"/>
      <c r="E32" s="304"/>
      <c r="F32" s="304"/>
      <c r="G32" s="304"/>
      <c r="H32" s="304"/>
      <c r="I32" s="304"/>
      <c r="J32" s="304"/>
      <c r="K32" s="304"/>
      <c r="L32" s="304"/>
      <c r="M32" s="304"/>
      <c r="N32" s="304"/>
      <c r="O32" s="304"/>
      <c r="P32" s="304"/>
      <c r="Q32" s="304"/>
      <c r="R32" s="304"/>
      <c r="S32" s="304"/>
      <c r="T32" s="304"/>
      <c r="U32" s="304"/>
      <c r="V32" s="304"/>
      <c r="W32" s="304"/>
      <c r="X32" s="304"/>
      <c r="Y32" s="304"/>
      <c r="Z32" s="304"/>
    </row>
    <row r="33" spans="1:26" ht="12.75" customHeight="1" x14ac:dyDescent="0.25">
      <c r="A33" s="304"/>
      <c r="B33" s="304"/>
      <c r="C33" s="304"/>
      <c r="D33" s="304"/>
      <c r="E33" s="304"/>
      <c r="F33" s="304"/>
      <c r="G33" s="304"/>
      <c r="H33" s="304"/>
      <c r="I33" s="304"/>
      <c r="J33" s="304"/>
      <c r="K33" s="304"/>
      <c r="L33" s="304"/>
      <c r="M33" s="304"/>
      <c r="N33" s="304"/>
      <c r="O33" s="304"/>
      <c r="P33" s="304"/>
      <c r="Q33" s="304"/>
      <c r="R33" s="304"/>
      <c r="S33" s="304"/>
      <c r="T33" s="304"/>
      <c r="U33" s="304"/>
      <c r="V33" s="304"/>
      <c r="W33" s="304"/>
      <c r="X33" s="304"/>
      <c r="Y33" s="304"/>
      <c r="Z33" s="304"/>
    </row>
    <row r="34" spans="1:26" ht="12.75" customHeight="1" x14ac:dyDescent="0.25">
      <c r="A34" s="304"/>
      <c r="B34" s="304"/>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row>
    <row r="35" spans="1:26" ht="12.75" customHeight="1" x14ac:dyDescent="0.25">
      <c r="A35" s="304"/>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c r="Z35" s="304"/>
    </row>
    <row r="36" spans="1:26" ht="12.75" customHeight="1" x14ac:dyDescent="0.25">
      <c r="A36" s="304"/>
      <c r="B36" s="304"/>
      <c r="C36" s="304"/>
      <c r="D36" s="304"/>
      <c r="E36" s="304"/>
      <c r="F36" s="304"/>
      <c r="G36" s="304"/>
      <c r="H36" s="304"/>
      <c r="I36" s="304"/>
      <c r="J36" s="304"/>
      <c r="K36" s="304"/>
      <c r="L36" s="304"/>
      <c r="M36" s="304"/>
      <c r="N36" s="304"/>
      <c r="O36" s="304"/>
      <c r="P36" s="304"/>
      <c r="Q36" s="304"/>
      <c r="R36" s="304"/>
      <c r="S36" s="304"/>
      <c r="T36" s="304"/>
      <c r="U36" s="304"/>
      <c r="V36" s="304"/>
      <c r="W36" s="304"/>
      <c r="X36" s="304"/>
      <c r="Y36" s="304"/>
      <c r="Z36" s="304"/>
    </row>
    <row r="37" spans="1:26" ht="12.75" customHeight="1" x14ac:dyDescent="0.25">
      <c r="A37" s="304"/>
      <c r="B37" s="304"/>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row>
    <row r="38" spans="1:26" ht="12.75" customHeight="1" x14ac:dyDescent="0.25">
      <c r="A38" s="304"/>
      <c r="B38" s="304"/>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row>
    <row r="39" spans="1:26" ht="12.75" customHeight="1" x14ac:dyDescent="0.25">
      <c r="A39" s="304"/>
      <c r="B39" s="304"/>
      <c r="C39" s="304"/>
      <c r="D39" s="304"/>
      <c r="E39" s="304"/>
      <c r="F39" s="304"/>
      <c r="G39" s="304"/>
      <c r="H39" s="304"/>
      <c r="I39" s="304"/>
      <c r="J39" s="304"/>
      <c r="K39" s="304"/>
      <c r="L39" s="304"/>
      <c r="M39" s="304"/>
      <c r="N39" s="304"/>
      <c r="O39" s="304"/>
      <c r="P39" s="304"/>
      <c r="Q39" s="304"/>
      <c r="R39" s="304"/>
      <c r="S39" s="304"/>
      <c r="T39" s="304"/>
      <c r="U39" s="304"/>
      <c r="V39" s="304"/>
      <c r="W39" s="304"/>
      <c r="X39" s="304"/>
      <c r="Y39" s="304"/>
      <c r="Z39" s="304"/>
    </row>
    <row r="40" spans="1:26" ht="12.75" customHeight="1" x14ac:dyDescent="0.25">
      <c r="A40" s="304"/>
      <c r="B40" s="304"/>
      <c r="C40" s="304"/>
      <c r="D40" s="304"/>
      <c r="E40" s="304"/>
      <c r="F40" s="304"/>
      <c r="G40" s="304"/>
      <c r="H40" s="304"/>
      <c r="I40" s="304"/>
      <c r="J40" s="304"/>
      <c r="K40" s="304"/>
      <c r="L40" s="304"/>
      <c r="M40" s="304"/>
      <c r="N40" s="304"/>
      <c r="O40" s="304"/>
      <c r="P40" s="304"/>
      <c r="Q40" s="304"/>
      <c r="R40" s="304"/>
      <c r="S40" s="304"/>
      <c r="T40" s="304"/>
      <c r="U40" s="304"/>
      <c r="V40" s="304"/>
      <c r="W40" s="304"/>
      <c r="X40" s="304"/>
      <c r="Y40" s="304"/>
      <c r="Z40" s="304"/>
    </row>
    <row r="41" spans="1:26" ht="12.75" customHeight="1" x14ac:dyDescent="0.25">
      <c r="A41" s="304"/>
      <c r="B41" s="304"/>
      <c r="C41" s="304"/>
      <c r="D41" s="304"/>
      <c r="E41" s="304"/>
      <c r="F41" s="304"/>
      <c r="G41" s="304"/>
      <c r="H41" s="304"/>
      <c r="I41" s="304"/>
      <c r="J41" s="304"/>
      <c r="K41" s="304"/>
      <c r="L41" s="304"/>
      <c r="M41" s="304"/>
      <c r="N41" s="304"/>
      <c r="O41" s="304"/>
      <c r="P41" s="304"/>
      <c r="Q41" s="304"/>
      <c r="R41" s="304"/>
      <c r="S41" s="304"/>
      <c r="T41" s="304"/>
      <c r="U41" s="304"/>
      <c r="V41" s="304"/>
      <c r="W41" s="304"/>
      <c r="X41" s="304"/>
      <c r="Y41" s="304"/>
      <c r="Z41" s="304"/>
    </row>
    <row r="42" spans="1:26" ht="12.75" customHeight="1" x14ac:dyDescent="0.25">
      <c r="A42" s="304"/>
      <c r="B42" s="304"/>
      <c r="C42" s="304"/>
      <c r="D42" s="304"/>
      <c r="E42" s="304"/>
      <c r="F42" s="304"/>
      <c r="G42" s="304"/>
      <c r="H42" s="304"/>
      <c r="I42" s="304"/>
      <c r="J42" s="304"/>
      <c r="K42" s="304"/>
      <c r="L42" s="304"/>
      <c r="M42" s="304"/>
      <c r="N42" s="304"/>
      <c r="O42" s="304"/>
      <c r="P42" s="304"/>
      <c r="Q42" s="304"/>
      <c r="R42" s="304"/>
      <c r="S42" s="304"/>
      <c r="T42" s="304"/>
      <c r="U42" s="304"/>
      <c r="V42" s="304"/>
      <c r="W42" s="304"/>
      <c r="X42" s="304"/>
      <c r="Y42" s="304"/>
      <c r="Z42" s="304"/>
    </row>
    <row r="43" spans="1:26" ht="12.75" customHeight="1" x14ac:dyDescent="0.25">
      <c r="A43" s="304"/>
      <c r="B43" s="304"/>
      <c r="C43" s="304"/>
      <c r="D43" s="304"/>
      <c r="E43" s="304"/>
      <c r="F43" s="304"/>
      <c r="G43" s="304"/>
      <c r="H43" s="304"/>
      <c r="I43" s="304"/>
      <c r="J43" s="304"/>
      <c r="K43" s="304"/>
      <c r="L43" s="304"/>
      <c r="M43" s="304"/>
      <c r="N43" s="304"/>
      <c r="O43" s="304"/>
      <c r="P43" s="304"/>
      <c r="Q43" s="304"/>
      <c r="R43" s="304"/>
      <c r="S43" s="304"/>
      <c r="T43" s="304"/>
      <c r="U43" s="304"/>
      <c r="V43" s="304"/>
      <c r="W43" s="304"/>
      <c r="X43" s="304"/>
      <c r="Y43" s="304"/>
      <c r="Z43" s="304"/>
    </row>
    <row r="44" spans="1:26" ht="12.75" customHeight="1" x14ac:dyDescent="0.25">
      <c r="A44" s="304"/>
      <c r="B44" s="304"/>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row>
    <row r="45" spans="1:26" ht="12.75" customHeight="1" x14ac:dyDescent="0.25">
      <c r="A45" s="304"/>
      <c r="B45" s="304"/>
      <c r="C45" s="304"/>
      <c r="D45" s="304"/>
      <c r="E45" s="304"/>
      <c r="F45" s="304"/>
      <c r="G45" s="304"/>
      <c r="H45" s="304"/>
      <c r="I45" s="304"/>
      <c r="J45" s="304"/>
      <c r="K45" s="304"/>
      <c r="L45" s="304"/>
      <c r="M45" s="304"/>
      <c r="N45" s="304"/>
      <c r="O45" s="304"/>
      <c r="P45" s="304"/>
      <c r="Q45" s="304"/>
      <c r="R45" s="304"/>
      <c r="S45" s="304"/>
      <c r="T45" s="304"/>
      <c r="U45" s="304"/>
      <c r="V45" s="304"/>
      <c r="W45" s="304"/>
      <c r="X45" s="304"/>
      <c r="Y45" s="304"/>
      <c r="Z45" s="304"/>
    </row>
    <row r="46" spans="1:26" ht="12.75" customHeight="1" x14ac:dyDescent="0.25">
      <c r="A46" s="304"/>
      <c r="B46" s="304"/>
      <c r="C46" s="304"/>
      <c r="D46" s="304"/>
      <c r="E46" s="304"/>
      <c r="F46" s="304"/>
      <c r="G46" s="304"/>
      <c r="H46" s="304"/>
      <c r="I46" s="304"/>
      <c r="J46" s="304"/>
      <c r="K46" s="304"/>
      <c r="L46" s="304"/>
      <c r="M46" s="304"/>
      <c r="N46" s="304"/>
      <c r="O46" s="304"/>
      <c r="P46" s="304"/>
      <c r="Q46" s="304"/>
      <c r="R46" s="304"/>
      <c r="S46" s="304"/>
      <c r="T46" s="304"/>
      <c r="U46" s="304"/>
      <c r="V46" s="304"/>
      <c r="W46" s="304"/>
      <c r="X46" s="304"/>
      <c r="Y46" s="304"/>
      <c r="Z46" s="304"/>
    </row>
    <row r="47" spans="1:26" ht="12.75" customHeight="1" x14ac:dyDescent="0.25">
      <c r="A47" s="304"/>
      <c r="B47" s="304"/>
      <c r="C47" s="304"/>
      <c r="D47" s="304"/>
      <c r="E47" s="304"/>
      <c r="F47" s="304"/>
      <c r="G47" s="304"/>
      <c r="H47" s="304"/>
      <c r="I47" s="304"/>
      <c r="J47" s="304"/>
      <c r="K47" s="304"/>
      <c r="L47" s="304"/>
      <c r="M47" s="304"/>
      <c r="N47" s="304"/>
      <c r="O47" s="304"/>
      <c r="P47" s="304"/>
      <c r="Q47" s="304"/>
      <c r="R47" s="304"/>
      <c r="S47" s="304"/>
      <c r="T47" s="304"/>
      <c r="U47" s="304"/>
      <c r="V47" s="304"/>
      <c r="W47" s="304"/>
      <c r="X47" s="304"/>
      <c r="Y47" s="304"/>
      <c r="Z47" s="304"/>
    </row>
    <row r="48" spans="1:26" ht="12.75" customHeight="1" x14ac:dyDescent="0.25">
      <c r="A48" s="304"/>
      <c r="B48" s="304"/>
      <c r="C48" s="304"/>
      <c r="D48" s="304"/>
      <c r="E48" s="304"/>
      <c r="F48" s="304"/>
      <c r="G48" s="304"/>
      <c r="H48" s="304"/>
      <c r="I48" s="304"/>
      <c r="J48" s="304"/>
      <c r="K48" s="304"/>
      <c r="L48" s="304"/>
      <c r="M48" s="304"/>
      <c r="N48" s="304"/>
      <c r="O48" s="304"/>
      <c r="P48" s="304"/>
      <c r="Q48" s="304"/>
      <c r="R48" s="304"/>
      <c r="S48" s="304"/>
      <c r="T48" s="304"/>
      <c r="U48" s="304"/>
      <c r="V48" s="304"/>
      <c r="W48" s="304"/>
      <c r="X48" s="304"/>
      <c r="Y48" s="304"/>
      <c r="Z48" s="304"/>
    </row>
    <row r="49" spans="1:26" ht="12.75" customHeight="1" x14ac:dyDescent="0.25">
      <c r="A49" s="304"/>
      <c r="B49" s="304"/>
      <c r="C49" s="304"/>
      <c r="D49" s="304"/>
      <c r="E49" s="304"/>
      <c r="F49" s="304"/>
      <c r="G49" s="304"/>
      <c r="H49" s="304"/>
      <c r="I49" s="304"/>
      <c r="J49" s="304"/>
      <c r="K49" s="304"/>
      <c r="L49" s="304"/>
      <c r="M49" s="304"/>
      <c r="N49" s="304"/>
      <c r="O49" s="304"/>
      <c r="P49" s="304"/>
      <c r="Q49" s="304"/>
      <c r="R49" s="304"/>
      <c r="S49" s="304"/>
      <c r="T49" s="304"/>
      <c r="U49" s="304"/>
      <c r="V49" s="304"/>
      <c r="W49" s="304"/>
      <c r="X49" s="304"/>
      <c r="Y49" s="304"/>
      <c r="Z49" s="304"/>
    </row>
    <row r="50" spans="1:26" ht="12.75" customHeight="1" x14ac:dyDescent="0.25">
      <c r="A50" s="304"/>
      <c r="B50" s="304"/>
      <c r="C50" s="304"/>
      <c r="D50" s="304"/>
      <c r="E50" s="304"/>
      <c r="F50" s="304"/>
      <c r="G50" s="304"/>
      <c r="H50" s="304"/>
      <c r="I50" s="304"/>
      <c r="J50" s="304"/>
      <c r="K50" s="304"/>
      <c r="L50" s="304"/>
      <c r="M50" s="304"/>
      <c r="N50" s="304"/>
      <c r="O50" s="304"/>
      <c r="P50" s="304"/>
      <c r="Q50" s="304"/>
      <c r="R50" s="304"/>
      <c r="S50" s="304"/>
      <c r="T50" s="304"/>
      <c r="U50" s="304"/>
      <c r="V50" s="304"/>
      <c r="W50" s="304"/>
      <c r="X50" s="304"/>
      <c r="Y50" s="304"/>
      <c r="Z50" s="304"/>
    </row>
    <row r="51" spans="1:26" ht="12.75" customHeight="1" x14ac:dyDescent="0.25">
      <c r="A51" s="304"/>
      <c r="B51" s="304"/>
      <c r="C51" s="304"/>
      <c r="D51" s="304"/>
      <c r="E51" s="304"/>
      <c r="F51" s="304"/>
      <c r="G51" s="304"/>
      <c r="H51" s="304"/>
      <c r="I51" s="304"/>
      <c r="J51" s="304"/>
      <c r="K51" s="304"/>
      <c r="L51" s="304"/>
      <c r="M51" s="304"/>
      <c r="N51" s="304"/>
      <c r="O51" s="304"/>
      <c r="P51" s="304"/>
      <c r="Q51" s="304"/>
      <c r="R51" s="304"/>
      <c r="S51" s="304"/>
      <c r="T51" s="304"/>
      <c r="U51" s="304"/>
      <c r="V51" s="304"/>
      <c r="W51" s="304"/>
      <c r="X51" s="304"/>
      <c r="Y51" s="304"/>
      <c r="Z51" s="304"/>
    </row>
    <row r="52" spans="1:26" ht="12.75" customHeight="1" x14ac:dyDescent="0.25">
      <c r="A52" s="304"/>
      <c r="B52" s="304"/>
      <c r="C52" s="304"/>
      <c r="D52" s="304"/>
      <c r="E52" s="304"/>
      <c r="F52" s="304"/>
      <c r="G52" s="304"/>
      <c r="H52" s="304"/>
      <c r="I52" s="304"/>
      <c r="J52" s="304"/>
      <c r="K52" s="304"/>
      <c r="L52" s="304"/>
      <c r="M52" s="304"/>
      <c r="N52" s="304"/>
      <c r="O52" s="304"/>
      <c r="P52" s="304"/>
      <c r="Q52" s="304"/>
      <c r="R52" s="304"/>
      <c r="S52" s="304"/>
      <c r="T52" s="304"/>
      <c r="U52" s="304"/>
      <c r="V52" s="304"/>
      <c r="W52" s="304"/>
      <c r="X52" s="304"/>
      <c r="Y52" s="304"/>
      <c r="Z52" s="304"/>
    </row>
    <row r="53" spans="1:26" ht="12.75" customHeight="1" x14ac:dyDescent="0.25">
      <c r="A53" s="304"/>
      <c r="B53" s="304"/>
      <c r="C53" s="304"/>
      <c r="D53" s="304"/>
      <c r="E53" s="304"/>
      <c r="F53" s="304"/>
      <c r="G53" s="304"/>
      <c r="H53" s="304"/>
      <c r="I53" s="304"/>
      <c r="J53" s="304"/>
      <c r="K53" s="304"/>
      <c r="L53" s="304"/>
      <c r="M53" s="304"/>
      <c r="N53" s="304"/>
      <c r="O53" s="304"/>
      <c r="P53" s="304"/>
      <c r="Q53" s="304"/>
      <c r="R53" s="304"/>
      <c r="S53" s="304"/>
      <c r="T53" s="304"/>
      <c r="U53" s="304"/>
      <c r="V53" s="304"/>
      <c r="W53" s="304"/>
      <c r="X53" s="304"/>
      <c r="Y53" s="304"/>
      <c r="Z53" s="304"/>
    </row>
    <row r="54" spans="1:26" ht="12.75" customHeight="1" x14ac:dyDescent="0.25">
      <c r="A54" s="304"/>
      <c r="B54" s="304"/>
      <c r="C54" s="304"/>
      <c r="D54" s="304"/>
      <c r="E54" s="304"/>
      <c r="F54" s="304"/>
      <c r="G54" s="304"/>
      <c r="H54" s="304"/>
      <c r="I54" s="304"/>
      <c r="J54" s="304"/>
      <c r="K54" s="304"/>
      <c r="L54" s="304"/>
      <c r="M54" s="304"/>
      <c r="N54" s="304"/>
      <c r="O54" s="304"/>
      <c r="P54" s="304"/>
      <c r="Q54" s="304"/>
      <c r="R54" s="304"/>
      <c r="S54" s="304"/>
      <c r="T54" s="304"/>
      <c r="U54" s="304"/>
      <c r="V54" s="304"/>
      <c r="W54" s="304"/>
      <c r="X54" s="304"/>
      <c r="Y54" s="304"/>
      <c r="Z54" s="304"/>
    </row>
    <row r="55" spans="1:26" ht="12.75" customHeight="1" x14ac:dyDescent="0.25">
      <c r="A55" s="304"/>
      <c r="B55" s="304"/>
      <c r="C55" s="304"/>
      <c r="D55" s="304"/>
      <c r="E55" s="304"/>
      <c r="F55" s="304"/>
      <c r="G55" s="304"/>
      <c r="H55" s="304"/>
      <c r="I55" s="304"/>
      <c r="J55" s="304"/>
      <c r="K55" s="304"/>
      <c r="L55" s="304"/>
      <c r="M55" s="304"/>
      <c r="N55" s="304"/>
      <c r="O55" s="304"/>
      <c r="P55" s="304"/>
      <c r="Q55" s="304"/>
      <c r="R55" s="304"/>
      <c r="S55" s="304"/>
      <c r="T55" s="304"/>
      <c r="U55" s="304"/>
      <c r="V55" s="304"/>
      <c r="W55" s="304"/>
      <c r="X55" s="304"/>
      <c r="Y55" s="304"/>
      <c r="Z55" s="304"/>
    </row>
    <row r="56" spans="1:26" ht="12.75" customHeight="1" x14ac:dyDescent="0.25">
      <c r="A56" s="304"/>
      <c r="B56" s="304"/>
      <c r="C56" s="304"/>
      <c r="D56" s="304"/>
      <c r="E56" s="304"/>
      <c r="F56" s="304"/>
      <c r="G56" s="304"/>
      <c r="H56" s="304"/>
      <c r="I56" s="304"/>
      <c r="J56" s="304"/>
      <c r="K56" s="304"/>
      <c r="L56" s="304"/>
      <c r="M56" s="304"/>
      <c r="N56" s="304"/>
      <c r="O56" s="304"/>
      <c r="P56" s="304"/>
      <c r="Q56" s="304"/>
      <c r="R56" s="304"/>
      <c r="S56" s="304"/>
      <c r="T56" s="304"/>
      <c r="U56" s="304"/>
      <c r="V56" s="304"/>
      <c r="W56" s="304"/>
      <c r="X56" s="304"/>
      <c r="Y56" s="304"/>
      <c r="Z56" s="304"/>
    </row>
    <row r="57" spans="1:26" ht="12.75" customHeight="1" x14ac:dyDescent="0.25">
      <c r="A57" s="304"/>
      <c r="B57" s="304"/>
      <c r="C57" s="304"/>
      <c r="D57" s="304"/>
      <c r="E57" s="304"/>
      <c r="F57" s="304"/>
      <c r="G57" s="304"/>
      <c r="H57" s="304"/>
      <c r="I57" s="304"/>
      <c r="J57" s="304"/>
      <c r="K57" s="304"/>
      <c r="L57" s="304"/>
      <c r="M57" s="304"/>
      <c r="N57" s="304"/>
      <c r="O57" s="304"/>
      <c r="P57" s="304"/>
      <c r="Q57" s="304"/>
      <c r="R57" s="304"/>
      <c r="S57" s="304"/>
      <c r="T57" s="304"/>
      <c r="U57" s="304"/>
      <c r="V57" s="304"/>
      <c r="W57" s="304"/>
      <c r="X57" s="304"/>
      <c r="Y57" s="304"/>
      <c r="Z57" s="304"/>
    </row>
    <row r="58" spans="1:26" ht="12.75" customHeight="1" x14ac:dyDescent="0.25">
      <c r="A58" s="304"/>
      <c r="B58" s="304"/>
      <c r="C58" s="304"/>
      <c r="D58" s="304"/>
      <c r="E58" s="304"/>
      <c r="F58" s="304"/>
      <c r="G58" s="304"/>
      <c r="H58" s="304"/>
      <c r="I58" s="304"/>
      <c r="J58" s="304"/>
      <c r="K58" s="304"/>
      <c r="L58" s="304"/>
      <c r="M58" s="304"/>
      <c r="N58" s="304"/>
      <c r="O58" s="304"/>
      <c r="P58" s="304"/>
      <c r="Q58" s="304"/>
      <c r="R58" s="304"/>
      <c r="S58" s="304"/>
      <c r="T58" s="304"/>
      <c r="U58" s="304"/>
      <c r="V58" s="304"/>
      <c r="W58" s="304"/>
      <c r="X58" s="304"/>
      <c r="Y58" s="304"/>
      <c r="Z58" s="304"/>
    </row>
    <row r="59" spans="1:26" ht="12.75" customHeight="1" x14ac:dyDescent="0.25">
      <c r="A59" s="304"/>
      <c r="B59" s="304"/>
      <c r="C59" s="304"/>
      <c r="D59" s="304"/>
      <c r="E59" s="304"/>
      <c r="F59" s="304"/>
      <c r="G59" s="304"/>
      <c r="H59" s="304"/>
      <c r="I59" s="304"/>
      <c r="J59" s="304"/>
      <c r="K59" s="304"/>
      <c r="L59" s="304"/>
      <c r="M59" s="304"/>
      <c r="N59" s="304"/>
      <c r="O59" s="304"/>
      <c r="P59" s="304"/>
      <c r="Q59" s="304"/>
      <c r="R59" s="304"/>
      <c r="S59" s="304"/>
      <c r="T59" s="304"/>
      <c r="U59" s="304"/>
      <c r="V59" s="304"/>
      <c r="W59" s="304"/>
      <c r="X59" s="304"/>
      <c r="Y59" s="304"/>
      <c r="Z59" s="304"/>
    </row>
    <row r="60" spans="1:26" ht="12.75" customHeight="1" x14ac:dyDescent="0.25">
      <c r="A60" s="304"/>
      <c r="B60" s="304"/>
      <c r="C60" s="304"/>
      <c r="D60" s="304"/>
      <c r="E60" s="304"/>
      <c r="F60" s="304"/>
      <c r="G60" s="304"/>
      <c r="H60" s="304"/>
      <c r="I60" s="304"/>
      <c r="J60" s="304"/>
      <c r="K60" s="304"/>
      <c r="L60" s="304"/>
      <c r="M60" s="304"/>
      <c r="N60" s="304"/>
      <c r="O60" s="304"/>
      <c r="P60" s="304"/>
      <c r="Q60" s="304"/>
      <c r="R60" s="304"/>
      <c r="S60" s="304"/>
      <c r="T60" s="304"/>
      <c r="U60" s="304"/>
      <c r="V60" s="304"/>
      <c r="W60" s="304"/>
      <c r="X60" s="304"/>
      <c r="Y60" s="304"/>
      <c r="Z60" s="304"/>
    </row>
    <row r="61" spans="1:26" ht="12.75" customHeight="1" x14ac:dyDescent="0.25">
      <c r="A61" s="304"/>
      <c r="B61" s="304"/>
      <c r="C61" s="304"/>
      <c r="D61" s="304"/>
      <c r="E61" s="304"/>
      <c r="F61" s="304"/>
      <c r="G61" s="304"/>
      <c r="H61" s="304"/>
      <c r="I61" s="304"/>
      <c r="J61" s="304"/>
      <c r="K61" s="304"/>
      <c r="L61" s="304"/>
      <c r="M61" s="304"/>
      <c r="N61" s="304"/>
      <c r="O61" s="304"/>
      <c r="P61" s="304"/>
      <c r="Q61" s="304"/>
      <c r="R61" s="304"/>
      <c r="S61" s="304"/>
      <c r="T61" s="304"/>
      <c r="U61" s="304"/>
      <c r="V61" s="304"/>
      <c r="W61" s="304"/>
      <c r="X61" s="304"/>
      <c r="Y61" s="304"/>
      <c r="Z61" s="304"/>
    </row>
    <row r="62" spans="1:26" ht="12.75" customHeight="1" x14ac:dyDescent="0.25">
      <c r="A62" s="304"/>
      <c r="B62" s="304"/>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row>
    <row r="63" spans="1:26" ht="12.75" customHeight="1" x14ac:dyDescent="0.25">
      <c r="A63" s="304"/>
      <c r="B63" s="304"/>
      <c r="C63" s="304"/>
      <c r="D63" s="304"/>
      <c r="E63" s="304"/>
      <c r="F63" s="304"/>
      <c r="G63" s="304"/>
      <c r="H63" s="304"/>
      <c r="I63" s="304"/>
      <c r="J63" s="304"/>
      <c r="K63" s="304"/>
      <c r="L63" s="304"/>
      <c r="M63" s="304"/>
      <c r="N63" s="304"/>
      <c r="O63" s="304"/>
      <c r="P63" s="304"/>
      <c r="Q63" s="304"/>
      <c r="R63" s="304"/>
      <c r="S63" s="304"/>
      <c r="T63" s="304"/>
      <c r="U63" s="304"/>
      <c r="V63" s="304"/>
      <c r="W63" s="304"/>
      <c r="X63" s="304"/>
      <c r="Y63" s="304"/>
      <c r="Z63" s="304"/>
    </row>
    <row r="64" spans="1:26" ht="12.75" customHeight="1" x14ac:dyDescent="0.25">
      <c r="A64" s="304"/>
      <c r="B64" s="304"/>
      <c r="C64" s="304"/>
      <c r="D64" s="304"/>
      <c r="E64" s="304"/>
      <c r="F64" s="304"/>
      <c r="G64" s="304"/>
      <c r="H64" s="304"/>
      <c r="I64" s="304"/>
      <c r="J64" s="304"/>
      <c r="K64" s="304"/>
      <c r="L64" s="304"/>
      <c r="M64" s="304"/>
      <c r="N64" s="304"/>
      <c r="O64" s="304"/>
      <c r="P64" s="304"/>
      <c r="Q64" s="304"/>
      <c r="R64" s="304"/>
      <c r="S64" s="304"/>
      <c r="T64" s="304"/>
      <c r="U64" s="304"/>
      <c r="V64" s="304"/>
      <c r="W64" s="304"/>
      <c r="X64" s="304"/>
      <c r="Y64" s="304"/>
      <c r="Z64" s="304"/>
    </row>
    <row r="65" spans="1:26" ht="12.75" customHeight="1" x14ac:dyDescent="0.25">
      <c r="A65" s="304"/>
      <c r="B65" s="304"/>
      <c r="C65" s="304"/>
      <c r="D65" s="304"/>
      <c r="E65" s="304"/>
      <c r="F65" s="304"/>
      <c r="G65" s="304"/>
      <c r="H65" s="304"/>
      <c r="I65" s="304"/>
      <c r="J65" s="304"/>
      <c r="K65" s="304"/>
      <c r="L65" s="304"/>
      <c r="M65" s="304"/>
      <c r="N65" s="304"/>
      <c r="O65" s="304"/>
      <c r="P65" s="304"/>
      <c r="Q65" s="304"/>
      <c r="R65" s="304"/>
      <c r="S65" s="304"/>
      <c r="T65" s="304"/>
      <c r="U65" s="304"/>
      <c r="V65" s="304"/>
      <c r="W65" s="304"/>
      <c r="X65" s="304"/>
      <c r="Y65" s="304"/>
      <c r="Z65" s="304"/>
    </row>
    <row r="66" spans="1:26" ht="12.75" customHeight="1" x14ac:dyDescent="0.25">
      <c r="A66" s="304"/>
      <c r="B66" s="304"/>
      <c r="C66" s="304"/>
      <c r="D66" s="304"/>
      <c r="E66" s="304"/>
      <c r="F66" s="304"/>
      <c r="G66" s="304"/>
      <c r="H66" s="304"/>
      <c r="I66" s="304"/>
      <c r="J66" s="304"/>
      <c r="K66" s="304"/>
      <c r="L66" s="304"/>
      <c r="M66" s="304"/>
      <c r="N66" s="304"/>
      <c r="O66" s="304"/>
      <c r="P66" s="304"/>
      <c r="Q66" s="304"/>
      <c r="R66" s="304"/>
      <c r="S66" s="304"/>
      <c r="T66" s="304"/>
      <c r="U66" s="304"/>
      <c r="V66" s="304"/>
      <c r="W66" s="304"/>
      <c r="X66" s="304"/>
      <c r="Y66" s="304"/>
      <c r="Z66" s="304"/>
    </row>
    <row r="67" spans="1:26" ht="12.75" customHeight="1" x14ac:dyDescent="0.25">
      <c r="A67" s="304"/>
      <c r="B67" s="304"/>
      <c r="C67" s="304"/>
      <c r="D67" s="304"/>
      <c r="E67" s="304"/>
      <c r="F67" s="304"/>
      <c r="G67" s="304"/>
      <c r="H67" s="304"/>
      <c r="I67" s="304"/>
      <c r="J67" s="304"/>
      <c r="K67" s="304"/>
      <c r="L67" s="304"/>
      <c r="M67" s="304"/>
      <c r="N67" s="304"/>
      <c r="O67" s="304"/>
      <c r="P67" s="304"/>
      <c r="Q67" s="304"/>
      <c r="R67" s="304"/>
      <c r="S67" s="304"/>
      <c r="T67" s="304"/>
      <c r="U67" s="304"/>
      <c r="V67" s="304"/>
      <c r="W67" s="304"/>
      <c r="X67" s="304"/>
      <c r="Y67" s="304"/>
      <c r="Z67" s="304"/>
    </row>
    <row r="68" spans="1:26" ht="12.75" customHeight="1" x14ac:dyDescent="0.25">
      <c r="A68" s="304"/>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row>
    <row r="69" spans="1:26" ht="12.75" customHeight="1" x14ac:dyDescent="0.25">
      <c r="A69" s="304"/>
      <c r="B69" s="304"/>
      <c r="C69" s="304"/>
      <c r="D69" s="304"/>
      <c r="E69" s="304"/>
      <c r="F69" s="304"/>
      <c r="G69" s="304"/>
      <c r="H69" s="304"/>
      <c r="I69" s="304"/>
      <c r="J69" s="304"/>
      <c r="K69" s="304"/>
      <c r="L69" s="304"/>
      <c r="M69" s="304"/>
      <c r="N69" s="304"/>
      <c r="O69" s="304"/>
      <c r="P69" s="304"/>
      <c r="Q69" s="304"/>
      <c r="R69" s="304"/>
      <c r="S69" s="304"/>
      <c r="T69" s="304"/>
      <c r="U69" s="304"/>
      <c r="V69" s="304"/>
      <c r="W69" s="304"/>
      <c r="X69" s="304"/>
      <c r="Y69" s="304"/>
      <c r="Z69" s="304"/>
    </row>
    <row r="70" spans="1:26" ht="12.75" customHeight="1" x14ac:dyDescent="0.25">
      <c r="A70" s="304"/>
      <c r="B70" s="304"/>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row>
    <row r="71" spans="1:26" ht="12.75" customHeight="1" x14ac:dyDescent="0.25">
      <c r="A71" s="304"/>
      <c r="B71" s="304"/>
      <c r="C71" s="304"/>
      <c r="D71" s="304"/>
      <c r="E71" s="304"/>
      <c r="F71" s="304"/>
      <c r="G71" s="304"/>
      <c r="H71" s="304"/>
      <c r="I71" s="304"/>
      <c r="J71" s="304"/>
      <c r="K71" s="304"/>
      <c r="L71" s="304"/>
      <c r="M71" s="304"/>
      <c r="N71" s="304"/>
      <c r="O71" s="304"/>
      <c r="P71" s="304"/>
      <c r="Q71" s="304"/>
      <c r="R71" s="304"/>
      <c r="S71" s="304"/>
      <c r="T71" s="304"/>
      <c r="U71" s="304"/>
      <c r="V71" s="304"/>
      <c r="W71" s="304"/>
      <c r="X71" s="304"/>
      <c r="Y71" s="304"/>
      <c r="Z71" s="304"/>
    </row>
    <row r="72" spans="1:26" ht="12.75" customHeight="1" x14ac:dyDescent="0.25">
      <c r="A72" s="304"/>
      <c r="B72" s="304"/>
      <c r="C72" s="304"/>
      <c r="D72" s="304"/>
      <c r="E72" s="304"/>
      <c r="F72" s="304"/>
      <c r="G72" s="304"/>
      <c r="H72" s="304"/>
      <c r="I72" s="304"/>
      <c r="J72" s="304"/>
      <c r="K72" s="304"/>
      <c r="L72" s="304"/>
      <c r="M72" s="304"/>
      <c r="N72" s="304"/>
      <c r="O72" s="304"/>
      <c r="P72" s="304"/>
      <c r="Q72" s="304"/>
      <c r="R72" s="304"/>
      <c r="S72" s="304"/>
      <c r="T72" s="304"/>
      <c r="U72" s="304"/>
      <c r="V72" s="304"/>
      <c r="W72" s="304"/>
      <c r="X72" s="304"/>
      <c r="Y72" s="304"/>
      <c r="Z72" s="304"/>
    </row>
    <row r="73" spans="1:26" ht="12.75" customHeight="1" x14ac:dyDescent="0.25">
      <c r="A73" s="304"/>
      <c r="B73" s="304"/>
      <c r="C73" s="304"/>
      <c r="D73" s="304"/>
      <c r="E73" s="304"/>
      <c r="F73" s="304"/>
      <c r="G73" s="304"/>
      <c r="H73" s="304"/>
      <c r="I73" s="304"/>
      <c r="J73" s="304"/>
      <c r="K73" s="304"/>
      <c r="L73" s="304"/>
      <c r="M73" s="304"/>
      <c r="N73" s="304"/>
      <c r="O73" s="304"/>
      <c r="P73" s="304"/>
      <c r="Q73" s="304"/>
      <c r="R73" s="304"/>
      <c r="S73" s="304"/>
      <c r="T73" s="304"/>
      <c r="U73" s="304"/>
      <c r="V73" s="304"/>
      <c r="W73" s="304"/>
      <c r="X73" s="304"/>
      <c r="Y73" s="304"/>
      <c r="Z73" s="304"/>
    </row>
    <row r="74" spans="1:26" ht="12.75" customHeight="1" x14ac:dyDescent="0.25">
      <c r="A74" s="304"/>
      <c r="B74" s="304"/>
      <c r="C74" s="304"/>
      <c r="D74" s="304"/>
      <c r="E74" s="304"/>
      <c r="F74" s="304"/>
      <c r="G74" s="304"/>
      <c r="H74" s="304"/>
      <c r="I74" s="304"/>
      <c r="J74" s="304"/>
      <c r="K74" s="304"/>
      <c r="L74" s="304"/>
      <c r="M74" s="304"/>
      <c r="N74" s="304"/>
      <c r="O74" s="304"/>
      <c r="P74" s="304"/>
      <c r="Q74" s="304"/>
      <c r="R74" s="304"/>
      <c r="S74" s="304"/>
      <c r="T74" s="304"/>
      <c r="U74" s="304"/>
      <c r="V74" s="304"/>
      <c r="W74" s="304"/>
      <c r="X74" s="304"/>
      <c r="Y74" s="304"/>
      <c r="Z74" s="304"/>
    </row>
    <row r="75" spans="1:26" ht="12.75" customHeight="1" x14ac:dyDescent="0.25">
      <c r="A75" s="304"/>
      <c r="B75" s="304"/>
      <c r="C75" s="304"/>
      <c r="D75" s="304"/>
      <c r="E75" s="304"/>
      <c r="F75" s="304"/>
      <c r="G75" s="304"/>
      <c r="H75" s="304"/>
      <c r="I75" s="304"/>
      <c r="J75" s="304"/>
      <c r="K75" s="304"/>
      <c r="L75" s="304"/>
      <c r="M75" s="304"/>
      <c r="N75" s="304"/>
      <c r="O75" s="304"/>
      <c r="P75" s="304"/>
      <c r="Q75" s="304"/>
      <c r="R75" s="304"/>
      <c r="S75" s="304"/>
      <c r="T75" s="304"/>
      <c r="U75" s="304"/>
      <c r="V75" s="304"/>
      <c r="W75" s="304"/>
      <c r="X75" s="304"/>
      <c r="Y75" s="304"/>
      <c r="Z75" s="304"/>
    </row>
    <row r="76" spans="1:26" ht="12.75" customHeight="1" x14ac:dyDescent="0.25">
      <c r="A76" s="304"/>
      <c r="B76" s="304"/>
      <c r="C76" s="304"/>
      <c r="D76" s="304"/>
      <c r="E76" s="304"/>
      <c r="F76" s="304"/>
      <c r="G76" s="304"/>
      <c r="H76" s="304"/>
      <c r="I76" s="304"/>
      <c r="J76" s="304"/>
      <c r="K76" s="304"/>
      <c r="L76" s="304"/>
      <c r="M76" s="304"/>
      <c r="N76" s="304"/>
      <c r="O76" s="304"/>
      <c r="P76" s="304"/>
      <c r="Q76" s="304"/>
      <c r="R76" s="304"/>
      <c r="S76" s="304"/>
      <c r="T76" s="304"/>
      <c r="U76" s="304"/>
      <c r="V76" s="304"/>
      <c r="W76" s="304"/>
      <c r="X76" s="304"/>
      <c r="Y76" s="304"/>
      <c r="Z76" s="304"/>
    </row>
    <row r="77" spans="1:26" ht="12.75" customHeight="1" x14ac:dyDescent="0.25">
      <c r="A77" s="304"/>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row>
    <row r="78" spans="1:26" ht="12.75" customHeight="1" x14ac:dyDescent="0.25">
      <c r="A78" s="304"/>
      <c r="B78" s="30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row>
    <row r="79" spans="1:26" ht="12.75" customHeight="1" x14ac:dyDescent="0.25">
      <c r="A79" s="304"/>
      <c r="B79" s="304"/>
      <c r="C79" s="304"/>
      <c r="D79" s="304"/>
      <c r="E79" s="304"/>
      <c r="F79" s="304"/>
      <c r="G79" s="304"/>
      <c r="H79" s="304"/>
      <c r="I79" s="304"/>
      <c r="J79" s="304"/>
      <c r="K79" s="304"/>
      <c r="L79" s="304"/>
      <c r="M79" s="304"/>
      <c r="N79" s="304"/>
      <c r="O79" s="304"/>
      <c r="P79" s="304"/>
      <c r="Q79" s="304"/>
      <c r="R79" s="304"/>
      <c r="S79" s="304"/>
      <c r="T79" s="304"/>
      <c r="U79" s="304"/>
      <c r="V79" s="304"/>
      <c r="W79" s="304"/>
      <c r="X79" s="304"/>
      <c r="Y79" s="304"/>
      <c r="Z79" s="304"/>
    </row>
    <row r="80" spans="1:26" ht="12.75" customHeight="1" x14ac:dyDescent="0.25">
      <c r="A80" s="304"/>
      <c r="B80" s="304"/>
      <c r="C80" s="304"/>
      <c r="D80" s="304"/>
      <c r="E80" s="304"/>
      <c r="F80" s="304"/>
      <c r="G80" s="304"/>
      <c r="H80" s="304"/>
      <c r="I80" s="304"/>
      <c r="J80" s="304"/>
      <c r="K80" s="304"/>
      <c r="L80" s="304"/>
      <c r="M80" s="304"/>
      <c r="N80" s="304"/>
      <c r="O80" s="304"/>
      <c r="P80" s="304"/>
      <c r="Q80" s="304"/>
      <c r="R80" s="304"/>
      <c r="S80" s="304"/>
      <c r="T80" s="304"/>
      <c r="U80" s="304"/>
      <c r="V80" s="304"/>
      <c r="W80" s="304"/>
      <c r="X80" s="304"/>
      <c r="Y80" s="304"/>
      <c r="Z80" s="304"/>
    </row>
    <row r="81" spans="1:26" ht="12.75" customHeight="1" x14ac:dyDescent="0.25">
      <c r="A81" s="304"/>
      <c r="B81" s="304"/>
      <c r="C81" s="304"/>
      <c r="D81" s="304"/>
      <c r="E81" s="304"/>
      <c r="F81" s="304"/>
      <c r="G81" s="304"/>
      <c r="H81" s="304"/>
      <c r="I81" s="304"/>
      <c r="J81" s="304"/>
      <c r="K81" s="304"/>
      <c r="L81" s="304"/>
      <c r="M81" s="304"/>
      <c r="N81" s="304"/>
      <c r="O81" s="304"/>
      <c r="P81" s="304"/>
      <c r="Q81" s="304"/>
      <c r="R81" s="304"/>
      <c r="S81" s="304"/>
      <c r="T81" s="304"/>
      <c r="U81" s="304"/>
      <c r="V81" s="304"/>
      <c r="W81" s="304"/>
      <c r="X81" s="304"/>
      <c r="Y81" s="304"/>
      <c r="Z81" s="304"/>
    </row>
    <row r="82" spans="1:26" ht="12.75" customHeight="1" x14ac:dyDescent="0.25">
      <c r="A82" s="304"/>
      <c r="B82" s="304"/>
      <c r="C82" s="304"/>
      <c r="D82" s="304"/>
      <c r="E82" s="304"/>
      <c r="F82" s="304"/>
      <c r="G82" s="304"/>
      <c r="H82" s="304"/>
      <c r="I82" s="304"/>
      <c r="J82" s="304"/>
      <c r="K82" s="304"/>
      <c r="L82" s="304"/>
      <c r="M82" s="304"/>
      <c r="N82" s="304"/>
      <c r="O82" s="304"/>
      <c r="P82" s="304"/>
      <c r="Q82" s="304"/>
      <c r="R82" s="304"/>
      <c r="S82" s="304"/>
      <c r="T82" s="304"/>
      <c r="U82" s="304"/>
      <c r="V82" s="304"/>
      <c r="W82" s="304"/>
      <c r="X82" s="304"/>
      <c r="Y82" s="304"/>
      <c r="Z82" s="304"/>
    </row>
    <row r="83" spans="1:26" ht="12.75" customHeight="1" x14ac:dyDescent="0.25">
      <c r="A83" s="304"/>
      <c r="B83" s="304"/>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row>
    <row r="84" spans="1:26" ht="12.75" customHeight="1" x14ac:dyDescent="0.25">
      <c r="A84" s="304"/>
      <c r="B84" s="304"/>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row>
    <row r="85" spans="1:26" ht="12.75" customHeight="1" x14ac:dyDescent="0.25">
      <c r="A85" s="304"/>
      <c r="B85" s="304"/>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row>
    <row r="86" spans="1:26" ht="12.75" customHeight="1" x14ac:dyDescent="0.25">
      <c r="A86" s="304"/>
      <c r="B86" s="304"/>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row>
    <row r="87" spans="1:26" ht="12.75" customHeight="1" x14ac:dyDescent="0.25">
      <c r="A87" s="304"/>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row>
    <row r="88" spans="1:26" ht="12.75" customHeight="1" x14ac:dyDescent="0.25">
      <c r="A88" s="304"/>
      <c r="B88" s="304"/>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row>
    <row r="89" spans="1:26" ht="12.75" customHeight="1" x14ac:dyDescent="0.25">
      <c r="A89" s="304"/>
      <c r="B89" s="304"/>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row>
    <row r="90" spans="1:26" ht="12.75" customHeight="1" x14ac:dyDescent="0.25">
      <c r="A90" s="304"/>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row>
    <row r="91" spans="1:26" ht="12.75" customHeight="1" x14ac:dyDescent="0.25">
      <c r="A91" s="304"/>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row>
    <row r="92" spans="1:26" ht="12.75" customHeight="1" x14ac:dyDescent="0.25">
      <c r="A92" s="304"/>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row>
    <row r="93" spans="1:26" ht="12.75" customHeight="1" x14ac:dyDescent="0.25">
      <c r="A93" s="304"/>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row>
    <row r="94" spans="1:26" ht="12.75" customHeight="1" x14ac:dyDescent="0.25">
      <c r="A94" s="304"/>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row>
    <row r="95" spans="1:26" ht="12.75" customHeight="1" x14ac:dyDescent="0.25">
      <c r="A95" s="304"/>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row>
    <row r="96" spans="1:26" ht="12.75" customHeight="1" x14ac:dyDescent="0.25">
      <c r="A96" s="304"/>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row>
    <row r="97" spans="1:26" ht="12.75" customHeight="1" x14ac:dyDescent="0.25">
      <c r="A97" s="304"/>
      <c r="B97" s="304"/>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row>
    <row r="98" spans="1:26" ht="12.75" customHeight="1" x14ac:dyDescent="0.25">
      <c r="A98" s="304"/>
      <c r="B98" s="304"/>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row>
    <row r="99" spans="1:26" ht="12.75" customHeight="1" x14ac:dyDescent="0.25">
      <c r="A99" s="304"/>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row>
    <row r="100" spans="1:26" ht="12.75" customHeight="1" x14ac:dyDescent="0.2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row>
    <row r="101" spans="1:26" ht="12.75" customHeight="1" x14ac:dyDescent="0.25">
      <c r="A101" s="304"/>
      <c r="B101" s="304"/>
      <c r="C101" s="304"/>
      <c r="D101" s="304"/>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row>
    <row r="102" spans="1:26" ht="12.75" customHeight="1" x14ac:dyDescent="0.25">
      <c r="A102" s="304"/>
      <c r="B102" s="304"/>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row>
    <row r="103" spans="1:26" ht="12.75" customHeight="1" x14ac:dyDescent="0.25">
      <c r="A103" s="304"/>
      <c r="B103" s="304"/>
      <c r="C103" s="304"/>
      <c r="D103" s="304"/>
      <c r="E103" s="304"/>
      <c r="F103" s="304"/>
      <c r="G103" s="304"/>
      <c r="H103" s="304"/>
      <c r="I103" s="304"/>
      <c r="J103" s="304"/>
      <c r="K103" s="304"/>
      <c r="L103" s="304"/>
      <c r="M103" s="304"/>
      <c r="N103" s="304"/>
      <c r="O103" s="304"/>
      <c r="P103" s="304"/>
      <c r="Q103" s="304"/>
      <c r="R103" s="304"/>
      <c r="S103" s="304"/>
      <c r="T103" s="304"/>
      <c r="U103" s="304"/>
      <c r="V103" s="304"/>
      <c r="W103" s="304"/>
      <c r="X103" s="304"/>
      <c r="Y103" s="304"/>
      <c r="Z103" s="304"/>
    </row>
    <row r="104" spans="1:26" ht="12.75" customHeight="1" x14ac:dyDescent="0.25">
      <c r="A104" s="304"/>
      <c r="B104" s="304"/>
      <c r="C104" s="304"/>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Z104" s="304"/>
    </row>
    <row r="105" spans="1:26" ht="12.75" customHeight="1" x14ac:dyDescent="0.25">
      <c r="A105" s="304"/>
      <c r="B105" s="304"/>
      <c r="C105" s="304"/>
      <c r="D105" s="304"/>
      <c r="E105" s="304"/>
      <c r="F105" s="304"/>
      <c r="G105" s="304"/>
      <c r="H105" s="304"/>
      <c r="I105" s="304"/>
      <c r="J105" s="304"/>
      <c r="K105" s="304"/>
      <c r="L105" s="304"/>
      <c r="M105" s="304"/>
      <c r="N105" s="304"/>
      <c r="O105" s="304"/>
      <c r="P105" s="304"/>
      <c r="Q105" s="304"/>
      <c r="R105" s="304"/>
      <c r="S105" s="304"/>
      <c r="T105" s="304"/>
      <c r="U105" s="304"/>
      <c r="V105" s="304"/>
      <c r="W105" s="304"/>
      <c r="X105" s="304"/>
      <c r="Y105" s="304"/>
      <c r="Z105" s="304"/>
    </row>
    <row r="106" spans="1:26" ht="12.75" customHeight="1" x14ac:dyDescent="0.25">
      <c r="A106" s="304"/>
      <c r="B106" s="304"/>
      <c r="C106" s="304"/>
      <c r="D106" s="304"/>
      <c r="E106" s="304"/>
      <c r="F106" s="304"/>
      <c r="G106" s="304"/>
      <c r="H106" s="304"/>
      <c r="I106" s="304"/>
      <c r="J106" s="304"/>
      <c r="K106" s="304"/>
      <c r="L106" s="304"/>
      <c r="M106" s="304"/>
      <c r="N106" s="304"/>
      <c r="O106" s="304"/>
      <c r="P106" s="304"/>
      <c r="Q106" s="304"/>
      <c r="R106" s="304"/>
      <c r="S106" s="304"/>
      <c r="T106" s="304"/>
      <c r="U106" s="304"/>
      <c r="V106" s="304"/>
      <c r="W106" s="304"/>
      <c r="X106" s="304"/>
      <c r="Y106" s="304"/>
      <c r="Z106" s="304"/>
    </row>
    <row r="107" spans="1:26" ht="12.75" customHeight="1" x14ac:dyDescent="0.25">
      <c r="A107" s="304"/>
      <c r="B107" s="304"/>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row>
    <row r="108" spans="1:26" ht="12.75" customHeight="1" x14ac:dyDescent="0.25">
      <c r="A108" s="304"/>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row>
    <row r="109" spans="1:26" ht="12.75" customHeight="1" x14ac:dyDescent="0.25">
      <c r="A109" s="304"/>
      <c r="B109" s="304"/>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row>
    <row r="110" spans="1:26" ht="12.75" customHeight="1" x14ac:dyDescent="0.25">
      <c r="A110" s="304"/>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row>
    <row r="111" spans="1:26" ht="12.75" customHeight="1" x14ac:dyDescent="0.25">
      <c r="A111" s="304"/>
      <c r="B111" s="304"/>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row>
    <row r="112" spans="1:26" ht="12.75" customHeight="1" x14ac:dyDescent="0.25">
      <c r="A112" s="304"/>
      <c r="B112" s="304"/>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row>
    <row r="113" spans="1:26" ht="12.75" customHeight="1" x14ac:dyDescent="0.25">
      <c r="A113" s="304"/>
      <c r="B113" s="304"/>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row>
    <row r="114" spans="1:26" ht="12.75" customHeight="1" x14ac:dyDescent="0.25">
      <c r="A114" s="304"/>
      <c r="B114" s="304"/>
      <c r="C114" s="304"/>
      <c r="D114" s="304"/>
      <c r="E114" s="304"/>
      <c r="F114" s="304"/>
      <c r="G114" s="304"/>
      <c r="H114" s="304"/>
      <c r="I114" s="304"/>
      <c r="J114" s="304"/>
      <c r="K114" s="304"/>
      <c r="L114" s="304"/>
      <c r="M114" s="304"/>
      <c r="N114" s="304"/>
      <c r="O114" s="304"/>
      <c r="P114" s="304"/>
      <c r="Q114" s="304"/>
      <c r="R114" s="304"/>
      <c r="S114" s="304"/>
      <c r="T114" s="304"/>
      <c r="U114" s="304"/>
      <c r="V114" s="304"/>
      <c r="W114" s="304"/>
      <c r="X114" s="304"/>
      <c r="Y114" s="304"/>
      <c r="Z114" s="304"/>
    </row>
    <row r="115" spans="1:26" ht="12.75" customHeight="1" x14ac:dyDescent="0.25">
      <c r="A115" s="304"/>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row>
    <row r="116" spans="1:26" ht="12.75" customHeight="1" x14ac:dyDescent="0.25">
      <c r="A116" s="304"/>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row>
    <row r="117" spans="1:26" ht="12.75" customHeight="1" x14ac:dyDescent="0.25">
      <c r="A117" s="304"/>
      <c r="B117" s="304"/>
      <c r="C117" s="304"/>
      <c r="D117" s="304"/>
      <c r="E117" s="304"/>
      <c r="F117" s="304"/>
      <c r="G117" s="304"/>
      <c r="H117" s="304"/>
      <c r="I117" s="304"/>
      <c r="J117" s="304"/>
      <c r="K117" s="304"/>
      <c r="L117" s="304"/>
      <c r="M117" s="304"/>
      <c r="N117" s="304"/>
      <c r="O117" s="304"/>
      <c r="P117" s="304"/>
      <c r="Q117" s="304"/>
      <c r="R117" s="304"/>
      <c r="S117" s="304"/>
      <c r="T117" s="304"/>
      <c r="U117" s="304"/>
      <c r="V117" s="304"/>
      <c r="W117" s="304"/>
      <c r="X117" s="304"/>
      <c r="Y117" s="304"/>
      <c r="Z117" s="304"/>
    </row>
    <row r="118" spans="1:26" ht="12.75" customHeight="1" x14ac:dyDescent="0.25">
      <c r="A118" s="304"/>
      <c r="B118" s="304"/>
      <c r="C118" s="304"/>
      <c r="D118" s="304"/>
      <c r="E118" s="304"/>
      <c r="F118" s="304"/>
      <c r="G118" s="304"/>
      <c r="H118" s="304"/>
      <c r="I118" s="304"/>
      <c r="J118" s="304"/>
      <c r="K118" s="304"/>
      <c r="L118" s="304"/>
      <c r="M118" s="304"/>
      <c r="N118" s="304"/>
      <c r="O118" s="304"/>
      <c r="P118" s="304"/>
      <c r="Q118" s="304"/>
      <c r="R118" s="304"/>
      <c r="S118" s="304"/>
      <c r="T118" s="304"/>
      <c r="U118" s="304"/>
      <c r="V118" s="304"/>
      <c r="W118" s="304"/>
      <c r="X118" s="304"/>
      <c r="Y118" s="304"/>
      <c r="Z118" s="304"/>
    </row>
    <row r="119" spans="1:26" ht="12.75" customHeight="1" x14ac:dyDescent="0.25">
      <c r="A119" s="304"/>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row>
    <row r="120" spans="1:26" ht="12.75" customHeight="1" x14ac:dyDescent="0.25">
      <c r="A120" s="304"/>
      <c r="B120" s="304"/>
      <c r="C120" s="304"/>
      <c r="D120" s="304"/>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row>
    <row r="121" spans="1:26" ht="12.75" customHeight="1"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row>
    <row r="122" spans="1:26" ht="12.75" customHeight="1" x14ac:dyDescent="0.25">
      <c r="A122" s="304"/>
      <c r="B122" s="304"/>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row>
    <row r="123" spans="1:26" ht="12.75" customHeight="1" x14ac:dyDescent="0.25">
      <c r="A123" s="304"/>
      <c r="B123" s="304"/>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row>
    <row r="124" spans="1:26" ht="12.75" customHeight="1" x14ac:dyDescent="0.25">
      <c r="A124" s="304"/>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row>
    <row r="125" spans="1:26" ht="12.75" customHeight="1" x14ac:dyDescent="0.25">
      <c r="A125" s="304"/>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row>
    <row r="126" spans="1:26" ht="12.75" customHeight="1" x14ac:dyDescent="0.25">
      <c r="A126" s="304"/>
      <c r="B126" s="304"/>
      <c r="C126" s="304"/>
      <c r="D126" s="304"/>
      <c r="E126" s="304"/>
      <c r="F126" s="304"/>
      <c r="G126" s="304"/>
      <c r="H126" s="304"/>
      <c r="I126" s="304"/>
      <c r="J126" s="304"/>
      <c r="K126" s="304"/>
      <c r="L126" s="304"/>
      <c r="M126" s="304"/>
      <c r="N126" s="304"/>
      <c r="O126" s="304"/>
      <c r="P126" s="304"/>
      <c r="Q126" s="304"/>
      <c r="R126" s="304"/>
      <c r="S126" s="304"/>
      <c r="T126" s="304"/>
      <c r="U126" s="304"/>
      <c r="V126" s="304"/>
      <c r="W126" s="304"/>
      <c r="X126" s="304"/>
      <c r="Y126" s="304"/>
      <c r="Z126" s="304"/>
    </row>
    <row r="127" spans="1:26" ht="12.75" customHeight="1" x14ac:dyDescent="0.25">
      <c r="A127" s="304"/>
      <c r="B127" s="304"/>
      <c r="C127" s="304"/>
      <c r="D127" s="304"/>
      <c r="E127" s="304"/>
      <c r="F127" s="304"/>
      <c r="G127" s="304"/>
      <c r="H127" s="304"/>
      <c r="I127" s="304"/>
      <c r="J127" s="304"/>
      <c r="K127" s="304"/>
      <c r="L127" s="304"/>
      <c r="M127" s="304"/>
      <c r="N127" s="304"/>
      <c r="O127" s="304"/>
      <c r="P127" s="304"/>
      <c r="Q127" s="304"/>
      <c r="R127" s="304"/>
      <c r="S127" s="304"/>
      <c r="T127" s="304"/>
      <c r="U127" s="304"/>
      <c r="V127" s="304"/>
      <c r="W127" s="304"/>
      <c r="X127" s="304"/>
      <c r="Y127" s="304"/>
      <c r="Z127" s="304"/>
    </row>
    <row r="128" spans="1:26" ht="12.75" customHeight="1" x14ac:dyDescent="0.25">
      <c r="A128" s="304"/>
      <c r="B128" s="304"/>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row>
    <row r="129" spans="1:26" ht="12.75" customHeight="1" x14ac:dyDescent="0.25">
      <c r="A129" s="304"/>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row>
    <row r="130" spans="1:26" ht="12.75" customHeight="1" x14ac:dyDescent="0.25">
      <c r="A130" s="304"/>
      <c r="B130" s="304"/>
      <c r="C130" s="304"/>
      <c r="D130" s="304"/>
      <c r="E130" s="304"/>
      <c r="F130" s="304"/>
      <c r="G130" s="304"/>
      <c r="H130" s="304"/>
      <c r="I130" s="304"/>
      <c r="J130" s="304"/>
      <c r="K130" s="304"/>
      <c r="L130" s="304"/>
      <c r="M130" s="304"/>
      <c r="N130" s="304"/>
      <c r="O130" s="304"/>
      <c r="P130" s="304"/>
      <c r="Q130" s="304"/>
      <c r="R130" s="304"/>
      <c r="S130" s="304"/>
      <c r="T130" s="304"/>
      <c r="U130" s="304"/>
      <c r="V130" s="304"/>
      <c r="W130" s="304"/>
      <c r="X130" s="304"/>
      <c r="Y130" s="304"/>
      <c r="Z130" s="304"/>
    </row>
    <row r="131" spans="1:26" ht="12.75" customHeight="1" x14ac:dyDescent="0.25">
      <c r="A131" s="304"/>
      <c r="B131" s="304"/>
      <c r="C131" s="304"/>
      <c r="D131" s="304"/>
      <c r="E131" s="304"/>
      <c r="F131" s="304"/>
      <c r="G131" s="304"/>
      <c r="H131" s="304"/>
      <c r="I131" s="304"/>
      <c r="J131" s="304"/>
      <c r="K131" s="304"/>
      <c r="L131" s="304"/>
      <c r="M131" s="304"/>
      <c r="N131" s="304"/>
      <c r="O131" s="304"/>
      <c r="P131" s="304"/>
      <c r="Q131" s="304"/>
      <c r="R131" s="304"/>
      <c r="S131" s="304"/>
      <c r="T131" s="304"/>
      <c r="U131" s="304"/>
      <c r="V131" s="304"/>
      <c r="W131" s="304"/>
      <c r="X131" s="304"/>
      <c r="Y131" s="304"/>
      <c r="Z131" s="304"/>
    </row>
    <row r="132" spans="1:26" ht="12.75" customHeight="1" x14ac:dyDescent="0.25">
      <c r="A132" s="304"/>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row>
    <row r="133" spans="1:26" ht="12.75" customHeight="1" x14ac:dyDescent="0.25">
      <c r="A133" s="304"/>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row>
    <row r="134" spans="1:26" ht="12.75" customHeight="1" x14ac:dyDescent="0.25">
      <c r="A134" s="304"/>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row>
    <row r="135" spans="1:26" ht="12.75" customHeight="1" x14ac:dyDescent="0.25">
      <c r="A135" s="304"/>
      <c r="B135" s="304"/>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row>
    <row r="136" spans="1:26" ht="12.75" customHeight="1" x14ac:dyDescent="0.25">
      <c r="A136" s="304"/>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row>
    <row r="137" spans="1:26" ht="12.75" customHeight="1" x14ac:dyDescent="0.25">
      <c r="A137" s="304"/>
      <c r="B137" s="304"/>
      <c r="C137" s="304"/>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row>
    <row r="138" spans="1:26" ht="12.75" customHeight="1" x14ac:dyDescent="0.25">
      <c r="A138" s="304"/>
      <c r="B138" s="304"/>
      <c r="C138" s="304"/>
      <c r="D138" s="304"/>
      <c r="E138" s="304"/>
      <c r="F138" s="304"/>
      <c r="G138" s="304"/>
      <c r="H138" s="304"/>
      <c r="I138" s="304"/>
      <c r="J138" s="304"/>
      <c r="K138" s="304"/>
      <c r="L138" s="304"/>
      <c r="M138" s="304"/>
      <c r="N138" s="304"/>
      <c r="O138" s="304"/>
      <c r="P138" s="304"/>
      <c r="Q138" s="304"/>
      <c r="R138" s="304"/>
      <c r="S138" s="304"/>
      <c r="T138" s="304"/>
      <c r="U138" s="304"/>
      <c r="V138" s="304"/>
      <c r="W138" s="304"/>
      <c r="X138" s="304"/>
      <c r="Y138" s="304"/>
      <c r="Z138" s="304"/>
    </row>
    <row r="139" spans="1:26" ht="12.75" customHeight="1" x14ac:dyDescent="0.25">
      <c r="A139" s="304"/>
      <c r="B139" s="304"/>
      <c r="C139" s="304"/>
      <c r="D139" s="304"/>
      <c r="E139" s="304"/>
      <c r="F139" s="304"/>
      <c r="G139" s="304"/>
      <c r="H139" s="304"/>
      <c r="I139" s="304"/>
      <c r="J139" s="304"/>
      <c r="K139" s="304"/>
      <c r="L139" s="304"/>
      <c r="M139" s="304"/>
      <c r="N139" s="304"/>
      <c r="O139" s="304"/>
      <c r="P139" s="304"/>
      <c r="Q139" s="304"/>
      <c r="R139" s="304"/>
      <c r="S139" s="304"/>
      <c r="T139" s="304"/>
      <c r="U139" s="304"/>
      <c r="V139" s="304"/>
      <c r="W139" s="304"/>
      <c r="X139" s="304"/>
      <c r="Y139" s="304"/>
      <c r="Z139" s="304"/>
    </row>
    <row r="140" spans="1:26" ht="12.75" customHeight="1" x14ac:dyDescent="0.25">
      <c r="A140" s="304"/>
      <c r="B140" s="304"/>
      <c r="C140" s="304"/>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row>
    <row r="141" spans="1:26" ht="12.75" customHeight="1" x14ac:dyDescent="0.25">
      <c r="A141" s="304"/>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row>
    <row r="142" spans="1:26" ht="12.75" customHeight="1" x14ac:dyDescent="0.25">
      <c r="A142" s="304"/>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row>
    <row r="143" spans="1:26" ht="12.75" customHeight="1" x14ac:dyDescent="0.25">
      <c r="A143" s="304"/>
      <c r="B143" s="304"/>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row>
    <row r="144" spans="1:26" ht="12.75" customHeight="1" x14ac:dyDescent="0.25">
      <c r="A144" s="304"/>
      <c r="B144" s="304"/>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row>
    <row r="145" spans="1:26" ht="12.75" customHeight="1" x14ac:dyDescent="0.25">
      <c r="A145" s="304"/>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row>
    <row r="146" spans="1:26" ht="12.75" customHeight="1" x14ac:dyDescent="0.25">
      <c r="A146" s="304"/>
      <c r="B146" s="304"/>
      <c r="C146" s="304"/>
      <c r="D146" s="304"/>
      <c r="E146" s="304"/>
      <c r="F146" s="304"/>
      <c r="G146" s="304"/>
      <c r="H146" s="304"/>
      <c r="I146" s="304"/>
      <c r="J146" s="304"/>
      <c r="K146" s="304"/>
      <c r="L146" s="304"/>
      <c r="M146" s="304"/>
      <c r="N146" s="304"/>
      <c r="O146" s="304"/>
      <c r="P146" s="304"/>
      <c r="Q146" s="304"/>
      <c r="R146" s="304"/>
      <c r="S146" s="304"/>
      <c r="T146" s="304"/>
      <c r="U146" s="304"/>
      <c r="V146" s="304"/>
      <c r="W146" s="304"/>
      <c r="X146" s="304"/>
      <c r="Y146" s="304"/>
      <c r="Z146" s="304"/>
    </row>
    <row r="147" spans="1:26" ht="12.75" customHeight="1" x14ac:dyDescent="0.25">
      <c r="A147" s="304"/>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row>
    <row r="148" spans="1:26" ht="12.75" customHeight="1" x14ac:dyDescent="0.25">
      <c r="A148" s="304"/>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row>
    <row r="149" spans="1:26" ht="12.75" customHeight="1" x14ac:dyDescent="0.25">
      <c r="A149" s="304"/>
      <c r="B149" s="304"/>
      <c r="C149" s="304"/>
      <c r="D149" s="304"/>
      <c r="E149" s="304"/>
      <c r="F149" s="304"/>
      <c r="G149" s="304"/>
      <c r="H149" s="304"/>
      <c r="I149" s="304"/>
      <c r="J149" s="304"/>
      <c r="K149" s="304"/>
      <c r="L149" s="304"/>
      <c r="M149" s="304"/>
      <c r="N149" s="304"/>
      <c r="O149" s="304"/>
      <c r="P149" s="304"/>
      <c r="Q149" s="304"/>
      <c r="R149" s="304"/>
      <c r="S149" s="304"/>
      <c r="T149" s="304"/>
      <c r="U149" s="304"/>
      <c r="V149" s="304"/>
      <c r="W149" s="304"/>
      <c r="X149" s="304"/>
      <c r="Y149" s="304"/>
      <c r="Z149" s="304"/>
    </row>
    <row r="150" spans="1:26" ht="12.75" customHeight="1" x14ac:dyDescent="0.25">
      <c r="A150" s="304"/>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row>
    <row r="151" spans="1:26" ht="12.75" customHeight="1" x14ac:dyDescent="0.25">
      <c r="A151" s="304"/>
      <c r="B151" s="304"/>
      <c r="C151" s="304"/>
      <c r="D151" s="304"/>
      <c r="E151" s="304"/>
      <c r="F151" s="304"/>
      <c r="G151" s="304"/>
      <c r="H151" s="304"/>
      <c r="I151" s="304"/>
      <c r="J151" s="304"/>
      <c r="K151" s="304"/>
      <c r="L151" s="304"/>
      <c r="M151" s="304"/>
      <c r="N151" s="304"/>
      <c r="O151" s="304"/>
      <c r="P151" s="304"/>
      <c r="Q151" s="304"/>
      <c r="R151" s="304"/>
      <c r="S151" s="304"/>
      <c r="T151" s="304"/>
      <c r="U151" s="304"/>
      <c r="V151" s="304"/>
      <c r="W151" s="304"/>
      <c r="X151" s="304"/>
      <c r="Y151" s="304"/>
      <c r="Z151" s="304"/>
    </row>
    <row r="152" spans="1:26" ht="12.75" customHeight="1" x14ac:dyDescent="0.25">
      <c r="A152" s="304"/>
      <c r="B152" s="304"/>
      <c r="C152" s="304"/>
      <c r="D152" s="304"/>
      <c r="E152" s="304"/>
      <c r="F152" s="304"/>
      <c r="G152" s="304"/>
      <c r="H152" s="304"/>
      <c r="I152" s="304"/>
      <c r="J152" s="304"/>
      <c r="K152" s="304"/>
      <c r="L152" s="304"/>
      <c r="M152" s="304"/>
      <c r="N152" s="304"/>
      <c r="O152" s="304"/>
      <c r="P152" s="304"/>
      <c r="Q152" s="304"/>
      <c r="R152" s="304"/>
      <c r="S152" s="304"/>
      <c r="T152" s="304"/>
      <c r="U152" s="304"/>
      <c r="V152" s="304"/>
      <c r="W152" s="304"/>
      <c r="X152" s="304"/>
      <c r="Y152" s="304"/>
      <c r="Z152" s="304"/>
    </row>
    <row r="153" spans="1:26" ht="12.75" customHeight="1" x14ac:dyDescent="0.25">
      <c r="A153" s="304"/>
      <c r="B153" s="304"/>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row>
    <row r="154" spans="1:26" ht="12.75" customHeight="1" x14ac:dyDescent="0.25">
      <c r="A154" s="304"/>
      <c r="B154" s="304"/>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row>
    <row r="155" spans="1:26" ht="12.75" customHeight="1" x14ac:dyDescent="0.25">
      <c r="A155" s="30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row>
    <row r="156" spans="1:26" ht="12.75" customHeight="1" x14ac:dyDescent="0.25">
      <c r="A156" s="304"/>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row>
    <row r="157" spans="1:26" ht="12.75" customHeight="1" x14ac:dyDescent="0.25">
      <c r="A157" s="304"/>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row>
    <row r="158" spans="1:26" ht="12.75" customHeight="1" x14ac:dyDescent="0.25">
      <c r="A158" s="304"/>
      <c r="B158" s="304"/>
      <c r="C158" s="304"/>
      <c r="D158" s="304"/>
      <c r="E158" s="304"/>
      <c r="F158" s="304"/>
      <c r="G158" s="304"/>
      <c r="H158" s="304"/>
      <c r="I158" s="304"/>
      <c r="J158" s="304"/>
      <c r="K158" s="304"/>
      <c r="L158" s="304"/>
      <c r="M158" s="304"/>
      <c r="N158" s="304"/>
      <c r="O158" s="304"/>
      <c r="P158" s="304"/>
      <c r="Q158" s="304"/>
      <c r="R158" s="304"/>
      <c r="S158" s="304"/>
      <c r="T158" s="304"/>
      <c r="U158" s="304"/>
      <c r="V158" s="304"/>
      <c r="W158" s="304"/>
      <c r="X158" s="304"/>
      <c r="Y158" s="304"/>
      <c r="Z158" s="304"/>
    </row>
    <row r="159" spans="1:26" ht="12.75" customHeight="1" x14ac:dyDescent="0.25">
      <c r="A159" s="304"/>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row>
    <row r="160" spans="1:26" ht="12.75" customHeight="1" x14ac:dyDescent="0.25">
      <c r="A160" s="304"/>
      <c r="B160" s="304"/>
      <c r="C160" s="304"/>
      <c r="D160" s="304"/>
      <c r="E160" s="304"/>
      <c r="F160" s="304"/>
      <c r="G160" s="304"/>
      <c r="H160" s="304"/>
      <c r="I160" s="304"/>
      <c r="J160" s="304"/>
      <c r="K160" s="304"/>
      <c r="L160" s="304"/>
      <c r="M160" s="304"/>
      <c r="N160" s="304"/>
      <c r="O160" s="304"/>
      <c r="P160" s="304"/>
      <c r="Q160" s="304"/>
      <c r="R160" s="304"/>
      <c r="S160" s="304"/>
      <c r="T160" s="304"/>
      <c r="U160" s="304"/>
      <c r="V160" s="304"/>
      <c r="W160" s="304"/>
      <c r="X160" s="304"/>
      <c r="Y160" s="304"/>
      <c r="Z160" s="304"/>
    </row>
    <row r="161" spans="1:26" ht="12.75" customHeight="1" x14ac:dyDescent="0.25">
      <c r="A161" s="304"/>
      <c r="B161" s="304"/>
      <c r="C161" s="304"/>
      <c r="D161" s="304"/>
      <c r="E161" s="304"/>
      <c r="F161" s="304"/>
      <c r="G161" s="304"/>
      <c r="H161" s="304"/>
      <c r="I161" s="304"/>
      <c r="J161" s="304"/>
      <c r="K161" s="304"/>
      <c r="L161" s="304"/>
      <c r="M161" s="304"/>
      <c r="N161" s="304"/>
      <c r="O161" s="304"/>
      <c r="P161" s="304"/>
      <c r="Q161" s="304"/>
      <c r="R161" s="304"/>
      <c r="S161" s="304"/>
      <c r="T161" s="304"/>
      <c r="U161" s="304"/>
      <c r="V161" s="304"/>
      <c r="W161" s="304"/>
      <c r="X161" s="304"/>
      <c r="Y161" s="304"/>
      <c r="Z161" s="304"/>
    </row>
    <row r="162" spans="1:26" ht="12.75" customHeight="1" x14ac:dyDescent="0.25">
      <c r="A162" s="304"/>
      <c r="B162" s="304"/>
      <c r="C162" s="304"/>
      <c r="D162" s="304"/>
      <c r="E162" s="304"/>
      <c r="F162" s="304"/>
      <c r="G162" s="304"/>
      <c r="H162" s="304"/>
      <c r="I162" s="304"/>
      <c r="J162" s="304"/>
      <c r="K162" s="304"/>
      <c r="L162" s="304"/>
      <c r="M162" s="304"/>
      <c r="N162" s="304"/>
      <c r="O162" s="304"/>
      <c r="P162" s="304"/>
      <c r="Q162" s="304"/>
      <c r="R162" s="304"/>
      <c r="S162" s="304"/>
      <c r="T162" s="304"/>
      <c r="U162" s="304"/>
      <c r="V162" s="304"/>
      <c r="W162" s="304"/>
      <c r="X162" s="304"/>
      <c r="Y162" s="304"/>
      <c r="Z162" s="304"/>
    </row>
    <row r="163" spans="1:26" ht="12.75" customHeight="1" x14ac:dyDescent="0.25">
      <c r="A163" s="304"/>
      <c r="B163" s="304"/>
      <c r="C163" s="304"/>
      <c r="D163" s="304"/>
      <c r="E163" s="304"/>
      <c r="F163" s="304"/>
      <c r="G163" s="304"/>
      <c r="H163" s="304"/>
      <c r="I163" s="304"/>
      <c r="J163" s="304"/>
      <c r="K163" s="304"/>
      <c r="L163" s="304"/>
      <c r="M163" s="304"/>
      <c r="N163" s="304"/>
      <c r="O163" s="304"/>
      <c r="P163" s="304"/>
      <c r="Q163" s="304"/>
      <c r="R163" s="304"/>
      <c r="S163" s="304"/>
      <c r="T163" s="304"/>
      <c r="U163" s="304"/>
      <c r="V163" s="304"/>
      <c r="W163" s="304"/>
      <c r="X163" s="304"/>
      <c r="Y163" s="304"/>
      <c r="Z163" s="304"/>
    </row>
    <row r="164" spans="1:26" ht="12.75" customHeight="1" x14ac:dyDescent="0.25">
      <c r="A164" s="304"/>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row>
    <row r="165" spans="1:26" ht="12.75" customHeight="1" x14ac:dyDescent="0.25">
      <c r="A165" s="304"/>
      <c r="B165" s="304"/>
      <c r="C165" s="304"/>
      <c r="D165" s="304"/>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row>
    <row r="166" spans="1:26" ht="12.75" customHeight="1" x14ac:dyDescent="0.25">
      <c r="A166" s="304"/>
      <c r="B166" s="304"/>
      <c r="C166" s="304"/>
      <c r="D166" s="304"/>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row>
    <row r="167" spans="1:26" ht="12.75" customHeight="1" x14ac:dyDescent="0.25">
      <c r="A167" s="304"/>
      <c r="B167" s="304"/>
      <c r="C167" s="304"/>
      <c r="D167" s="304"/>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row>
    <row r="168" spans="1:26" ht="12.75" customHeight="1" x14ac:dyDescent="0.25">
      <c r="A168" s="304"/>
      <c r="B168" s="304"/>
      <c r="C168" s="304"/>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row>
    <row r="169" spans="1:26" ht="12.75" customHeight="1" x14ac:dyDescent="0.25">
      <c r="A169" s="304"/>
      <c r="B169" s="304"/>
      <c r="C169" s="304"/>
      <c r="D169" s="304"/>
      <c r="E169" s="304"/>
      <c r="F169" s="304"/>
      <c r="G169" s="304"/>
      <c r="H169" s="304"/>
      <c r="I169" s="304"/>
      <c r="J169" s="304"/>
      <c r="K169" s="304"/>
      <c r="L169" s="304"/>
      <c r="M169" s="304"/>
      <c r="N169" s="304"/>
      <c r="O169" s="304"/>
      <c r="P169" s="304"/>
      <c r="Q169" s="304"/>
      <c r="R169" s="304"/>
      <c r="S169" s="304"/>
      <c r="T169" s="304"/>
      <c r="U169" s="304"/>
      <c r="V169" s="304"/>
      <c r="W169" s="304"/>
      <c r="X169" s="304"/>
      <c r="Y169" s="304"/>
      <c r="Z169" s="304"/>
    </row>
    <row r="170" spans="1:26" ht="12.75" customHeight="1" x14ac:dyDescent="0.25">
      <c r="A170" s="304"/>
      <c r="B170" s="304"/>
      <c r="C170" s="304"/>
      <c r="D170" s="304"/>
      <c r="E170" s="304"/>
      <c r="F170" s="304"/>
      <c r="G170" s="304"/>
      <c r="H170" s="304"/>
      <c r="I170" s="304"/>
      <c r="J170" s="304"/>
      <c r="K170" s="304"/>
      <c r="L170" s="304"/>
      <c r="M170" s="304"/>
      <c r="N170" s="304"/>
      <c r="O170" s="304"/>
      <c r="P170" s="304"/>
      <c r="Q170" s="304"/>
      <c r="R170" s="304"/>
      <c r="S170" s="304"/>
      <c r="T170" s="304"/>
      <c r="U170" s="304"/>
      <c r="V170" s="304"/>
      <c r="W170" s="304"/>
      <c r="X170" s="304"/>
      <c r="Y170" s="304"/>
      <c r="Z170" s="304"/>
    </row>
    <row r="171" spans="1:26" ht="12.75" customHeight="1" x14ac:dyDescent="0.25">
      <c r="A171" s="304"/>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row>
    <row r="172" spans="1:26" ht="12.75" customHeight="1" x14ac:dyDescent="0.25">
      <c r="A172" s="304"/>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row>
    <row r="173" spans="1:26" ht="12.75" customHeight="1" x14ac:dyDescent="0.25">
      <c r="A173" s="304"/>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row>
    <row r="174" spans="1:26" ht="12.75" customHeight="1" x14ac:dyDescent="0.25">
      <c r="A174" s="304"/>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row>
    <row r="175" spans="1:26" ht="12.75" customHeight="1" x14ac:dyDescent="0.25">
      <c r="A175" s="304"/>
      <c r="B175" s="304"/>
      <c r="C175" s="304"/>
      <c r="D175" s="304"/>
      <c r="E175" s="304"/>
      <c r="F175" s="304"/>
      <c r="G175" s="304"/>
      <c r="H175" s="304"/>
      <c r="I175" s="304"/>
      <c r="J175" s="304"/>
      <c r="K175" s="304"/>
      <c r="L175" s="304"/>
      <c r="M175" s="304"/>
      <c r="N175" s="304"/>
      <c r="O175" s="304"/>
      <c r="P175" s="304"/>
      <c r="Q175" s="304"/>
      <c r="R175" s="304"/>
      <c r="S175" s="304"/>
      <c r="T175" s="304"/>
      <c r="U175" s="304"/>
      <c r="V175" s="304"/>
      <c r="W175" s="304"/>
      <c r="X175" s="304"/>
      <c r="Y175" s="304"/>
      <c r="Z175" s="304"/>
    </row>
    <row r="176" spans="1:26" ht="12.75" customHeight="1" x14ac:dyDescent="0.25">
      <c r="A176" s="304"/>
      <c r="B176" s="304"/>
      <c r="C176" s="304"/>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row>
    <row r="177" spans="1:26" ht="12.75" customHeight="1" x14ac:dyDescent="0.25">
      <c r="A177" s="304"/>
      <c r="B177" s="304"/>
      <c r="C177" s="304"/>
      <c r="D177" s="304"/>
      <c r="E177" s="304"/>
      <c r="F177" s="304"/>
      <c r="G177" s="304"/>
      <c r="H177" s="304"/>
      <c r="I177" s="304"/>
      <c r="J177" s="304"/>
      <c r="K177" s="304"/>
      <c r="L177" s="304"/>
      <c r="M177" s="304"/>
      <c r="N177" s="304"/>
      <c r="O177" s="304"/>
      <c r="P177" s="304"/>
      <c r="Q177" s="304"/>
      <c r="R177" s="304"/>
      <c r="S177" s="304"/>
      <c r="T177" s="304"/>
      <c r="U177" s="304"/>
      <c r="V177" s="304"/>
      <c r="W177" s="304"/>
      <c r="X177" s="304"/>
      <c r="Y177" s="304"/>
      <c r="Z177" s="304"/>
    </row>
    <row r="178" spans="1:26" ht="12.75" customHeight="1" x14ac:dyDescent="0.25">
      <c r="A178" s="304"/>
      <c r="B178" s="304"/>
      <c r="C178" s="304"/>
      <c r="D178" s="304"/>
      <c r="E178" s="304"/>
      <c r="F178" s="304"/>
      <c r="G178" s="304"/>
      <c r="H178" s="304"/>
      <c r="I178" s="304"/>
      <c r="J178" s="304"/>
      <c r="K178" s="304"/>
      <c r="L178" s="304"/>
      <c r="M178" s="304"/>
      <c r="N178" s="304"/>
      <c r="O178" s="304"/>
      <c r="P178" s="304"/>
      <c r="Q178" s="304"/>
      <c r="R178" s="304"/>
      <c r="S178" s="304"/>
      <c r="T178" s="304"/>
      <c r="U178" s="304"/>
      <c r="V178" s="304"/>
      <c r="W178" s="304"/>
      <c r="X178" s="304"/>
      <c r="Y178" s="304"/>
      <c r="Z178" s="304"/>
    </row>
    <row r="179" spans="1:26" ht="12.75" customHeight="1" x14ac:dyDescent="0.25">
      <c r="A179" s="304"/>
      <c r="B179" s="304"/>
      <c r="C179" s="304"/>
      <c r="D179" s="304"/>
      <c r="E179" s="304"/>
      <c r="F179" s="304"/>
      <c r="G179" s="304"/>
      <c r="H179" s="304"/>
      <c r="I179" s="304"/>
      <c r="J179" s="304"/>
      <c r="K179" s="304"/>
      <c r="L179" s="304"/>
      <c r="M179" s="304"/>
      <c r="N179" s="304"/>
      <c r="O179" s="304"/>
      <c r="P179" s="304"/>
      <c r="Q179" s="304"/>
      <c r="R179" s="304"/>
      <c r="S179" s="304"/>
      <c r="T179" s="304"/>
      <c r="U179" s="304"/>
      <c r="V179" s="304"/>
      <c r="W179" s="304"/>
      <c r="X179" s="304"/>
      <c r="Y179" s="304"/>
      <c r="Z179" s="304"/>
    </row>
    <row r="180" spans="1:26" ht="12.75" customHeight="1" x14ac:dyDescent="0.25">
      <c r="A180" s="304"/>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row>
    <row r="181" spans="1:26" ht="12.75" customHeight="1" x14ac:dyDescent="0.25">
      <c r="A181" s="304"/>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row>
    <row r="182" spans="1:26" ht="12.75" customHeight="1" x14ac:dyDescent="0.25">
      <c r="A182" s="304"/>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row>
    <row r="183" spans="1:26" ht="12.75" customHeight="1" x14ac:dyDescent="0.25">
      <c r="A183" s="304"/>
      <c r="B183" s="304"/>
      <c r="C183" s="304"/>
      <c r="D183" s="304"/>
      <c r="E183" s="304"/>
      <c r="F183" s="304"/>
      <c r="G183" s="304"/>
      <c r="H183" s="304"/>
      <c r="I183" s="304"/>
      <c r="J183" s="304"/>
      <c r="K183" s="304"/>
      <c r="L183" s="304"/>
      <c r="M183" s="304"/>
      <c r="N183" s="304"/>
      <c r="O183" s="304"/>
      <c r="P183" s="304"/>
      <c r="Q183" s="304"/>
      <c r="R183" s="304"/>
      <c r="S183" s="304"/>
      <c r="T183" s="304"/>
      <c r="U183" s="304"/>
      <c r="V183" s="304"/>
      <c r="W183" s="304"/>
      <c r="X183" s="304"/>
      <c r="Y183" s="304"/>
      <c r="Z183" s="304"/>
    </row>
    <row r="184" spans="1:26" ht="12.75" customHeight="1" x14ac:dyDescent="0.25">
      <c r="A184" s="304"/>
      <c r="B184" s="304"/>
      <c r="C184" s="304"/>
      <c r="D184" s="304"/>
      <c r="E184" s="304"/>
      <c r="F184" s="304"/>
      <c r="G184" s="304"/>
      <c r="H184" s="304"/>
      <c r="I184" s="304"/>
      <c r="J184" s="304"/>
      <c r="K184" s="304"/>
      <c r="L184" s="304"/>
      <c r="M184" s="304"/>
      <c r="N184" s="304"/>
      <c r="O184" s="304"/>
      <c r="P184" s="304"/>
      <c r="Q184" s="304"/>
      <c r="R184" s="304"/>
      <c r="S184" s="304"/>
      <c r="T184" s="304"/>
      <c r="U184" s="304"/>
      <c r="V184" s="304"/>
      <c r="W184" s="304"/>
      <c r="X184" s="304"/>
      <c r="Y184" s="304"/>
      <c r="Z184" s="304"/>
    </row>
    <row r="185" spans="1:26" ht="12.75" customHeight="1" x14ac:dyDescent="0.2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row>
    <row r="186" spans="1:26" ht="12.75" customHeight="1" x14ac:dyDescent="0.25">
      <c r="A186" s="304"/>
      <c r="B186" s="304"/>
      <c r="C186" s="304"/>
      <c r="D186" s="304"/>
      <c r="E186" s="304"/>
      <c r="F186" s="304"/>
      <c r="G186" s="304"/>
      <c r="H186" s="304"/>
      <c r="I186" s="304"/>
      <c r="J186" s="304"/>
      <c r="K186" s="304"/>
      <c r="L186" s="304"/>
      <c r="M186" s="304"/>
      <c r="N186" s="304"/>
      <c r="O186" s="304"/>
      <c r="P186" s="304"/>
      <c r="Q186" s="304"/>
      <c r="R186" s="304"/>
      <c r="S186" s="304"/>
      <c r="T186" s="304"/>
      <c r="U186" s="304"/>
      <c r="V186" s="304"/>
      <c r="W186" s="304"/>
      <c r="X186" s="304"/>
      <c r="Y186" s="304"/>
      <c r="Z186" s="304"/>
    </row>
    <row r="187" spans="1:26" ht="12.75" customHeight="1" x14ac:dyDescent="0.25">
      <c r="A187" s="304"/>
      <c r="B187" s="304"/>
      <c r="C187" s="304"/>
      <c r="D187" s="304"/>
      <c r="E187" s="304"/>
      <c r="F187" s="304"/>
      <c r="G187" s="304"/>
      <c r="H187" s="304"/>
      <c r="I187" s="304"/>
      <c r="J187" s="304"/>
      <c r="K187" s="304"/>
      <c r="L187" s="304"/>
      <c r="M187" s="304"/>
      <c r="N187" s="304"/>
      <c r="O187" s="304"/>
      <c r="P187" s="304"/>
      <c r="Q187" s="304"/>
      <c r="R187" s="304"/>
      <c r="S187" s="304"/>
      <c r="T187" s="304"/>
      <c r="U187" s="304"/>
      <c r="V187" s="304"/>
      <c r="W187" s="304"/>
      <c r="X187" s="304"/>
      <c r="Y187" s="304"/>
      <c r="Z187" s="304"/>
    </row>
    <row r="188" spans="1:26" ht="12.75" customHeight="1" x14ac:dyDescent="0.25">
      <c r="A188" s="304"/>
      <c r="B188" s="304"/>
      <c r="C188" s="304"/>
      <c r="D188" s="304"/>
      <c r="E188" s="304"/>
      <c r="F188" s="304"/>
      <c r="G188" s="304"/>
      <c r="H188" s="304"/>
      <c r="I188" s="304"/>
      <c r="J188" s="304"/>
      <c r="K188" s="304"/>
      <c r="L188" s="304"/>
      <c r="M188" s="304"/>
      <c r="N188" s="304"/>
      <c r="O188" s="304"/>
      <c r="P188" s="304"/>
      <c r="Q188" s="304"/>
      <c r="R188" s="304"/>
      <c r="S188" s="304"/>
      <c r="T188" s="304"/>
      <c r="U188" s="304"/>
      <c r="V188" s="304"/>
      <c r="W188" s="304"/>
      <c r="X188" s="304"/>
      <c r="Y188" s="304"/>
      <c r="Z188" s="304"/>
    </row>
    <row r="189" spans="1:26" ht="12.75" customHeight="1" x14ac:dyDescent="0.25">
      <c r="A189" s="304"/>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row>
    <row r="190" spans="1:26" ht="12.75" customHeight="1" x14ac:dyDescent="0.2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row>
    <row r="191" spans="1:26" ht="12.75" customHeight="1" x14ac:dyDescent="0.25">
      <c r="A191" s="304"/>
      <c r="B191" s="304"/>
      <c r="C191" s="304"/>
      <c r="D191" s="304"/>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row>
    <row r="192" spans="1:26" ht="12.75" customHeight="1" x14ac:dyDescent="0.25">
      <c r="A192" s="304"/>
      <c r="B192" s="304"/>
      <c r="C192" s="304"/>
      <c r="D192" s="304"/>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row>
    <row r="193" spans="1:26" ht="12.75" customHeight="1" x14ac:dyDescent="0.25">
      <c r="A193" s="304"/>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row>
    <row r="194" spans="1:26" ht="12.75" customHeight="1" x14ac:dyDescent="0.25">
      <c r="A194" s="304"/>
      <c r="B194" s="304"/>
      <c r="C194" s="304"/>
      <c r="D194" s="304"/>
      <c r="E194" s="304"/>
      <c r="F194" s="304"/>
      <c r="G194" s="304"/>
      <c r="H194" s="304"/>
      <c r="I194" s="304"/>
      <c r="J194" s="304"/>
      <c r="K194" s="304"/>
      <c r="L194" s="304"/>
      <c r="M194" s="304"/>
      <c r="N194" s="304"/>
      <c r="O194" s="304"/>
      <c r="P194" s="304"/>
      <c r="Q194" s="304"/>
      <c r="R194" s="304"/>
      <c r="S194" s="304"/>
      <c r="T194" s="304"/>
      <c r="U194" s="304"/>
      <c r="V194" s="304"/>
      <c r="W194" s="304"/>
      <c r="X194" s="304"/>
      <c r="Y194" s="304"/>
      <c r="Z194" s="304"/>
    </row>
    <row r="195" spans="1:26" ht="12.75" customHeight="1" x14ac:dyDescent="0.25">
      <c r="A195" s="304"/>
      <c r="B195" s="304"/>
      <c r="C195" s="304"/>
      <c r="D195" s="304"/>
      <c r="E195" s="304"/>
      <c r="F195" s="304"/>
      <c r="G195" s="304"/>
      <c r="H195" s="304"/>
      <c r="I195" s="304"/>
      <c r="J195" s="304"/>
      <c r="K195" s="304"/>
      <c r="L195" s="304"/>
      <c r="M195" s="304"/>
      <c r="N195" s="304"/>
      <c r="O195" s="304"/>
      <c r="P195" s="304"/>
      <c r="Q195" s="304"/>
      <c r="R195" s="304"/>
      <c r="S195" s="304"/>
      <c r="T195" s="304"/>
      <c r="U195" s="304"/>
      <c r="V195" s="304"/>
      <c r="W195" s="304"/>
      <c r="X195" s="304"/>
      <c r="Y195" s="304"/>
      <c r="Z195" s="304"/>
    </row>
    <row r="196" spans="1:26" ht="12.75" customHeight="1" x14ac:dyDescent="0.25">
      <c r="A196" s="304"/>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row>
    <row r="197" spans="1:26" ht="12.75" customHeight="1" x14ac:dyDescent="0.25">
      <c r="A197" s="304"/>
      <c r="B197" s="304"/>
      <c r="C197" s="304"/>
      <c r="D197" s="304"/>
      <c r="E197" s="304"/>
      <c r="F197" s="304"/>
      <c r="G197" s="304"/>
      <c r="H197" s="304"/>
      <c r="I197" s="304"/>
      <c r="J197" s="304"/>
      <c r="K197" s="304"/>
      <c r="L197" s="304"/>
      <c r="M197" s="304"/>
      <c r="N197" s="304"/>
      <c r="O197" s="304"/>
      <c r="P197" s="304"/>
      <c r="Q197" s="304"/>
      <c r="R197" s="304"/>
      <c r="S197" s="304"/>
      <c r="T197" s="304"/>
      <c r="U197" s="304"/>
      <c r="V197" s="304"/>
      <c r="W197" s="304"/>
      <c r="X197" s="304"/>
      <c r="Y197" s="304"/>
      <c r="Z197" s="304"/>
    </row>
    <row r="198" spans="1:26" ht="12.75" customHeight="1" x14ac:dyDescent="0.25">
      <c r="A198" s="304"/>
      <c r="B198" s="304"/>
      <c r="C198" s="304"/>
      <c r="D198" s="304"/>
      <c r="E198" s="304"/>
      <c r="F198" s="304"/>
      <c r="G198" s="304"/>
      <c r="H198" s="304"/>
      <c r="I198" s="304"/>
      <c r="J198" s="304"/>
      <c r="K198" s="304"/>
      <c r="L198" s="304"/>
      <c r="M198" s="304"/>
      <c r="N198" s="304"/>
      <c r="O198" s="304"/>
      <c r="P198" s="304"/>
      <c r="Q198" s="304"/>
      <c r="R198" s="304"/>
      <c r="S198" s="304"/>
      <c r="T198" s="304"/>
      <c r="U198" s="304"/>
      <c r="V198" s="304"/>
      <c r="W198" s="304"/>
      <c r="X198" s="304"/>
      <c r="Y198" s="304"/>
      <c r="Z198" s="304"/>
    </row>
    <row r="199" spans="1:26" ht="12.75" customHeight="1" x14ac:dyDescent="0.25">
      <c r="A199" s="304"/>
      <c r="B199" s="304"/>
      <c r="C199" s="304"/>
      <c r="D199" s="304"/>
      <c r="E199" s="304"/>
      <c r="F199" s="304"/>
      <c r="G199" s="304"/>
      <c r="H199" s="304"/>
      <c r="I199" s="304"/>
      <c r="J199" s="304"/>
      <c r="K199" s="304"/>
      <c r="L199" s="304"/>
      <c r="M199" s="304"/>
      <c r="N199" s="304"/>
      <c r="O199" s="304"/>
      <c r="P199" s="304"/>
      <c r="Q199" s="304"/>
      <c r="R199" s="304"/>
      <c r="S199" s="304"/>
      <c r="T199" s="304"/>
      <c r="U199" s="304"/>
      <c r="V199" s="304"/>
      <c r="W199" s="304"/>
      <c r="X199" s="304"/>
      <c r="Y199" s="304"/>
      <c r="Z199" s="304"/>
    </row>
    <row r="200" spans="1:26" ht="12.75" customHeight="1" x14ac:dyDescent="0.25">
      <c r="A200" s="304"/>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row>
    <row r="201" spans="1:26" ht="12.75" customHeight="1" x14ac:dyDescent="0.25">
      <c r="A201" s="304"/>
      <c r="B201" s="304"/>
      <c r="C201" s="304"/>
      <c r="D201" s="304"/>
      <c r="E201" s="304"/>
      <c r="F201" s="304"/>
      <c r="G201" s="304"/>
      <c r="H201" s="304"/>
      <c r="I201" s="304"/>
      <c r="J201" s="304"/>
      <c r="K201" s="304"/>
      <c r="L201" s="304"/>
      <c r="M201" s="304"/>
      <c r="N201" s="304"/>
      <c r="O201" s="304"/>
      <c r="P201" s="304"/>
      <c r="Q201" s="304"/>
      <c r="R201" s="304"/>
      <c r="S201" s="304"/>
      <c r="T201" s="304"/>
      <c r="U201" s="304"/>
      <c r="V201" s="304"/>
      <c r="W201" s="304"/>
      <c r="X201" s="304"/>
      <c r="Y201" s="304"/>
      <c r="Z201" s="304"/>
    </row>
    <row r="202" spans="1:26" ht="12.75" customHeight="1" x14ac:dyDescent="0.25">
      <c r="A202" s="304"/>
      <c r="B202" s="304"/>
      <c r="C202" s="304"/>
      <c r="D202" s="304"/>
      <c r="E202" s="304"/>
      <c r="F202" s="304"/>
      <c r="G202" s="304"/>
      <c r="H202" s="304"/>
      <c r="I202" s="304"/>
      <c r="J202" s="304"/>
      <c r="K202" s="304"/>
      <c r="L202" s="304"/>
      <c r="M202" s="304"/>
      <c r="N202" s="304"/>
      <c r="O202" s="304"/>
      <c r="P202" s="304"/>
      <c r="Q202" s="304"/>
      <c r="R202" s="304"/>
      <c r="S202" s="304"/>
      <c r="T202" s="304"/>
      <c r="U202" s="304"/>
      <c r="V202" s="304"/>
      <c r="W202" s="304"/>
      <c r="X202" s="304"/>
      <c r="Y202" s="304"/>
      <c r="Z202" s="304"/>
    </row>
    <row r="203" spans="1:26" ht="12.75" customHeight="1" x14ac:dyDescent="0.25">
      <c r="A203" s="304"/>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c r="Y203" s="304"/>
      <c r="Z203" s="304"/>
    </row>
    <row r="204" spans="1:26" ht="12.75" customHeight="1" x14ac:dyDescent="0.25">
      <c r="A204" s="304"/>
      <c r="B204" s="304"/>
      <c r="C204" s="304"/>
      <c r="D204" s="304"/>
      <c r="E204" s="304"/>
      <c r="F204" s="304"/>
      <c r="G204" s="304"/>
      <c r="H204" s="304"/>
      <c r="I204" s="304"/>
      <c r="J204" s="304"/>
      <c r="K204" s="304"/>
      <c r="L204" s="304"/>
      <c r="M204" s="304"/>
      <c r="N204" s="304"/>
      <c r="O204" s="304"/>
      <c r="P204" s="304"/>
      <c r="Q204" s="304"/>
      <c r="R204" s="304"/>
      <c r="S204" s="304"/>
      <c r="T204" s="304"/>
      <c r="U204" s="304"/>
      <c r="V204" s="304"/>
      <c r="W204" s="304"/>
      <c r="X204" s="304"/>
      <c r="Y204" s="304"/>
      <c r="Z204" s="304"/>
    </row>
    <row r="205" spans="1:26" ht="12.75" customHeight="1" x14ac:dyDescent="0.25">
      <c r="A205" s="304"/>
      <c r="B205" s="304"/>
      <c r="C205" s="304"/>
      <c r="D205" s="304"/>
      <c r="E205" s="304"/>
      <c r="F205" s="304"/>
      <c r="G205" s="304"/>
      <c r="H205" s="304"/>
      <c r="I205" s="304"/>
      <c r="J205" s="304"/>
      <c r="K205" s="304"/>
      <c r="L205" s="304"/>
      <c r="M205" s="304"/>
      <c r="N205" s="304"/>
      <c r="O205" s="304"/>
      <c r="P205" s="304"/>
      <c r="Q205" s="304"/>
      <c r="R205" s="304"/>
      <c r="S205" s="304"/>
      <c r="T205" s="304"/>
      <c r="U205" s="304"/>
      <c r="V205" s="304"/>
      <c r="W205" s="304"/>
      <c r="X205" s="304"/>
      <c r="Y205" s="304"/>
      <c r="Z205" s="304"/>
    </row>
    <row r="206" spans="1:26" ht="12.75" customHeight="1" x14ac:dyDescent="0.25">
      <c r="A206" s="304"/>
      <c r="B206" s="304"/>
      <c r="C206" s="304"/>
      <c r="D206" s="304"/>
      <c r="E206" s="304"/>
      <c r="F206" s="304"/>
      <c r="G206" s="304"/>
      <c r="H206" s="304"/>
      <c r="I206" s="304"/>
      <c r="J206" s="304"/>
      <c r="K206" s="304"/>
      <c r="L206" s="304"/>
      <c r="M206" s="304"/>
      <c r="N206" s="304"/>
      <c r="O206" s="304"/>
      <c r="P206" s="304"/>
      <c r="Q206" s="304"/>
      <c r="R206" s="304"/>
      <c r="S206" s="304"/>
      <c r="T206" s="304"/>
      <c r="U206" s="304"/>
      <c r="V206" s="304"/>
      <c r="W206" s="304"/>
      <c r="X206" s="304"/>
      <c r="Y206" s="304"/>
      <c r="Z206" s="304"/>
    </row>
    <row r="207" spans="1:26" ht="12.75" customHeight="1" x14ac:dyDescent="0.25">
      <c r="A207" s="304"/>
      <c r="B207" s="304"/>
      <c r="C207" s="304"/>
      <c r="D207" s="304"/>
      <c r="E207" s="304"/>
      <c r="F207" s="304"/>
      <c r="G207" s="304"/>
      <c r="H207" s="304"/>
      <c r="I207" s="304"/>
      <c r="J207" s="304"/>
      <c r="K207" s="304"/>
      <c r="L207" s="304"/>
      <c r="M207" s="304"/>
      <c r="N207" s="304"/>
      <c r="O207" s="304"/>
      <c r="P207" s="304"/>
      <c r="Q207" s="304"/>
      <c r="R207" s="304"/>
      <c r="S207" s="304"/>
      <c r="T207" s="304"/>
      <c r="U207" s="304"/>
      <c r="V207" s="304"/>
      <c r="W207" s="304"/>
      <c r="X207" s="304"/>
      <c r="Y207" s="304"/>
      <c r="Z207" s="304"/>
    </row>
    <row r="208" spans="1:26" ht="12.75" customHeight="1" x14ac:dyDescent="0.25">
      <c r="A208" s="304"/>
      <c r="B208" s="304"/>
      <c r="C208" s="304"/>
      <c r="D208" s="304"/>
      <c r="E208" s="304"/>
      <c r="F208" s="304"/>
      <c r="G208" s="304"/>
      <c r="H208" s="304"/>
      <c r="I208" s="304"/>
      <c r="J208" s="304"/>
      <c r="K208" s="304"/>
      <c r="L208" s="304"/>
      <c r="M208" s="304"/>
      <c r="N208" s="304"/>
      <c r="O208" s="304"/>
      <c r="P208" s="304"/>
      <c r="Q208" s="304"/>
      <c r="R208" s="304"/>
      <c r="S208" s="304"/>
      <c r="T208" s="304"/>
      <c r="U208" s="304"/>
      <c r="V208" s="304"/>
      <c r="W208" s="304"/>
      <c r="X208" s="304"/>
      <c r="Y208" s="304"/>
      <c r="Z208" s="304"/>
    </row>
    <row r="209" spans="1:26" ht="12.75" customHeight="1" x14ac:dyDescent="0.25">
      <c r="A209" s="304"/>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row>
    <row r="210" spans="1:26" ht="12.75" customHeight="1" x14ac:dyDescent="0.25">
      <c r="A210" s="304"/>
      <c r="B210" s="304"/>
      <c r="C210" s="304"/>
      <c r="D210" s="304"/>
      <c r="E210" s="304"/>
      <c r="F210" s="304"/>
      <c r="G210" s="304"/>
      <c r="H210" s="304"/>
      <c r="I210" s="304"/>
      <c r="J210" s="304"/>
      <c r="K210" s="304"/>
      <c r="L210" s="304"/>
      <c r="M210" s="304"/>
      <c r="N210" s="304"/>
      <c r="O210" s="304"/>
      <c r="P210" s="304"/>
      <c r="Q210" s="304"/>
      <c r="R210" s="304"/>
      <c r="S210" s="304"/>
      <c r="T210" s="304"/>
      <c r="U210" s="304"/>
      <c r="V210" s="304"/>
      <c r="W210" s="304"/>
      <c r="X210" s="304"/>
      <c r="Y210" s="304"/>
      <c r="Z210" s="304"/>
    </row>
    <row r="211" spans="1:26" ht="12.75" customHeight="1" x14ac:dyDescent="0.25">
      <c r="A211" s="304"/>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row>
    <row r="212" spans="1:26" ht="12.75" customHeight="1" x14ac:dyDescent="0.25">
      <c r="A212" s="304"/>
      <c r="B212" s="304"/>
      <c r="C212" s="304"/>
      <c r="D212" s="304"/>
      <c r="E212" s="304"/>
      <c r="F212" s="304"/>
      <c r="G212" s="304"/>
      <c r="H212" s="304"/>
      <c r="I212" s="304"/>
      <c r="J212" s="304"/>
      <c r="K212" s="304"/>
      <c r="L212" s="304"/>
      <c r="M212" s="304"/>
      <c r="N212" s="304"/>
      <c r="O212" s="304"/>
      <c r="P212" s="304"/>
      <c r="Q212" s="304"/>
      <c r="R212" s="304"/>
      <c r="S212" s="304"/>
      <c r="T212" s="304"/>
      <c r="U212" s="304"/>
      <c r="V212" s="304"/>
      <c r="W212" s="304"/>
      <c r="X212" s="304"/>
      <c r="Y212" s="304"/>
      <c r="Z212" s="304"/>
    </row>
    <row r="213" spans="1:26" ht="12.75" customHeight="1" x14ac:dyDescent="0.25">
      <c r="A213" s="304"/>
      <c r="B213" s="304"/>
      <c r="C213" s="304"/>
      <c r="D213" s="304"/>
      <c r="E213" s="304"/>
      <c r="F213" s="304"/>
      <c r="G213" s="304"/>
      <c r="H213" s="304"/>
      <c r="I213" s="304"/>
      <c r="J213" s="304"/>
      <c r="K213" s="304"/>
      <c r="L213" s="304"/>
      <c r="M213" s="304"/>
      <c r="N213" s="304"/>
      <c r="O213" s="304"/>
      <c r="P213" s="304"/>
      <c r="Q213" s="304"/>
      <c r="R213" s="304"/>
      <c r="S213" s="304"/>
      <c r="T213" s="304"/>
      <c r="U213" s="304"/>
      <c r="V213" s="304"/>
      <c r="W213" s="304"/>
      <c r="X213" s="304"/>
      <c r="Y213" s="304"/>
      <c r="Z213" s="304"/>
    </row>
    <row r="214" spans="1:26" ht="12.75" customHeight="1" x14ac:dyDescent="0.25">
      <c r="A214" s="304"/>
      <c r="B214" s="304"/>
      <c r="C214" s="304"/>
      <c r="D214" s="304"/>
      <c r="E214" s="304"/>
      <c r="F214" s="304"/>
      <c r="G214" s="304"/>
      <c r="H214" s="304"/>
      <c r="I214" s="304"/>
      <c r="J214" s="304"/>
      <c r="K214" s="304"/>
      <c r="L214" s="304"/>
      <c r="M214" s="304"/>
      <c r="N214" s="304"/>
      <c r="O214" s="304"/>
      <c r="P214" s="304"/>
      <c r="Q214" s="304"/>
      <c r="R214" s="304"/>
      <c r="S214" s="304"/>
      <c r="T214" s="304"/>
      <c r="U214" s="304"/>
      <c r="V214" s="304"/>
      <c r="W214" s="304"/>
      <c r="X214" s="304"/>
      <c r="Y214" s="304"/>
      <c r="Z214" s="304"/>
    </row>
    <row r="215" spans="1:26" ht="12.75" customHeight="1" x14ac:dyDescent="0.25">
      <c r="A215" s="304"/>
      <c r="B215" s="304"/>
      <c r="C215" s="304"/>
      <c r="D215" s="304"/>
      <c r="E215" s="304"/>
      <c r="F215" s="304"/>
      <c r="G215" s="304"/>
      <c r="H215" s="304"/>
      <c r="I215" s="304"/>
      <c r="J215" s="304"/>
      <c r="K215" s="304"/>
      <c r="L215" s="304"/>
      <c r="M215" s="304"/>
      <c r="N215" s="304"/>
      <c r="O215" s="304"/>
      <c r="P215" s="304"/>
      <c r="Q215" s="304"/>
      <c r="R215" s="304"/>
      <c r="S215" s="304"/>
      <c r="T215" s="304"/>
      <c r="U215" s="304"/>
      <c r="V215" s="304"/>
      <c r="W215" s="304"/>
      <c r="X215" s="304"/>
      <c r="Y215" s="304"/>
      <c r="Z215" s="304"/>
    </row>
    <row r="216" spans="1:26" ht="12.75" customHeight="1" x14ac:dyDescent="0.25">
      <c r="A216" s="304"/>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row>
    <row r="217" spans="1:26" ht="12.75" customHeight="1" x14ac:dyDescent="0.25">
      <c r="A217" s="304"/>
      <c r="B217" s="304"/>
      <c r="C217" s="304"/>
      <c r="D217" s="304"/>
      <c r="E217" s="304"/>
      <c r="F217" s="304"/>
      <c r="G217" s="304"/>
      <c r="H217" s="304"/>
      <c r="I217" s="304"/>
      <c r="J217" s="304"/>
      <c r="K217" s="304"/>
      <c r="L217" s="304"/>
      <c r="M217" s="304"/>
      <c r="N217" s="304"/>
      <c r="O217" s="304"/>
      <c r="P217" s="304"/>
      <c r="Q217" s="304"/>
      <c r="R217" s="304"/>
      <c r="S217" s="304"/>
      <c r="T217" s="304"/>
      <c r="U217" s="304"/>
      <c r="V217" s="304"/>
      <c r="W217" s="304"/>
      <c r="X217" s="304"/>
      <c r="Y217" s="304"/>
      <c r="Z217" s="304"/>
    </row>
    <row r="218" spans="1:26" ht="12.75" customHeight="1" x14ac:dyDescent="0.25">
      <c r="A218" s="304"/>
      <c r="B218" s="304"/>
      <c r="C218" s="304"/>
      <c r="D218" s="304"/>
      <c r="E218" s="304"/>
      <c r="F218" s="304"/>
      <c r="G218" s="304"/>
      <c r="H218" s="304"/>
      <c r="I218" s="304"/>
      <c r="J218" s="304"/>
      <c r="K218" s="304"/>
      <c r="L218" s="304"/>
      <c r="M218" s="304"/>
      <c r="N218" s="304"/>
      <c r="O218" s="304"/>
      <c r="P218" s="304"/>
      <c r="Q218" s="304"/>
      <c r="R218" s="304"/>
      <c r="S218" s="304"/>
      <c r="T218" s="304"/>
      <c r="U218" s="304"/>
      <c r="V218" s="304"/>
      <c r="W218" s="304"/>
      <c r="X218" s="304"/>
      <c r="Y218" s="304"/>
      <c r="Z218" s="304"/>
    </row>
    <row r="219" spans="1:26" ht="12.75" customHeight="1" x14ac:dyDescent="0.25">
      <c r="A219" s="304"/>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row>
    <row r="220" spans="1:26" ht="12.75" customHeight="1" x14ac:dyDescent="0.25">
      <c r="A220" s="304"/>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row>
    <row r="221" spans="1:26" ht="12.75" customHeight="1" x14ac:dyDescent="0.25">
      <c r="A221" s="304"/>
      <c r="B221" s="304"/>
      <c r="C221" s="304"/>
      <c r="D221" s="304"/>
      <c r="E221" s="304"/>
      <c r="F221" s="304"/>
      <c r="G221" s="304"/>
      <c r="H221" s="304"/>
      <c r="I221" s="304"/>
      <c r="J221" s="304"/>
      <c r="K221" s="304"/>
      <c r="L221" s="304"/>
      <c r="M221" s="304"/>
      <c r="N221" s="304"/>
      <c r="O221" s="304"/>
      <c r="P221" s="304"/>
      <c r="Q221" s="304"/>
      <c r="R221" s="304"/>
      <c r="S221" s="304"/>
      <c r="T221" s="304"/>
      <c r="U221" s="304"/>
      <c r="V221" s="304"/>
      <c r="W221" s="304"/>
      <c r="X221" s="304"/>
      <c r="Y221" s="304"/>
      <c r="Z221" s="304"/>
    </row>
    <row r="222" spans="1:26" ht="12.75" customHeight="1" x14ac:dyDescent="0.25">
      <c r="A222" s="304"/>
      <c r="B222" s="304"/>
      <c r="C222" s="304"/>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row>
    <row r="223" spans="1:26" ht="12.75" customHeight="1" x14ac:dyDescent="0.25">
      <c r="A223" s="304"/>
      <c r="B223" s="304"/>
      <c r="C223" s="304"/>
      <c r="D223" s="304"/>
      <c r="E223" s="304"/>
      <c r="F223" s="304"/>
      <c r="G223" s="304"/>
      <c r="H223" s="304"/>
      <c r="I223" s="304"/>
      <c r="J223" s="304"/>
      <c r="K223" s="304"/>
      <c r="L223" s="304"/>
      <c r="M223" s="304"/>
      <c r="N223" s="304"/>
      <c r="O223" s="304"/>
      <c r="P223" s="304"/>
      <c r="Q223" s="304"/>
      <c r="R223" s="304"/>
      <c r="S223" s="304"/>
      <c r="T223" s="304"/>
      <c r="U223" s="304"/>
      <c r="V223" s="304"/>
      <c r="W223" s="304"/>
      <c r="X223" s="304"/>
      <c r="Y223" s="304"/>
      <c r="Z223" s="304"/>
    </row>
    <row r="224" spans="1:26" ht="12.75" customHeight="1" x14ac:dyDescent="0.25">
      <c r="A224" s="304"/>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c r="Y224" s="304"/>
      <c r="Z224" s="304"/>
    </row>
    <row r="225" spans="1:26" ht="12.75" customHeight="1" x14ac:dyDescent="0.25">
      <c r="A225" s="304"/>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row>
    <row r="226" spans="1:26" ht="12.75" customHeight="1" x14ac:dyDescent="0.25">
      <c r="A226" s="304"/>
      <c r="B226" s="304"/>
      <c r="C226" s="304"/>
      <c r="D226" s="304"/>
      <c r="E226" s="304"/>
      <c r="F226" s="304"/>
      <c r="G226" s="304"/>
      <c r="H226" s="304"/>
      <c r="I226" s="304"/>
      <c r="J226" s="304"/>
      <c r="K226" s="304"/>
      <c r="L226" s="304"/>
      <c r="M226" s="304"/>
      <c r="N226" s="304"/>
      <c r="O226" s="304"/>
      <c r="P226" s="304"/>
      <c r="Q226" s="304"/>
      <c r="R226" s="304"/>
      <c r="S226" s="304"/>
      <c r="T226" s="304"/>
      <c r="U226" s="304"/>
      <c r="V226" s="304"/>
      <c r="W226" s="304"/>
      <c r="X226" s="304"/>
      <c r="Y226" s="304"/>
      <c r="Z226" s="304"/>
    </row>
    <row r="227" spans="1:26" ht="12.75" customHeight="1" x14ac:dyDescent="0.25">
      <c r="A227" s="304"/>
      <c r="B227" s="304"/>
      <c r="C227" s="304"/>
      <c r="D227" s="304"/>
      <c r="E227" s="304"/>
      <c r="F227" s="304"/>
      <c r="G227" s="304"/>
      <c r="H227" s="304"/>
      <c r="I227" s="304"/>
      <c r="J227" s="304"/>
      <c r="K227" s="304"/>
      <c r="L227" s="304"/>
      <c r="M227" s="304"/>
      <c r="N227" s="304"/>
      <c r="O227" s="304"/>
      <c r="P227" s="304"/>
      <c r="Q227" s="304"/>
      <c r="R227" s="304"/>
      <c r="S227" s="304"/>
      <c r="T227" s="304"/>
      <c r="U227" s="304"/>
      <c r="V227" s="304"/>
      <c r="W227" s="304"/>
      <c r="X227" s="304"/>
      <c r="Y227" s="304"/>
      <c r="Z227" s="304"/>
    </row>
    <row r="228" spans="1:26" ht="12.75" customHeight="1" x14ac:dyDescent="0.25">
      <c r="A228" s="304"/>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row>
    <row r="229" spans="1:26" ht="12.75" customHeight="1" x14ac:dyDescent="0.25">
      <c r="A229" s="304"/>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row>
    <row r="230" spans="1:26" ht="12.75" customHeight="1" x14ac:dyDescent="0.25">
      <c r="A230" s="304"/>
      <c r="B230" s="304"/>
      <c r="C230" s="304"/>
      <c r="D230" s="304"/>
      <c r="E230" s="304"/>
      <c r="F230" s="304"/>
      <c r="G230" s="304"/>
      <c r="H230" s="304"/>
      <c r="I230" s="304"/>
      <c r="J230" s="304"/>
      <c r="K230" s="304"/>
      <c r="L230" s="304"/>
      <c r="M230" s="304"/>
      <c r="N230" s="304"/>
      <c r="O230" s="304"/>
      <c r="P230" s="304"/>
      <c r="Q230" s="304"/>
      <c r="R230" s="304"/>
      <c r="S230" s="304"/>
      <c r="T230" s="304"/>
      <c r="U230" s="304"/>
      <c r="V230" s="304"/>
      <c r="W230" s="304"/>
      <c r="X230" s="304"/>
      <c r="Y230" s="304"/>
      <c r="Z230" s="304"/>
    </row>
    <row r="231" spans="1:26" ht="12.75" customHeight="1" x14ac:dyDescent="0.25">
      <c r="A231" s="304"/>
      <c r="B231" s="304"/>
      <c r="C231" s="304"/>
      <c r="D231" s="304"/>
      <c r="E231" s="304"/>
      <c r="F231" s="304"/>
      <c r="G231" s="304"/>
      <c r="H231" s="304"/>
      <c r="I231" s="304"/>
      <c r="J231" s="304"/>
      <c r="K231" s="304"/>
      <c r="L231" s="304"/>
      <c r="M231" s="304"/>
      <c r="N231" s="304"/>
      <c r="O231" s="304"/>
      <c r="P231" s="304"/>
      <c r="Q231" s="304"/>
      <c r="R231" s="304"/>
      <c r="S231" s="304"/>
      <c r="T231" s="304"/>
      <c r="U231" s="304"/>
      <c r="V231" s="304"/>
      <c r="W231" s="304"/>
      <c r="X231" s="304"/>
      <c r="Y231" s="304"/>
      <c r="Z231" s="304"/>
    </row>
    <row r="232" spans="1:26" ht="12.75" customHeight="1" x14ac:dyDescent="0.25">
      <c r="A232" s="304"/>
      <c r="B232" s="304"/>
      <c r="C232" s="304"/>
      <c r="D232" s="304"/>
      <c r="E232" s="304"/>
      <c r="F232" s="304"/>
      <c r="G232" s="304"/>
      <c r="H232" s="304"/>
      <c r="I232" s="304"/>
      <c r="J232" s="304"/>
      <c r="K232" s="304"/>
      <c r="L232" s="304"/>
      <c r="M232" s="304"/>
      <c r="N232" s="304"/>
      <c r="O232" s="304"/>
      <c r="P232" s="304"/>
      <c r="Q232" s="304"/>
      <c r="R232" s="304"/>
      <c r="S232" s="304"/>
      <c r="T232" s="304"/>
      <c r="U232" s="304"/>
      <c r="V232" s="304"/>
      <c r="W232" s="304"/>
      <c r="X232" s="304"/>
      <c r="Y232" s="304"/>
      <c r="Z232" s="304"/>
    </row>
    <row r="233" spans="1:26" ht="12.75" customHeight="1" x14ac:dyDescent="0.25">
      <c r="A233" s="304"/>
      <c r="B233" s="304"/>
      <c r="C233" s="304"/>
      <c r="D233" s="304"/>
      <c r="E233" s="304"/>
      <c r="F233" s="304"/>
      <c r="G233" s="304"/>
      <c r="H233" s="304"/>
      <c r="I233" s="304"/>
      <c r="J233" s="304"/>
      <c r="K233" s="304"/>
      <c r="L233" s="304"/>
      <c r="M233" s="304"/>
      <c r="N233" s="304"/>
      <c r="O233" s="304"/>
      <c r="P233" s="304"/>
      <c r="Q233" s="304"/>
      <c r="R233" s="304"/>
      <c r="S233" s="304"/>
      <c r="T233" s="304"/>
      <c r="U233" s="304"/>
      <c r="V233" s="304"/>
      <c r="W233" s="304"/>
      <c r="X233" s="304"/>
      <c r="Y233" s="304"/>
      <c r="Z233" s="304"/>
    </row>
    <row r="234" spans="1:26" ht="12.75" customHeight="1" x14ac:dyDescent="0.25">
      <c r="A234" s="304"/>
      <c r="B234" s="304"/>
      <c r="C234" s="304"/>
      <c r="D234" s="304"/>
      <c r="E234" s="304"/>
      <c r="F234" s="304"/>
      <c r="G234" s="304"/>
      <c r="H234" s="304"/>
      <c r="I234" s="304"/>
      <c r="J234" s="304"/>
      <c r="K234" s="304"/>
      <c r="L234" s="304"/>
      <c r="M234" s="304"/>
      <c r="N234" s="304"/>
      <c r="O234" s="304"/>
      <c r="P234" s="304"/>
      <c r="Q234" s="304"/>
      <c r="R234" s="304"/>
      <c r="S234" s="304"/>
      <c r="T234" s="304"/>
      <c r="U234" s="304"/>
      <c r="V234" s="304"/>
      <c r="W234" s="304"/>
      <c r="X234" s="304"/>
      <c r="Y234" s="304"/>
      <c r="Z234" s="304"/>
    </row>
    <row r="235" spans="1:26" ht="12.75" customHeight="1" x14ac:dyDescent="0.25">
      <c r="A235" s="304"/>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row>
    <row r="236" spans="1:26" ht="12.75" customHeight="1" x14ac:dyDescent="0.25">
      <c r="A236" s="304"/>
      <c r="B236" s="304"/>
      <c r="C236" s="304"/>
      <c r="D236" s="304"/>
      <c r="E236" s="304"/>
      <c r="F236" s="304"/>
      <c r="G236" s="304"/>
      <c r="H236" s="304"/>
      <c r="I236" s="304"/>
      <c r="J236" s="304"/>
      <c r="K236" s="304"/>
      <c r="L236" s="304"/>
      <c r="M236" s="304"/>
      <c r="N236" s="304"/>
      <c r="O236" s="304"/>
      <c r="P236" s="304"/>
      <c r="Q236" s="304"/>
      <c r="R236" s="304"/>
      <c r="S236" s="304"/>
      <c r="T236" s="304"/>
      <c r="U236" s="304"/>
      <c r="V236" s="304"/>
      <c r="W236" s="304"/>
      <c r="X236" s="304"/>
      <c r="Y236" s="304"/>
      <c r="Z236" s="304"/>
    </row>
    <row r="237" spans="1:26" ht="12.75" customHeight="1" x14ac:dyDescent="0.25">
      <c r="A237" s="304"/>
      <c r="B237" s="304"/>
      <c r="C237" s="304"/>
      <c r="D237" s="304"/>
      <c r="E237" s="304"/>
      <c r="F237" s="304"/>
      <c r="G237" s="304"/>
      <c r="H237" s="304"/>
      <c r="I237" s="304"/>
      <c r="J237" s="304"/>
      <c r="K237" s="304"/>
      <c r="L237" s="304"/>
      <c r="M237" s="304"/>
      <c r="N237" s="304"/>
      <c r="O237" s="304"/>
      <c r="P237" s="304"/>
      <c r="Q237" s="304"/>
      <c r="R237" s="304"/>
      <c r="S237" s="304"/>
      <c r="T237" s="304"/>
      <c r="U237" s="304"/>
      <c r="V237" s="304"/>
      <c r="W237" s="304"/>
      <c r="X237" s="304"/>
      <c r="Y237" s="304"/>
      <c r="Z237" s="304"/>
    </row>
    <row r="238" spans="1:26" ht="12.75" customHeight="1" x14ac:dyDescent="0.25">
      <c r="A238" s="304"/>
      <c r="B238" s="304"/>
      <c r="C238" s="304"/>
      <c r="D238" s="304"/>
      <c r="E238" s="304"/>
      <c r="F238" s="304"/>
      <c r="G238" s="304"/>
      <c r="H238" s="304"/>
      <c r="I238" s="304"/>
      <c r="J238" s="304"/>
      <c r="K238" s="304"/>
      <c r="L238" s="304"/>
      <c r="M238" s="304"/>
      <c r="N238" s="304"/>
      <c r="O238" s="304"/>
      <c r="P238" s="304"/>
      <c r="Q238" s="304"/>
      <c r="R238" s="304"/>
      <c r="S238" s="304"/>
      <c r="T238" s="304"/>
      <c r="U238" s="304"/>
      <c r="V238" s="304"/>
      <c r="W238" s="304"/>
      <c r="X238" s="304"/>
      <c r="Y238" s="304"/>
      <c r="Z238" s="304"/>
    </row>
    <row r="239" spans="1:26" ht="12.75" customHeight="1" x14ac:dyDescent="0.25">
      <c r="A239" s="304"/>
      <c r="B239" s="304"/>
      <c r="C239" s="304"/>
      <c r="D239" s="304"/>
      <c r="E239" s="304"/>
      <c r="F239" s="304"/>
      <c r="G239" s="304"/>
      <c r="H239" s="304"/>
      <c r="I239" s="304"/>
      <c r="J239" s="304"/>
      <c r="K239" s="304"/>
      <c r="L239" s="304"/>
      <c r="M239" s="304"/>
      <c r="N239" s="304"/>
      <c r="O239" s="304"/>
      <c r="P239" s="304"/>
      <c r="Q239" s="304"/>
      <c r="R239" s="304"/>
      <c r="S239" s="304"/>
      <c r="T239" s="304"/>
      <c r="U239" s="304"/>
      <c r="V239" s="304"/>
      <c r="W239" s="304"/>
      <c r="X239" s="304"/>
      <c r="Y239" s="304"/>
      <c r="Z239" s="304"/>
    </row>
    <row r="240" spans="1:26" ht="12.75" customHeight="1" x14ac:dyDescent="0.25">
      <c r="A240" s="304"/>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row>
    <row r="241" spans="1:26" ht="12.75" customHeight="1" x14ac:dyDescent="0.25">
      <c r="A241" s="304"/>
      <c r="B241" s="304"/>
      <c r="C241" s="304"/>
      <c r="D241" s="304"/>
      <c r="E241" s="304"/>
      <c r="F241" s="304"/>
      <c r="G241" s="304"/>
      <c r="H241" s="304"/>
      <c r="I241" s="304"/>
      <c r="J241" s="304"/>
      <c r="K241" s="304"/>
      <c r="L241" s="304"/>
      <c r="M241" s="304"/>
      <c r="N241" s="304"/>
      <c r="O241" s="304"/>
      <c r="P241" s="304"/>
      <c r="Q241" s="304"/>
      <c r="R241" s="304"/>
      <c r="S241" s="304"/>
      <c r="T241" s="304"/>
      <c r="U241" s="304"/>
      <c r="V241" s="304"/>
      <c r="W241" s="304"/>
      <c r="X241" s="304"/>
      <c r="Y241" s="304"/>
      <c r="Z241" s="304"/>
    </row>
    <row r="242" spans="1:26" ht="12.75" customHeight="1" x14ac:dyDescent="0.25">
      <c r="A242" s="304"/>
      <c r="B242" s="304"/>
      <c r="C242" s="304"/>
      <c r="D242" s="304"/>
      <c r="E242" s="304"/>
      <c r="F242" s="304"/>
      <c r="G242" s="304"/>
      <c r="H242" s="304"/>
      <c r="I242" s="304"/>
      <c r="J242" s="304"/>
      <c r="K242" s="304"/>
      <c r="L242" s="304"/>
      <c r="M242" s="304"/>
      <c r="N242" s="304"/>
      <c r="O242" s="304"/>
      <c r="P242" s="304"/>
      <c r="Q242" s="304"/>
      <c r="R242" s="304"/>
      <c r="S242" s="304"/>
      <c r="T242" s="304"/>
      <c r="U242" s="304"/>
      <c r="V242" s="304"/>
      <c r="W242" s="304"/>
      <c r="X242" s="304"/>
      <c r="Y242" s="304"/>
      <c r="Z242" s="304"/>
    </row>
    <row r="243" spans="1:26" ht="12.75" customHeight="1" x14ac:dyDescent="0.25">
      <c r="A243" s="304"/>
      <c r="B243" s="304"/>
      <c r="C243" s="304"/>
      <c r="D243" s="304"/>
      <c r="E243" s="304"/>
      <c r="F243" s="304"/>
      <c r="G243" s="304"/>
      <c r="H243" s="304"/>
      <c r="I243" s="304"/>
      <c r="J243" s="304"/>
      <c r="K243" s="304"/>
      <c r="L243" s="304"/>
      <c r="M243" s="304"/>
      <c r="N243" s="304"/>
      <c r="O243" s="304"/>
      <c r="P243" s="304"/>
      <c r="Q243" s="304"/>
      <c r="R243" s="304"/>
      <c r="S243" s="304"/>
      <c r="T243" s="304"/>
      <c r="U243" s="304"/>
      <c r="V243" s="304"/>
      <c r="W243" s="304"/>
      <c r="X243" s="304"/>
      <c r="Y243" s="304"/>
      <c r="Z243" s="304"/>
    </row>
    <row r="244" spans="1:26" ht="12.75" customHeight="1" x14ac:dyDescent="0.25">
      <c r="A244" s="304"/>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row>
    <row r="245" spans="1:26" ht="12.75" customHeight="1" x14ac:dyDescent="0.25">
      <c r="A245" s="304"/>
      <c r="B245" s="304"/>
      <c r="C245" s="304"/>
      <c r="D245" s="304"/>
      <c r="E245" s="304"/>
      <c r="F245" s="304"/>
      <c r="G245" s="304"/>
      <c r="H245" s="304"/>
      <c r="I245" s="304"/>
      <c r="J245" s="304"/>
      <c r="K245" s="304"/>
      <c r="L245" s="304"/>
      <c r="M245" s="304"/>
      <c r="N245" s="304"/>
      <c r="O245" s="304"/>
      <c r="P245" s="304"/>
      <c r="Q245" s="304"/>
      <c r="R245" s="304"/>
      <c r="S245" s="304"/>
      <c r="T245" s="304"/>
      <c r="U245" s="304"/>
      <c r="V245" s="304"/>
      <c r="W245" s="304"/>
      <c r="X245" s="304"/>
      <c r="Y245" s="304"/>
      <c r="Z245" s="304"/>
    </row>
    <row r="246" spans="1:26" ht="12.75" customHeight="1" x14ac:dyDescent="0.25">
      <c r="A246" s="304"/>
      <c r="B246" s="304"/>
      <c r="C246" s="304"/>
      <c r="D246" s="304"/>
      <c r="E246" s="304"/>
      <c r="F246" s="304"/>
      <c r="G246" s="304"/>
      <c r="H246" s="304"/>
      <c r="I246" s="304"/>
      <c r="J246" s="304"/>
      <c r="K246" s="304"/>
      <c r="L246" s="304"/>
      <c r="M246" s="304"/>
      <c r="N246" s="304"/>
      <c r="O246" s="304"/>
      <c r="P246" s="304"/>
      <c r="Q246" s="304"/>
      <c r="R246" s="304"/>
      <c r="S246" s="304"/>
      <c r="T246" s="304"/>
      <c r="U246" s="304"/>
      <c r="V246" s="304"/>
      <c r="W246" s="304"/>
      <c r="X246" s="304"/>
      <c r="Y246" s="304"/>
      <c r="Z246" s="304"/>
    </row>
    <row r="247" spans="1:26" ht="12.75" customHeight="1" x14ac:dyDescent="0.25">
      <c r="A247" s="304"/>
      <c r="B247" s="304"/>
      <c r="C247" s="304"/>
      <c r="D247" s="304"/>
      <c r="E247" s="304"/>
      <c r="F247" s="304"/>
      <c r="G247" s="304"/>
      <c r="H247" s="304"/>
      <c r="I247" s="304"/>
      <c r="J247" s="304"/>
      <c r="K247" s="304"/>
      <c r="L247" s="304"/>
      <c r="M247" s="304"/>
      <c r="N247" s="304"/>
      <c r="O247" s="304"/>
      <c r="P247" s="304"/>
      <c r="Q247" s="304"/>
      <c r="R247" s="304"/>
      <c r="S247" s="304"/>
      <c r="T247" s="304"/>
      <c r="U247" s="304"/>
      <c r="V247" s="304"/>
      <c r="W247" s="304"/>
      <c r="X247" s="304"/>
      <c r="Y247" s="304"/>
      <c r="Z247" s="304"/>
    </row>
    <row r="248" spans="1:26" ht="12.75" customHeight="1" x14ac:dyDescent="0.25">
      <c r="A248" s="304"/>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row>
    <row r="249" spans="1:26" ht="12.75" customHeight="1" x14ac:dyDescent="0.25">
      <c r="A249" s="304"/>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row>
    <row r="250" spans="1:26" ht="12.75" customHeight="1" x14ac:dyDescent="0.25">
      <c r="A250" s="304"/>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row>
    <row r="251" spans="1:26" ht="12.75" customHeight="1" x14ac:dyDescent="0.25">
      <c r="A251" s="304"/>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row>
    <row r="252" spans="1:26" ht="12.75" customHeight="1" x14ac:dyDescent="0.25">
      <c r="A252" s="304"/>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row>
    <row r="253" spans="1:26" ht="12.75" customHeight="1" x14ac:dyDescent="0.25">
      <c r="A253" s="304"/>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row>
    <row r="254" spans="1:26" ht="12.75" customHeight="1" x14ac:dyDescent="0.25">
      <c r="A254" s="304"/>
      <c r="B254" s="304"/>
      <c r="C254" s="304"/>
      <c r="D254" s="304"/>
      <c r="E254" s="304"/>
      <c r="F254" s="304"/>
      <c r="G254" s="304"/>
      <c r="H254" s="304"/>
      <c r="I254" s="304"/>
      <c r="J254" s="304"/>
      <c r="K254" s="304"/>
      <c r="L254" s="304"/>
      <c r="M254" s="304"/>
      <c r="N254" s="304"/>
      <c r="O254" s="304"/>
      <c r="P254" s="304"/>
      <c r="Q254" s="304"/>
      <c r="R254" s="304"/>
      <c r="S254" s="304"/>
      <c r="T254" s="304"/>
      <c r="U254" s="304"/>
      <c r="V254" s="304"/>
      <c r="W254" s="304"/>
      <c r="X254" s="304"/>
      <c r="Y254" s="304"/>
      <c r="Z254" s="304"/>
    </row>
    <row r="255" spans="1:26" ht="12.75" customHeight="1" x14ac:dyDescent="0.25">
      <c r="A255" s="304"/>
      <c r="B255" s="304"/>
      <c r="C255" s="304"/>
      <c r="D255" s="304"/>
      <c r="E255" s="304"/>
      <c r="F255" s="304"/>
      <c r="G255" s="304"/>
      <c r="H255" s="304"/>
      <c r="I255" s="304"/>
      <c r="J255" s="304"/>
      <c r="K255" s="304"/>
      <c r="L255" s="304"/>
      <c r="M255" s="304"/>
      <c r="N255" s="304"/>
      <c r="O255" s="304"/>
      <c r="P255" s="304"/>
      <c r="Q255" s="304"/>
      <c r="R255" s="304"/>
      <c r="S255" s="304"/>
      <c r="T255" s="304"/>
      <c r="U255" s="304"/>
      <c r="V255" s="304"/>
      <c r="W255" s="304"/>
      <c r="X255" s="304"/>
      <c r="Y255" s="304"/>
      <c r="Z255" s="304"/>
    </row>
    <row r="256" spans="1:26" ht="12.75" customHeight="1" x14ac:dyDescent="0.25">
      <c r="A256" s="304"/>
      <c r="B256" s="304"/>
      <c r="C256" s="304"/>
      <c r="D256" s="304"/>
      <c r="E256" s="304"/>
      <c r="F256" s="304"/>
      <c r="G256" s="304"/>
      <c r="H256" s="304"/>
      <c r="I256" s="304"/>
      <c r="J256" s="304"/>
      <c r="K256" s="304"/>
      <c r="L256" s="304"/>
      <c r="M256" s="304"/>
      <c r="N256" s="304"/>
      <c r="O256" s="304"/>
      <c r="P256" s="304"/>
      <c r="Q256" s="304"/>
      <c r="R256" s="304"/>
      <c r="S256" s="304"/>
      <c r="T256" s="304"/>
      <c r="U256" s="304"/>
      <c r="V256" s="304"/>
      <c r="W256" s="304"/>
      <c r="X256" s="304"/>
      <c r="Y256" s="304"/>
      <c r="Z256" s="304"/>
    </row>
    <row r="257" spans="1:26" ht="12.75" customHeight="1" x14ac:dyDescent="0.25">
      <c r="A257" s="304"/>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row>
    <row r="258" spans="1:26" ht="12.75" customHeight="1" x14ac:dyDescent="0.25">
      <c r="A258" s="304"/>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row>
    <row r="259" spans="1:26" ht="12.75" customHeight="1" x14ac:dyDescent="0.25">
      <c r="A259" s="304"/>
      <c r="B259" s="304"/>
      <c r="C259" s="304"/>
      <c r="D259" s="304"/>
      <c r="E259" s="304"/>
      <c r="F259" s="304"/>
      <c r="G259" s="304"/>
      <c r="H259" s="304"/>
      <c r="I259" s="304"/>
      <c r="J259" s="304"/>
      <c r="K259" s="304"/>
      <c r="L259" s="304"/>
      <c r="M259" s="304"/>
      <c r="N259" s="304"/>
      <c r="O259" s="304"/>
      <c r="P259" s="304"/>
      <c r="Q259" s="304"/>
      <c r="R259" s="304"/>
      <c r="S259" s="304"/>
      <c r="T259" s="304"/>
      <c r="U259" s="304"/>
      <c r="V259" s="304"/>
      <c r="W259" s="304"/>
      <c r="X259" s="304"/>
      <c r="Y259" s="304"/>
      <c r="Z259" s="304"/>
    </row>
    <row r="260" spans="1:26" ht="12.75" customHeight="1" x14ac:dyDescent="0.25">
      <c r="A260" s="304"/>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row>
    <row r="261" spans="1:26" ht="12.75" customHeight="1" x14ac:dyDescent="0.25">
      <c r="A261" s="304"/>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row>
    <row r="262" spans="1:26" ht="12.75" customHeight="1" x14ac:dyDescent="0.25">
      <c r="A262" s="304"/>
      <c r="B262" s="304"/>
      <c r="C262" s="304"/>
      <c r="D262" s="304"/>
      <c r="E262" s="304"/>
      <c r="F262" s="304"/>
      <c r="G262" s="304"/>
      <c r="H262" s="304"/>
      <c r="I262" s="304"/>
      <c r="J262" s="304"/>
      <c r="K262" s="304"/>
      <c r="L262" s="304"/>
      <c r="M262" s="304"/>
      <c r="N262" s="304"/>
      <c r="O262" s="304"/>
      <c r="P262" s="304"/>
      <c r="Q262" s="304"/>
      <c r="R262" s="304"/>
      <c r="S262" s="304"/>
      <c r="T262" s="304"/>
      <c r="U262" s="304"/>
      <c r="V262" s="304"/>
      <c r="W262" s="304"/>
      <c r="X262" s="304"/>
      <c r="Y262" s="304"/>
      <c r="Z262" s="304"/>
    </row>
    <row r="263" spans="1:26" ht="12.75" customHeight="1" x14ac:dyDescent="0.25">
      <c r="A263" s="304"/>
      <c r="B263" s="304"/>
      <c r="C263" s="304"/>
      <c r="D263" s="304"/>
      <c r="E263" s="304"/>
      <c r="F263" s="304"/>
      <c r="G263" s="304"/>
      <c r="H263" s="304"/>
      <c r="I263" s="304"/>
      <c r="J263" s="304"/>
      <c r="K263" s="304"/>
      <c r="L263" s="304"/>
      <c r="M263" s="304"/>
      <c r="N263" s="304"/>
      <c r="O263" s="304"/>
      <c r="P263" s="304"/>
      <c r="Q263" s="304"/>
      <c r="R263" s="304"/>
      <c r="S263" s="304"/>
      <c r="T263" s="304"/>
      <c r="U263" s="304"/>
      <c r="V263" s="304"/>
      <c r="W263" s="304"/>
      <c r="X263" s="304"/>
      <c r="Y263" s="304"/>
      <c r="Z263" s="304"/>
    </row>
    <row r="264" spans="1:26" ht="12.75" customHeight="1" x14ac:dyDescent="0.25">
      <c r="A264" s="304"/>
      <c r="B264" s="304"/>
      <c r="C264" s="304"/>
      <c r="D264" s="304"/>
      <c r="E264" s="304"/>
      <c r="F264" s="304"/>
      <c r="G264" s="304"/>
      <c r="H264" s="304"/>
      <c r="I264" s="304"/>
      <c r="J264" s="304"/>
      <c r="K264" s="304"/>
      <c r="L264" s="304"/>
      <c r="M264" s="304"/>
      <c r="N264" s="304"/>
      <c r="O264" s="304"/>
      <c r="P264" s="304"/>
      <c r="Q264" s="304"/>
      <c r="R264" s="304"/>
      <c r="S264" s="304"/>
      <c r="T264" s="304"/>
      <c r="U264" s="304"/>
      <c r="V264" s="304"/>
      <c r="W264" s="304"/>
      <c r="X264" s="304"/>
      <c r="Y264" s="304"/>
      <c r="Z264" s="304"/>
    </row>
    <row r="265" spans="1:26" ht="12.75" customHeight="1" x14ac:dyDescent="0.25">
      <c r="A265" s="304"/>
      <c r="B265" s="304"/>
      <c r="C265" s="304"/>
      <c r="D265" s="304"/>
      <c r="E265" s="304"/>
      <c r="F265" s="304"/>
      <c r="G265" s="304"/>
      <c r="H265" s="304"/>
      <c r="I265" s="304"/>
      <c r="J265" s="304"/>
      <c r="K265" s="304"/>
      <c r="L265" s="304"/>
      <c r="M265" s="304"/>
      <c r="N265" s="304"/>
      <c r="O265" s="304"/>
      <c r="P265" s="304"/>
      <c r="Q265" s="304"/>
      <c r="R265" s="304"/>
      <c r="S265" s="304"/>
      <c r="T265" s="304"/>
      <c r="U265" s="304"/>
      <c r="V265" s="304"/>
      <c r="W265" s="304"/>
      <c r="X265" s="304"/>
      <c r="Y265" s="304"/>
      <c r="Z265" s="304"/>
    </row>
    <row r="266" spans="1:26" ht="12.75" customHeight="1" x14ac:dyDescent="0.25">
      <c r="A266" s="304"/>
      <c r="B266" s="304"/>
      <c r="C266" s="304"/>
      <c r="D266" s="304"/>
      <c r="E266" s="304"/>
      <c r="F266" s="304"/>
      <c r="G266" s="304"/>
      <c r="H266" s="304"/>
      <c r="I266" s="304"/>
      <c r="J266" s="304"/>
      <c r="K266" s="304"/>
      <c r="L266" s="304"/>
      <c r="M266" s="304"/>
      <c r="N266" s="304"/>
      <c r="O266" s="304"/>
      <c r="P266" s="304"/>
      <c r="Q266" s="304"/>
      <c r="R266" s="304"/>
      <c r="S266" s="304"/>
      <c r="T266" s="304"/>
      <c r="U266" s="304"/>
      <c r="V266" s="304"/>
      <c r="W266" s="304"/>
      <c r="X266" s="304"/>
      <c r="Y266" s="304"/>
      <c r="Z266" s="304"/>
    </row>
    <row r="267" spans="1:26" ht="12.75" customHeight="1" x14ac:dyDescent="0.25">
      <c r="A267" s="304"/>
      <c r="B267" s="304"/>
      <c r="C267" s="304"/>
      <c r="D267" s="304"/>
      <c r="E267" s="304"/>
      <c r="F267" s="304"/>
      <c r="G267" s="304"/>
      <c r="H267" s="304"/>
      <c r="I267" s="304"/>
      <c r="J267" s="304"/>
      <c r="K267" s="304"/>
      <c r="L267" s="304"/>
      <c r="M267" s="304"/>
      <c r="N267" s="304"/>
      <c r="O267" s="304"/>
      <c r="P267" s="304"/>
      <c r="Q267" s="304"/>
      <c r="R267" s="304"/>
      <c r="S267" s="304"/>
      <c r="T267" s="304"/>
      <c r="U267" s="304"/>
      <c r="V267" s="304"/>
      <c r="W267" s="304"/>
      <c r="X267" s="304"/>
      <c r="Y267" s="304"/>
      <c r="Z267" s="304"/>
    </row>
    <row r="268" spans="1:26" ht="12.75" customHeight="1" x14ac:dyDescent="0.25">
      <c r="A268" s="304"/>
      <c r="B268" s="304"/>
      <c r="C268" s="304"/>
      <c r="D268" s="304"/>
      <c r="E268" s="304"/>
      <c r="F268" s="304"/>
      <c r="G268" s="304"/>
      <c r="H268" s="304"/>
      <c r="I268" s="304"/>
      <c r="J268" s="304"/>
      <c r="K268" s="304"/>
      <c r="L268" s="304"/>
      <c r="M268" s="304"/>
      <c r="N268" s="304"/>
      <c r="O268" s="304"/>
      <c r="P268" s="304"/>
      <c r="Q268" s="304"/>
      <c r="R268" s="304"/>
      <c r="S268" s="304"/>
      <c r="T268" s="304"/>
      <c r="U268" s="304"/>
      <c r="V268" s="304"/>
      <c r="W268" s="304"/>
      <c r="X268" s="304"/>
      <c r="Y268" s="304"/>
      <c r="Z268" s="304"/>
    </row>
    <row r="269" spans="1:26" ht="12.75" customHeight="1" x14ac:dyDescent="0.25">
      <c r="A269" s="304"/>
      <c r="B269" s="304"/>
      <c r="C269" s="304"/>
      <c r="D269" s="304"/>
      <c r="E269" s="304"/>
      <c r="F269" s="304"/>
      <c r="G269" s="304"/>
      <c r="H269" s="304"/>
      <c r="I269" s="304"/>
      <c r="J269" s="304"/>
      <c r="K269" s="304"/>
      <c r="L269" s="304"/>
      <c r="M269" s="304"/>
      <c r="N269" s="304"/>
      <c r="O269" s="304"/>
      <c r="P269" s="304"/>
      <c r="Q269" s="304"/>
      <c r="R269" s="304"/>
      <c r="S269" s="304"/>
      <c r="T269" s="304"/>
      <c r="U269" s="304"/>
      <c r="V269" s="304"/>
      <c r="W269" s="304"/>
      <c r="X269" s="304"/>
      <c r="Y269" s="304"/>
      <c r="Z269" s="304"/>
    </row>
    <row r="270" spans="1:26" ht="12.75" customHeight="1" x14ac:dyDescent="0.25">
      <c r="A270" s="304"/>
      <c r="B270" s="304"/>
      <c r="C270" s="304"/>
      <c r="D270" s="304"/>
      <c r="E270" s="304"/>
      <c r="F270" s="304"/>
      <c r="G270" s="304"/>
      <c r="H270" s="304"/>
      <c r="I270" s="304"/>
      <c r="J270" s="304"/>
      <c r="K270" s="304"/>
      <c r="L270" s="304"/>
      <c r="M270" s="304"/>
      <c r="N270" s="304"/>
      <c r="O270" s="304"/>
      <c r="P270" s="304"/>
      <c r="Q270" s="304"/>
      <c r="R270" s="304"/>
      <c r="S270" s="304"/>
      <c r="T270" s="304"/>
      <c r="U270" s="304"/>
      <c r="V270" s="304"/>
      <c r="W270" s="304"/>
      <c r="X270" s="304"/>
      <c r="Y270" s="304"/>
      <c r="Z270" s="304"/>
    </row>
    <row r="271" spans="1:26" ht="12.75" customHeight="1" x14ac:dyDescent="0.25">
      <c r="A271" s="304"/>
      <c r="B271" s="304"/>
      <c r="C271" s="304"/>
      <c r="D271" s="304"/>
      <c r="E271" s="304"/>
      <c r="F271" s="304"/>
      <c r="G271" s="304"/>
      <c r="H271" s="304"/>
      <c r="I271" s="304"/>
      <c r="J271" s="304"/>
      <c r="K271" s="304"/>
      <c r="L271" s="304"/>
      <c r="M271" s="304"/>
      <c r="N271" s="304"/>
      <c r="O271" s="304"/>
      <c r="P271" s="304"/>
      <c r="Q271" s="304"/>
      <c r="R271" s="304"/>
      <c r="S271" s="304"/>
      <c r="T271" s="304"/>
      <c r="U271" s="304"/>
      <c r="V271" s="304"/>
      <c r="W271" s="304"/>
      <c r="X271" s="304"/>
      <c r="Y271" s="304"/>
      <c r="Z271" s="304"/>
    </row>
    <row r="272" spans="1:26" ht="12.75" customHeight="1" x14ac:dyDescent="0.25">
      <c r="A272" s="304"/>
      <c r="B272" s="304"/>
      <c r="C272" s="304"/>
      <c r="D272" s="304"/>
      <c r="E272" s="304"/>
      <c r="F272" s="304"/>
      <c r="G272" s="304"/>
      <c r="H272" s="304"/>
      <c r="I272" s="304"/>
      <c r="J272" s="304"/>
      <c r="K272" s="304"/>
      <c r="L272" s="304"/>
      <c r="M272" s="304"/>
      <c r="N272" s="304"/>
      <c r="O272" s="304"/>
      <c r="P272" s="304"/>
      <c r="Q272" s="304"/>
      <c r="R272" s="304"/>
      <c r="S272" s="304"/>
      <c r="T272" s="304"/>
      <c r="U272" s="304"/>
      <c r="V272" s="304"/>
      <c r="W272" s="304"/>
      <c r="X272" s="304"/>
      <c r="Y272" s="304"/>
      <c r="Z272" s="304"/>
    </row>
    <row r="273" spans="1:26" ht="12.75" customHeight="1" x14ac:dyDescent="0.25">
      <c r="A273" s="304"/>
      <c r="B273" s="304"/>
      <c r="C273" s="304"/>
      <c r="D273" s="304"/>
      <c r="E273" s="304"/>
      <c r="F273" s="304"/>
      <c r="G273" s="304"/>
      <c r="H273" s="304"/>
      <c r="I273" s="304"/>
      <c r="J273" s="304"/>
      <c r="K273" s="304"/>
      <c r="L273" s="304"/>
      <c r="M273" s="304"/>
      <c r="N273" s="304"/>
      <c r="O273" s="304"/>
      <c r="P273" s="304"/>
      <c r="Q273" s="304"/>
      <c r="R273" s="304"/>
      <c r="S273" s="304"/>
      <c r="T273" s="304"/>
      <c r="U273" s="304"/>
      <c r="V273" s="304"/>
      <c r="W273" s="304"/>
      <c r="X273" s="304"/>
      <c r="Y273" s="304"/>
      <c r="Z273" s="304"/>
    </row>
    <row r="274" spans="1:26" ht="12.75" customHeight="1" x14ac:dyDescent="0.25">
      <c r="A274" s="304"/>
      <c r="B274" s="304"/>
      <c r="C274" s="304"/>
      <c r="D274" s="304"/>
      <c r="E274" s="304"/>
      <c r="F274" s="304"/>
      <c r="G274" s="304"/>
      <c r="H274" s="304"/>
      <c r="I274" s="304"/>
      <c r="J274" s="304"/>
      <c r="K274" s="304"/>
      <c r="L274" s="304"/>
      <c r="M274" s="304"/>
      <c r="N274" s="304"/>
      <c r="O274" s="304"/>
      <c r="P274" s="304"/>
      <c r="Q274" s="304"/>
      <c r="R274" s="304"/>
      <c r="S274" s="304"/>
      <c r="T274" s="304"/>
      <c r="U274" s="304"/>
      <c r="V274" s="304"/>
      <c r="W274" s="304"/>
      <c r="X274" s="304"/>
      <c r="Y274" s="304"/>
      <c r="Z274" s="304"/>
    </row>
    <row r="275" spans="1:26" ht="12.75" customHeight="1" x14ac:dyDescent="0.25">
      <c r="A275" s="304"/>
      <c r="B275" s="304"/>
      <c r="C275" s="304"/>
      <c r="D275" s="304"/>
      <c r="E275" s="304"/>
      <c r="F275" s="304"/>
      <c r="G275" s="304"/>
      <c r="H275" s="304"/>
      <c r="I275" s="304"/>
      <c r="J275" s="304"/>
      <c r="K275" s="304"/>
      <c r="L275" s="304"/>
      <c r="M275" s="304"/>
      <c r="N275" s="304"/>
      <c r="O275" s="304"/>
      <c r="P275" s="304"/>
      <c r="Q275" s="304"/>
      <c r="R275" s="304"/>
      <c r="S275" s="304"/>
      <c r="T275" s="304"/>
      <c r="U275" s="304"/>
      <c r="V275" s="304"/>
      <c r="W275" s="304"/>
      <c r="X275" s="304"/>
      <c r="Y275" s="304"/>
      <c r="Z275" s="304"/>
    </row>
    <row r="276" spans="1:26" ht="12.75" customHeight="1" x14ac:dyDescent="0.25">
      <c r="A276" s="304"/>
      <c r="B276" s="304"/>
      <c r="C276" s="304"/>
      <c r="D276" s="304"/>
      <c r="E276" s="304"/>
      <c r="F276" s="304"/>
      <c r="G276" s="304"/>
      <c r="H276" s="304"/>
      <c r="I276" s="304"/>
      <c r="J276" s="304"/>
      <c r="K276" s="304"/>
      <c r="L276" s="304"/>
      <c r="M276" s="304"/>
      <c r="N276" s="304"/>
      <c r="O276" s="304"/>
      <c r="P276" s="304"/>
      <c r="Q276" s="304"/>
      <c r="R276" s="304"/>
      <c r="S276" s="304"/>
      <c r="T276" s="304"/>
      <c r="U276" s="304"/>
      <c r="V276" s="304"/>
      <c r="W276" s="304"/>
      <c r="X276" s="304"/>
      <c r="Y276" s="304"/>
      <c r="Z276" s="304"/>
    </row>
    <row r="277" spans="1:26" ht="12.75" customHeight="1" x14ac:dyDescent="0.25">
      <c r="A277" s="304"/>
      <c r="B277" s="304"/>
      <c r="C277" s="304"/>
      <c r="D277" s="304"/>
      <c r="E277" s="304"/>
      <c r="F277" s="304"/>
      <c r="G277" s="304"/>
      <c r="H277" s="304"/>
      <c r="I277" s="304"/>
      <c r="J277" s="304"/>
      <c r="K277" s="304"/>
      <c r="L277" s="304"/>
      <c r="M277" s="304"/>
      <c r="N277" s="304"/>
      <c r="O277" s="304"/>
      <c r="P277" s="304"/>
      <c r="Q277" s="304"/>
      <c r="R277" s="304"/>
      <c r="S277" s="304"/>
      <c r="T277" s="304"/>
      <c r="U277" s="304"/>
      <c r="V277" s="304"/>
      <c r="W277" s="304"/>
      <c r="X277" s="304"/>
      <c r="Y277" s="304"/>
      <c r="Z277" s="304"/>
    </row>
    <row r="278" spans="1:26" ht="12.75" customHeight="1" x14ac:dyDescent="0.25">
      <c r="A278" s="304"/>
      <c r="B278" s="304"/>
      <c r="C278" s="304"/>
      <c r="D278" s="304"/>
      <c r="E278" s="304"/>
      <c r="F278" s="304"/>
      <c r="G278" s="304"/>
      <c r="H278" s="304"/>
      <c r="I278" s="304"/>
      <c r="J278" s="304"/>
      <c r="K278" s="304"/>
      <c r="L278" s="304"/>
      <c r="M278" s="304"/>
      <c r="N278" s="304"/>
      <c r="O278" s="304"/>
      <c r="P278" s="304"/>
      <c r="Q278" s="304"/>
      <c r="R278" s="304"/>
      <c r="S278" s="304"/>
      <c r="T278" s="304"/>
      <c r="U278" s="304"/>
      <c r="V278" s="304"/>
      <c r="W278" s="304"/>
      <c r="X278" s="304"/>
      <c r="Y278" s="304"/>
      <c r="Z278" s="304"/>
    </row>
    <row r="279" spans="1:26" ht="12.75" customHeight="1" x14ac:dyDescent="0.25">
      <c r="A279" s="304"/>
      <c r="B279" s="304"/>
      <c r="C279" s="304"/>
      <c r="D279" s="304"/>
      <c r="E279" s="304"/>
      <c r="F279" s="304"/>
      <c r="G279" s="304"/>
      <c r="H279" s="304"/>
      <c r="I279" s="304"/>
      <c r="J279" s="304"/>
      <c r="K279" s="304"/>
      <c r="L279" s="304"/>
      <c r="M279" s="304"/>
      <c r="N279" s="304"/>
      <c r="O279" s="304"/>
      <c r="P279" s="304"/>
      <c r="Q279" s="304"/>
      <c r="R279" s="304"/>
      <c r="S279" s="304"/>
      <c r="T279" s="304"/>
      <c r="U279" s="304"/>
      <c r="V279" s="304"/>
      <c r="W279" s="304"/>
      <c r="X279" s="304"/>
      <c r="Y279" s="304"/>
      <c r="Z279" s="304"/>
    </row>
    <row r="280" spans="1:26" ht="12.75" customHeight="1" x14ac:dyDescent="0.25">
      <c r="A280" s="304"/>
      <c r="B280" s="304"/>
      <c r="C280" s="304"/>
      <c r="D280" s="304"/>
      <c r="E280" s="304"/>
      <c r="F280" s="304"/>
      <c r="G280" s="304"/>
      <c r="H280" s="304"/>
      <c r="I280" s="304"/>
      <c r="J280" s="304"/>
      <c r="K280" s="304"/>
      <c r="L280" s="304"/>
      <c r="M280" s="304"/>
      <c r="N280" s="304"/>
      <c r="O280" s="304"/>
      <c r="P280" s="304"/>
      <c r="Q280" s="304"/>
      <c r="R280" s="304"/>
      <c r="S280" s="304"/>
      <c r="T280" s="304"/>
      <c r="U280" s="304"/>
      <c r="V280" s="304"/>
      <c r="W280" s="304"/>
      <c r="X280" s="304"/>
      <c r="Y280" s="304"/>
      <c r="Z280" s="304"/>
    </row>
    <row r="281" spans="1:26" ht="12.75" customHeight="1" x14ac:dyDescent="0.25">
      <c r="A281" s="304"/>
      <c r="B281" s="304"/>
      <c r="C281" s="304"/>
      <c r="D281" s="304"/>
      <c r="E281" s="304"/>
      <c r="F281" s="304"/>
      <c r="G281" s="304"/>
      <c r="H281" s="304"/>
      <c r="I281" s="304"/>
      <c r="J281" s="304"/>
      <c r="K281" s="304"/>
      <c r="L281" s="304"/>
      <c r="M281" s="304"/>
      <c r="N281" s="304"/>
      <c r="O281" s="304"/>
      <c r="P281" s="304"/>
      <c r="Q281" s="304"/>
      <c r="R281" s="304"/>
      <c r="S281" s="304"/>
      <c r="T281" s="304"/>
      <c r="U281" s="304"/>
      <c r="V281" s="304"/>
      <c r="W281" s="304"/>
      <c r="X281" s="304"/>
      <c r="Y281" s="304"/>
      <c r="Z281" s="304"/>
    </row>
    <row r="282" spans="1:26" ht="12.75" customHeight="1" x14ac:dyDescent="0.25">
      <c r="A282" s="304"/>
      <c r="B282" s="304"/>
      <c r="C282" s="304"/>
      <c r="D282" s="304"/>
      <c r="E282" s="304"/>
      <c r="F282" s="304"/>
      <c r="G282" s="304"/>
      <c r="H282" s="304"/>
      <c r="I282" s="304"/>
      <c r="J282" s="304"/>
      <c r="K282" s="304"/>
      <c r="L282" s="304"/>
      <c r="M282" s="304"/>
      <c r="N282" s="304"/>
      <c r="O282" s="304"/>
      <c r="P282" s="304"/>
      <c r="Q282" s="304"/>
      <c r="R282" s="304"/>
      <c r="S282" s="304"/>
      <c r="T282" s="304"/>
      <c r="U282" s="304"/>
      <c r="V282" s="304"/>
      <c r="W282" s="304"/>
      <c r="X282" s="304"/>
      <c r="Y282" s="304"/>
      <c r="Z282" s="304"/>
    </row>
    <row r="283" spans="1:26" ht="12.75" customHeight="1" x14ac:dyDescent="0.25">
      <c r="A283" s="304"/>
      <c r="B283" s="304"/>
      <c r="C283" s="304"/>
      <c r="D283" s="304"/>
      <c r="E283" s="304"/>
      <c r="F283" s="304"/>
      <c r="G283" s="304"/>
      <c r="H283" s="304"/>
      <c r="I283" s="304"/>
      <c r="J283" s="304"/>
      <c r="K283" s="304"/>
      <c r="L283" s="304"/>
      <c r="M283" s="304"/>
      <c r="N283" s="304"/>
      <c r="O283" s="304"/>
      <c r="P283" s="304"/>
      <c r="Q283" s="304"/>
      <c r="R283" s="304"/>
      <c r="S283" s="304"/>
      <c r="T283" s="304"/>
      <c r="U283" s="304"/>
      <c r="V283" s="304"/>
      <c r="W283" s="304"/>
      <c r="X283" s="304"/>
      <c r="Y283" s="304"/>
      <c r="Z283" s="304"/>
    </row>
    <row r="284" spans="1:26" ht="12.75" customHeight="1" x14ac:dyDescent="0.25">
      <c r="A284" s="304"/>
      <c r="B284" s="304"/>
      <c r="C284" s="304"/>
      <c r="D284" s="304"/>
      <c r="E284" s="304"/>
      <c r="F284" s="304"/>
      <c r="G284" s="304"/>
      <c r="H284" s="304"/>
      <c r="I284" s="304"/>
      <c r="J284" s="304"/>
      <c r="K284" s="304"/>
      <c r="L284" s="304"/>
      <c r="M284" s="304"/>
      <c r="N284" s="304"/>
      <c r="O284" s="304"/>
      <c r="P284" s="304"/>
      <c r="Q284" s="304"/>
      <c r="R284" s="304"/>
      <c r="S284" s="304"/>
      <c r="T284" s="304"/>
      <c r="U284" s="304"/>
      <c r="V284" s="304"/>
      <c r="W284" s="304"/>
      <c r="X284" s="304"/>
      <c r="Y284" s="304"/>
      <c r="Z284" s="304"/>
    </row>
    <row r="285" spans="1:26" ht="12.75" customHeight="1" x14ac:dyDescent="0.25">
      <c r="A285" s="304"/>
      <c r="B285" s="304"/>
      <c r="C285" s="304"/>
      <c r="D285" s="304"/>
      <c r="E285" s="304"/>
      <c r="F285" s="304"/>
      <c r="G285" s="304"/>
      <c r="H285" s="304"/>
      <c r="I285" s="304"/>
      <c r="J285" s="304"/>
      <c r="K285" s="304"/>
      <c r="L285" s="304"/>
      <c r="M285" s="304"/>
      <c r="N285" s="304"/>
      <c r="O285" s="304"/>
      <c r="P285" s="304"/>
      <c r="Q285" s="304"/>
      <c r="R285" s="304"/>
      <c r="S285" s="304"/>
      <c r="T285" s="304"/>
      <c r="U285" s="304"/>
      <c r="V285" s="304"/>
      <c r="W285" s="304"/>
      <c r="X285" s="304"/>
      <c r="Y285" s="304"/>
      <c r="Z285" s="304"/>
    </row>
    <row r="286" spans="1:26" ht="12.75" customHeight="1" x14ac:dyDescent="0.25">
      <c r="A286" s="304"/>
      <c r="B286" s="304"/>
      <c r="C286" s="304"/>
      <c r="D286" s="304"/>
      <c r="E286" s="304"/>
      <c r="F286" s="304"/>
      <c r="G286" s="304"/>
      <c r="H286" s="304"/>
      <c r="I286" s="304"/>
      <c r="J286" s="304"/>
      <c r="K286" s="304"/>
      <c r="L286" s="304"/>
      <c r="M286" s="304"/>
      <c r="N286" s="304"/>
      <c r="O286" s="304"/>
      <c r="P286" s="304"/>
      <c r="Q286" s="304"/>
      <c r="R286" s="304"/>
      <c r="S286" s="304"/>
      <c r="T286" s="304"/>
      <c r="U286" s="304"/>
      <c r="V286" s="304"/>
      <c r="W286" s="304"/>
      <c r="X286" s="304"/>
      <c r="Y286" s="304"/>
      <c r="Z286" s="304"/>
    </row>
    <row r="287" spans="1:26" ht="12.75" customHeight="1" x14ac:dyDescent="0.25">
      <c r="A287" s="304"/>
      <c r="B287" s="304"/>
      <c r="C287" s="304"/>
      <c r="D287" s="304"/>
      <c r="E287" s="304"/>
      <c r="F287" s="304"/>
      <c r="G287" s="304"/>
      <c r="H287" s="304"/>
      <c r="I287" s="304"/>
      <c r="J287" s="304"/>
      <c r="K287" s="304"/>
      <c r="L287" s="304"/>
      <c r="M287" s="304"/>
      <c r="N287" s="304"/>
      <c r="O287" s="304"/>
      <c r="P287" s="304"/>
      <c r="Q287" s="304"/>
      <c r="R287" s="304"/>
      <c r="S287" s="304"/>
      <c r="T287" s="304"/>
      <c r="U287" s="304"/>
      <c r="V287" s="304"/>
      <c r="W287" s="304"/>
      <c r="X287" s="304"/>
      <c r="Y287" s="304"/>
      <c r="Z287" s="304"/>
    </row>
    <row r="288" spans="1:26" ht="12.75" customHeight="1" x14ac:dyDescent="0.25">
      <c r="A288" s="304"/>
      <c r="B288" s="304"/>
      <c r="C288" s="304"/>
      <c r="D288" s="304"/>
      <c r="E288" s="304"/>
      <c r="F288" s="304"/>
      <c r="G288" s="304"/>
      <c r="H288" s="304"/>
      <c r="I288" s="304"/>
      <c r="J288" s="304"/>
      <c r="K288" s="304"/>
      <c r="L288" s="304"/>
      <c r="M288" s="304"/>
      <c r="N288" s="304"/>
      <c r="O288" s="304"/>
      <c r="P288" s="304"/>
      <c r="Q288" s="304"/>
      <c r="R288" s="304"/>
      <c r="S288" s="304"/>
      <c r="T288" s="304"/>
      <c r="U288" s="304"/>
      <c r="V288" s="304"/>
      <c r="W288" s="304"/>
      <c r="X288" s="304"/>
      <c r="Y288" s="304"/>
      <c r="Z288" s="304"/>
    </row>
    <row r="289" spans="1:26" ht="12.75" customHeight="1" x14ac:dyDescent="0.25">
      <c r="A289" s="304"/>
      <c r="B289" s="304"/>
      <c r="C289" s="304"/>
      <c r="D289" s="304"/>
      <c r="E289" s="304"/>
      <c r="F289" s="304"/>
      <c r="G289" s="304"/>
      <c r="H289" s="304"/>
      <c r="I289" s="304"/>
      <c r="J289" s="304"/>
      <c r="K289" s="304"/>
      <c r="L289" s="304"/>
      <c r="M289" s="304"/>
      <c r="N289" s="304"/>
      <c r="O289" s="304"/>
      <c r="P289" s="304"/>
      <c r="Q289" s="304"/>
      <c r="R289" s="304"/>
      <c r="S289" s="304"/>
      <c r="T289" s="304"/>
      <c r="U289" s="304"/>
      <c r="V289" s="304"/>
      <c r="W289" s="304"/>
      <c r="X289" s="304"/>
      <c r="Y289" s="304"/>
      <c r="Z289" s="304"/>
    </row>
    <row r="290" spans="1:26" ht="12.75" customHeight="1" x14ac:dyDescent="0.25">
      <c r="A290" s="304"/>
      <c r="B290" s="304"/>
      <c r="C290" s="304"/>
      <c r="D290" s="304"/>
      <c r="E290" s="304"/>
      <c r="F290" s="304"/>
      <c r="G290" s="304"/>
      <c r="H290" s="304"/>
      <c r="I290" s="304"/>
      <c r="J290" s="304"/>
      <c r="K290" s="304"/>
      <c r="L290" s="304"/>
      <c r="M290" s="304"/>
      <c r="N290" s="304"/>
      <c r="O290" s="304"/>
      <c r="P290" s="304"/>
      <c r="Q290" s="304"/>
      <c r="R290" s="304"/>
      <c r="S290" s="304"/>
      <c r="T290" s="304"/>
      <c r="U290" s="304"/>
      <c r="V290" s="304"/>
      <c r="W290" s="304"/>
      <c r="X290" s="304"/>
      <c r="Y290" s="304"/>
      <c r="Z290" s="304"/>
    </row>
    <row r="291" spans="1:26" ht="12.75" customHeight="1" x14ac:dyDescent="0.25">
      <c r="A291" s="304"/>
      <c r="B291" s="304"/>
      <c r="C291" s="304"/>
      <c r="D291" s="304"/>
      <c r="E291" s="304"/>
      <c r="F291" s="304"/>
      <c r="G291" s="304"/>
      <c r="H291" s="304"/>
      <c r="I291" s="304"/>
      <c r="J291" s="304"/>
      <c r="K291" s="304"/>
      <c r="L291" s="304"/>
      <c r="M291" s="304"/>
      <c r="N291" s="304"/>
      <c r="O291" s="304"/>
      <c r="P291" s="304"/>
      <c r="Q291" s="304"/>
      <c r="R291" s="304"/>
      <c r="S291" s="304"/>
      <c r="T291" s="304"/>
      <c r="U291" s="304"/>
      <c r="V291" s="304"/>
      <c r="W291" s="304"/>
      <c r="X291" s="304"/>
      <c r="Y291" s="304"/>
      <c r="Z291" s="304"/>
    </row>
    <row r="292" spans="1:26" ht="12.75" customHeight="1" x14ac:dyDescent="0.25">
      <c r="A292" s="304"/>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row>
    <row r="293" spans="1:26" ht="12.75" customHeight="1" x14ac:dyDescent="0.25">
      <c r="A293" s="304"/>
      <c r="B293" s="304"/>
      <c r="C293" s="304"/>
      <c r="D293" s="304"/>
      <c r="E293" s="304"/>
      <c r="F293" s="304"/>
      <c r="G293" s="304"/>
      <c r="H293" s="304"/>
      <c r="I293" s="304"/>
      <c r="J293" s="304"/>
      <c r="K293" s="304"/>
      <c r="L293" s="304"/>
      <c r="M293" s="304"/>
      <c r="N293" s="304"/>
      <c r="O293" s="304"/>
      <c r="P293" s="304"/>
      <c r="Q293" s="304"/>
      <c r="R293" s="304"/>
      <c r="S293" s="304"/>
      <c r="T293" s="304"/>
      <c r="U293" s="304"/>
      <c r="V293" s="304"/>
      <c r="W293" s="304"/>
      <c r="X293" s="304"/>
      <c r="Y293" s="304"/>
      <c r="Z293" s="304"/>
    </row>
    <row r="294" spans="1:26" ht="12.75" customHeight="1" x14ac:dyDescent="0.25">
      <c r="A294" s="304"/>
      <c r="B294" s="304"/>
      <c r="C294" s="304"/>
      <c r="D294" s="304"/>
      <c r="E294" s="304"/>
      <c r="F294" s="304"/>
      <c r="G294" s="304"/>
      <c r="H294" s="304"/>
      <c r="I294" s="304"/>
      <c r="J294" s="304"/>
      <c r="K294" s="304"/>
      <c r="L294" s="304"/>
      <c r="M294" s="304"/>
      <c r="N294" s="304"/>
      <c r="O294" s="304"/>
      <c r="P294" s="304"/>
      <c r="Q294" s="304"/>
      <c r="R294" s="304"/>
      <c r="S294" s="304"/>
      <c r="T294" s="304"/>
      <c r="U294" s="304"/>
      <c r="V294" s="304"/>
      <c r="W294" s="304"/>
      <c r="X294" s="304"/>
      <c r="Y294" s="304"/>
      <c r="Z294" s="304"/>
    </row>
    <row r="295" spans="1:26" ht="12.75" customHeight="1" x14ac:dyDescent="0.25">
      <c r="A295" s="304"/>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row>
    <row r="296" spans="1:26" ht="12.75" customHeight="1" x14ac:dyDescent="0.25">
      <c r="A296" s="304"/>
      <c r="B296" s="304"/>
      <c r="C296" s="304"/>
      <c r="D296" s="304"/>
      <c r="E296" s="304"/>
      <c r="F296" s="304"/>
      <c r="G296" s="304"/>
      <c r="H296" s="304"/>
      <c r="I296" s="304"/>
      <c r="J296" s="304"/>
      <c r="K296" s="304"/>
      <c r="L296" s="304"/>
      <c r="M296" s="304"/>
      <c r="N296" s="304"/>
      <c r="O296" s="304"/>
      <c r="P296" s="304"/>
      <c r="Q296" s="304"/>
      <c r="R296" s="304"/>
      <c r="S296" s="304"/>
      <c r="T296" s="304"/>
      <c r="U296" s="304"/>
      <c r="V296" s="304"/>
      <c r="W296" s="304"/>
      <c r="X296" s="304"/>
      <c r="Y296" s="304"/>
      <c r="Z296" s="304"/>
    </row>
    <row r="297" spans="1:26" ht="12.75" customHeight="1" x14ac:dyDescent="0.25">
      <c r="A297" s="304"/>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row>
    <row r="298" spans="1:26" ht="12.75" customHeight="1" x14ac:dyDescent="0.25">
      <c r="A298" s="304"/>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c r="Y298" s="304"/>
      <c r="Z298" s="304"/>
    </row>
    <row r="299" spans="1:26" ht="12.75" customHeight="1" x14ac:dyDescent="0.25">
      <c r="A299" s="304"/>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c r="Y299" s="304"/>
      <c r="Z299" s="304"/>
    </row>
    <row r="300" spans="1:26" ht="12.75" customHeight="1" x14ac:dyDescent="0.25">
      <c r="A300" s="304"/>
      <c r="B300" s="304"/>
      <c r="C300" s="304"/>
      <c r="D300" s="304"/>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row>
    <row r="301" spans="1:26" ht="12.75" customHeight="1" x14ac:dyDescent="0.25">
      <c r="A301" s="304"/>
      <c r="B301" s="304"/>
      <c r="C301" s="304"/>
      <c r="D301" s="304"/>
      <c r="E301" s="304"/>
      <c r="F301" s="304"/>
      <c r="G301" s="304"/>
      <c r="H301" s="304"/>
      <c r="I301" s="304"/>
      <c r="J301" s="304"/>
      <c r="K301" s="304"/>
      <c r="L301" s="304"/>
      <c r="M301" s="304"/>
      <c r="N301" s="304"/>
      <c r="O301" s="304"/>
      <c r="P301" s="304"/>
      <c r="Q301" s="304"/>
      <c r="R301" s="304"/>
      <c r="S301" s="304"/>
      <c r="T301" s="304"/>
      <c r="U301" s="304"/>
      <c r="V301" s="304"/>
      <c r="W301" s="304"/>
      <c r="X301" s="304"/>
      <c r="Y301" s="304"/>
      <c r="Z301" s="304"/>
    </row>
    <row r="302" spans="1:26" ht="12.75" customHeight="1" x14ac:dyDescent="0.25">
      <c r="A302" s="304"/>
      <c r="B302" s="304"/>
      <c r="C302" s="304"/>
      <c r="D302" s="304"/>
      <c r="E302" s="304"/>
      <c r="F302" s="304"/>
      <c r="G302" s="304"/>
      <c r="H302" s="304"/>
      <c r="I302" s="304"/>
      <c r="J302" s="304"/>
      <c r="K302" s="304"/>
      <c r="L302" s="304"/>
      <c r="M302" s="304"/>
      <c r="N302" s="304"/>
      <c r="O302" s="304"/>
      <c r="P302" s="304"/>
      <c r="Q302" s="304"/>
      <c r="R302" s="304"/>
      <c r="S302" s="304"/>
      <c r="T302" s="304"/>
      <c r="U302" s="304"/>
      <c r="V302" s="304"/>
      <c r="W302" s="304"/>
      <c r="X302" s="304"/>
      <c r="Y302" s="304"/>
      <c r="Z302" s="304"/>
    </row>
    <row r="303" spans="1:26" ht="12.75" customHeight="1" x14ac:dyDescent="0.25">
      <c r="A303" s="304"/>
      <c r="B303" s="304"/>
      <c r="C303" s="304"/>
      <c r="D303" s="304"/>
      <c r="E303" s="304"/>
      <c r="F303" s="304"/>
      <c r="G303" s="304"/>
      <c r="H303" s="304"/>
      <c r="I303" s="304"/>
      <c r="J303" s="304"/>
      <c r="K303" s="304"/>
      <c r="L303" s="304"/>
      <c r="M303" s="304"/>
      <c r="N303" s="304"/>
      <c r="O303" s="304"/>
      <c r="P303" s="304"/>
      <c r="Q303" s="304"/>
      <c r="R303" s="304"/>
      <c r="S303" s="304"/>
      <c r="T303" s="304"/>
      <c r="U303" s="304"/>
      <c r="V303" s="304"/>
      <c r="W303" s="304"/>
      <c r="X303" s="304"/>
      <c r="Y303" s="304"/>
      <c r="Z303" s="304"/>
    </row>
    <row r="304" spans="1:26" ht="12.75" customHeight="1" x14ac:dyDescent="0.25">
      <c r="A304" s="304"/>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row>
    <row r="305" spans="1:26" ht="12.75" customHeight="1" x14ac:dyDescent="0.25">
      <c r="A305" s="304"/>
      <c r="B305" s="304"/>
      <c r="C305" s="304"/>
      <c r="D305" s="304"/>
      <c r="E305" s="304"/>
      <c r="F305" s="304"/>
      <c r="G305" s="304"/>
      <c r="H305" s="304"/>
      <c r="I305" s="304"/>
      <c r="J305" s="304"/>
      <c r="K305" s="304"/>
      <c r="L305" s="304"/>
      <c r="M305" s="304"/>
      <c r="N305" s="304"/>
      <c r="O305" s="304"/>
      <c r="P305" s="304"/>
      <c r="Q305" s="304"/>
      <c r="R305" s="304"/>
      <c r="S305" s="304"/>
      <c r="T305" s="304"/>
      <c r="U305" s="304"/>
      <c r="V305" s="304"/>
      <c r="W305" s="304"/>
      <c r="X305" s="304"/>
      <c r="Y305" s="304"/>
      <c r="Z305" s="304"/>
    </row>
    <row r="306" spans="1:26" ht="12.75" customHeight="1" x14ac:dyDescent="0.25">
      <c r="A306" s="304"/>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row>
    <row r="307" spans="1:26" ht="12.75" customHeight="1" x14ac:dyDescent="0.25">
      <c r="A307" s="304"/>
      <c r="B307" s="304"/>
      <c r="C307" s="304"/>
      <c r="D307" s="304"/>
      <c r="E307" s="304"/>
      <c r="F307" s="304"/>
      <c r="G307" s="304"/>
      <c r="H307" s="304"/>
      <c r="I307" s="304"/>
      <c r="J307" s="304"/>
      <c r="K307" s="304"/>
      <c r="L307" s="304"/>
      <c r="M307" s="304"/>
      <c r="N307" s="304"/>
      <c r="O307" s="304"/>
      <c r="P307" s="304"/>
      <c r="Q307" s="304"/>
      <c r="R307" s="304"/>
      <c r="S307" s="304"/>
      <c r="T307" s="304"/>
      <c r="U307" s="304"/>
      <c r="V307" s="304"/>
      <c r="W307" s="304"/>
      <c r="X307" s="304"/>
      <c r="Y307" s="304"/>
      <c r="Z307" s="304"/>
    </row>
    <row r="308" spans="1:26" ht="12.75" customHeight="1" x14ac:dyDescent="0.25">
      <c r="A308" s="304"/>
      <c r="B308" s="304"/>
      <c r="C308" s="304"/>
      <c r="D308" s="304"/>
      <c r="E308" s="304"/>
      <c r="F308" s="304"/>
      <c r="G308" s="304"/>
      <c r="H308" s="304"/>
      <c r="I308" s="304"/>
      <c r="J308" s="304"/>
      <c r="K308" s="304"/>
      <c r="L308" s="304"/>
      <c r="M308" s="304"/>
      <c r="N308" s="304"/>
      <c r="O308" s="304"/>
      <c r="P308" s="304"/>
      <c r="Q308" s="304"/>
      <c r="R308" s="304"/>
      <c r="S308" s="304"/>
      <c r="T308" s="304"/>
      <c r="U308" s="304"/>
      <c r="V308" s="304"/>
      <c r="W308" s="304"/>
      <c r="X308" s="304"/>
      <c r="Y308" s="304"/>
      <c r="Z308" s="304"/>
    </row>
    <row r="309" spans="1:26" ht="12.75" customHeight="1" x14ac:dyDescent="0.25">
      <c r="A309" s="304"/>
      <c r="B309" s="304"/>
      <c r="C309" s="304"/>
      <c r="D309" s="304"/>
      <c r="E309" s="304"/>
      <c r="F309" s="304"/>
      <c r="G309" s="304"/>
      <c r="H309" s="304"/>
      <c r="I309" s="304"/>
      <c r="J309" s="304"/>
      <c r="K309" s="304"/>
      <c r="L309" s="304"/>
      <c r="M309" s="304"/>
      <c r="N309" s="304"/>
      <c r="O309" s="304"/>
      <c r="P309" s="304"/>
      <c r="Q309" s="304"/>
      <c r="R309" s="304"/>
      <c r="S309" s="304"/>
      <c r="T309" s="304"/>
      <c r="U309" s="304"/>
      <c r="V309" s="304"/>
      <c r="W309" s="304"/>
      <c r="X309" s="304"/>
      <c r="Y309" s="304"/>
      <c r="Z309" s="304"/>
    </row>
    <row r="310" spans="1:26" ht="12.75" customHeight="1" x14ac:dyDescent="0.25">
      <c r="A310" s="304"/>
      <c r="B310" s="304"/>
      <c r="C310" s="304"/>
      <c r="D310" s="304"/>
      <c r="E310" s="304"/>
      <c r="F310" s="304"/>
      <c r="G310" s="304"/>
      <c r="H310" s="304"/>
      <c r="I310" s="304"/>
      <c r="J310" s="304"/>
      <c r="K310" s="304"/>
      <c r="L310" s="304"/>
      <c r="M310" s="304"/>
      <c r="N310" s="304"/>
      <c r="O310" s="304"/>
      <c r="P310" s="304"/>
      <c r="Q310" s="304"/>
      <c r="R310" s="304"/>
      <c r="S310" s="304"/>
      <c r="T310" s="304"/>
      <c r="U310" s="304"/>
      <c r="V310" s="304"/>
      <c r="W310" s="304"/>
      <c r="X310" s="304"/>
      <c r="Y310" s="304"/>
      <c r="Z310" s="304"/>
    </row>
    <row r="311" spans="1:26" ht="12.75" customHeight="1" x14ac:dyDescent="0.25">
      <c r="A311" s="304"/>
      <c r="B311" s="304"/>
      <c r="C311" s="304"/>
      <c r="D311" s="304"/>
      <c r="E311" s="304"/>
      <c r="F311" s="304"/>
      <c r="G311" s="304"/>
      <c r="H311" s="304"/>
      <c r="I311" s="304"/>
      <c r="J311" s="304"/>
      <c r="K311" s="304"/>
      <c r="L311" s="304"/>
      <c r="M311" s="304"/>
      <c r="N311" s="304"/>
      <c r="O311" s="304"/>
      <c r="P311" s="304"/>
      <c r="Q311" s="304"/>
      <c r="R311" s="304"/>
      <c r="S311" s="304"/>
      <c r="T311" s="304"/>
      <c r="U311" s="304"/>
      <c r="V311" s="304"/>
      <c r="W311" s="304"/>
      <c r="X311" s="304"/>
      <c r="Y311" s="304"/>
      <c r="Z311" s="304"/>
    </row>
    <row r="312" spans="1:26" ht="12.75" customHeight="1" x14ac:dyDescent="0.25">
      <c r="A312" s="304"/>
      <c r="B312" s="304"/>
      <c r="C312" s="304"/>
      <c r="D312" s="304"/>
      <c r="E312" s="304"/>
      <c r="F312" s="304"/>
      <c r="G312" s="304"/>
      <c r="H312" s="304"/>
      <c r="I312" s="304"/>
      <c r="J312" s="304"/>
      <c r="K312" s="304"/>
      <c r="L312" s="304"/>
      <c r="M312" s="304"/>
      <c r="N312" s="304"/>
      <c r="O312" s="304"/>
      <c r="P312" s="304"/>
      <c r="Q312" s="304"/>
      <c r="R312" s="304"/>
      <c r="S312" s="304"/>
      <c r="T312" s="304"/>
      <c r="U312" s="304"/>
      <c r="V312" s="304"/>
      <c r="W312" s="304"/>
      <c r="X312" s="304"/>
      <c r="Y312" s="304"/>
      <c r="Z312" s="304"/>
    </row>
    <row r="313" spans="1:26" ht="12.75" customHeight="1" x14ac:dyDescent="0.25">
      <c r="A313" s="304"/>
      <c r="B313" s="304"/>
      <c r="C313" s="304"/>
      <c r="D313" s="304"/>
      <c r="E313" s="304"/>
      <c r="F313" s="304"/>
      <c r="G313" s="304"/>
      <c r="H313" s="304"/>
      <c r="I313" s="304"/>
      <c r="J313" s="304"/>
      <c r="K313" s="304"/>
      <c r="L313" s="304"/>
      <c r="M313" s="304"/>
      <c r="N313" s="304"/>
      <c r="O313" s="304"/>
      <c r="P313" s="304"/>
      <c r="Q313" s="304"/>
      <c r="R313" s="304"/>
      <c r="S313" s="304"/>
      <c r="T313" s="304"/>
      <c r="U313" s="304"/>
      <c r="V313" s="304"/>
      <c r="W313" s="304"/>
      <c r="X313" s="304"/>
      <c r="Y313" s="304"/>
      <c r="Z313" s="304"/>
    </row>
    <row r="314" spans="1:26" ht="12.75" customHeight="1" x14ac:dyDescent="0.25">
      <c r="A314" s="304"/>
      <c r="B314" s="304"/>
      <c r="C314" s="304"/>
      <c r="D314" s="304"/>
      <c r="E314" s="304"/>
      <c r="F314" s="304"/>
      <c r="G314" s="304"/>
      <c r="H314" s="304"/>
      <c r="I314" s="304"/>
      <c r="J314" s="304"/>
      <c r="K314" s="304"/>
      <c r="L314" s="304"/>
      <c r="M314" s="304"/>
      <c r="N314" s="304"/>
      <c r="O314" s="304"/>
      <c r="P314" s="304"/>
      <c r="Q314" s="304"/>
      <c r="R314" s="304"/>
      <c r="S314" s="304"/>
      <c r="T314" s="304"/>
      <c r="U314" s="304"/>
      <c r="V314" s="304"/>
      <c r="W314" s="304"/>
      <c r="X314" s="304"/>
      <c r="Y314" s="304"/>
      <c r="Z314" s="304"/>
    </row>
    <row r="315" spans="1:26" ht="12.75" customHeight="1" x14ac:dyDescent="0.25">
      <c r="A315" s="304"/>
      <c r="B315" s="304"/>
      <c r="C315" s="304"/>
      <c r="D315" s="304"/>
      <c r="E315" s="304"/>
      <c r="F315" s="304"/>
      <c r="G315" s="304"/>
      <c r="H315" s="304"/>
      <c r="I315" s="304"/>
      <c r="J315" s="304"/>
      <c r="K315" s="304"/>
      <c r="L315" s="304"/>
      <c r="M315" s="304"/>
      <c r="N315" s="304"/>
      <c r="O315" s="304"/>
      <c r="P315" s="304"/>
      <c r="Q315" s="304"/>
      <c r="R315" s="304"/>
      <c r="S315" s="304"/>
      <c r="T315" s="304"/>
      <c r="U315" s="304"/>
      <c r="V315" s="304"/>
      <c r="W315" s="304"/>
      <c r="X315" s="304"/>
      <c r="Y315" s="304"/>
      <c r="Z315" s="304"/>
    </row>
    <row r="316" spans="1:26" ht="12.75" customHeight="1" x14ac:dyDescent="0.25">
      <c r="A316" s="304"/>
      <c r="B316" s="304"/>
      <c r="C316" s="304"/>
      <c r="D316" s="304"/>
      <c r="E316" s="304"/>
      <c r="F316" s="304"/>
      <c r="G316" s="304"/>
      <c r="H316" s="304"/>
      <c r="I316" s="304"/>
      <c r="J316" s="304"/>
      <c r="K316" s="304"/>
      <c r="L316" s="304"/>
      <c r="M316" s="304"/>
      <c r="N316" s="304"/>
      <c r="O316" s="304"/>
      <c r="P316" s="304"/>
      <c r="Q316" s="304"/>
      <c r="R316" s="304"/>
      <c r="S316" s="304"/>
      <c r="T316" s="304"/>
      <c r="U316" s="304"/>
      <c r="V316" s="304"/>
      <c r="W316" s="304"/>
      <c r="X316" s="304"/>
      <c r="Y316" s="304"/>
      <c r="Z316" s="304"/>
    </row>
    <row r="317" spans="1:26" ht="12.75" customHeight="1" x14ac:dyDescent="0.25">
      <c r="A317" s="304"/>
      <c r="B317" s="304"/>
      <c r="C317" s="304"/>
      <c r="D317" s="304"/>
      <c r="E317" s="304"/>
      <c r="F317" s="304"/>
      <c r="G317" s="304"/>
      <c r="H317" s="304"/>
      <c r="I317" s="304"/>
      <c r="J317" s="304"/>
      <c r="K317" s="304"/>
      <c r="L317" s="304"/>
      <c r="M317" s="304"/>
      <c r="N317" s="304"/>
      <c r="O317" s="304"/>
      <c r="P317" s="304"/>
      <c r="Q317" s="304"/>
      <c r="R317" s="304"/>
      <c r="S317" s="304"/>
      <c r="T317" s="304"/>
      <c r="U317" s="304"/>
      <c r="V317" s="304"/>
      <c r="W317" s="304"/>
      <c r="X317" s="304"/>
      <c r="Y317" s="304"/>
      <c r="Z317" s="304"/>
    </row>
    <row r="318" spans="1:26" ht="12.75" customHeight="1" x14ac:dyDescent="0.25">
      <c r="A318" s="304"/>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row>
    <row r="319" spans="1:26" ht="12.75" customHeight="1" x14ac:dyDescent="0.25">
      <c r="A319" s="304"/>
      <c r="B319" s="304"/>
      <c r="C319" s="304"/>
      <c r="D319" s="304"/>
      <c r="E319" s="304"/>
      <c r="F319" s="304"/>
      <c r="G319" s="304"/>
      <c r="H319" s="304"/>
      <c r="I319" s="304"/>
      <c r="J319" s="304"/>
      <c r="K319" s="304"/>
      <c r="L319" s="304"/>
      <c r="M319" s="304"/>
      <c r="N319" s="304"/>
      <c r="O319" s="304"/>
      <c r="P319" s="304"/>
      <c r="Q319" s="304"/>
      <c r="R319" s="304"/>
      <c r="S319" s="304"/>
      <c r="T319" s="304"/>
      <c r="U319" s="304"/>
      <c r="V319" s="304"/>
      <c r="W319" s="304"/>
      <c r="X319" s="304"/>
      <c r="Y319" s="304"/>
      <c r="Z319" s="304"/>
    </row>
    <row r="320" spans="1:26" ht="12.75" customHeight="1" x14ac:dyDescent="0.25">
      <c r="A320" s="304"/>
      <c r="B320" s="304"/>
      <c r="C320" s="304"/>
      <c r="D320" s="304"/>
      <c r="E320" s="304"/>
      <c r="F320" s="304"/>
      <c r="G320" s="304"/>
      <c r="H320" s="304"/>
      <c r="I320" s="304"/>
      <c r="J320" s="304"/>
      <c r="K320" s="304"/>
      <c r="L320" s="304"/>
      <c r="M320" s="304"/>
      <c r="N320" s="304"/>
      <c r="O320" s="304"/>
      <c r="P320" s="304"/>
      <c r="Q320" s="304"/>
      <c r="R320" s="304"/>
      <c r="S320" s="304"/>
      <c r="T320" s="304"/>
      <c r="U320" s="304"/>
      <c r="V320" s="304"/>
      <c r="W320" s="304"/>
      <c r="X320" s="304"/>
      <c r="Y320" s="304"/>
      <c r="Z320" s="304"/>
    </row>
    <row r="321" spans="1:26" ht="12.75" customHeight="1" x14ac:dyDescent="0.25">
      <c r="A321" s="304"/>
      <c r="B321" s="304"/>
      <c r="C321" s="304"/>
      <c r="D321" s="304"/>
      <c r="E321" s="304"/>
      <c r="F321" s="304"/>
      <c r="G321" s="304"/>
      <c r="H321" s="304"/>
      <c r="I321" s="304"/>
      <c r="J321" s="304"/>
      <c r="K321" s="304"/>
      <c r="L321" s="304"/>
      <c r="M321" s="304"/>
      <c r="N321" s="304"/>
      <c r="O321" s="304"/>
      <c r="P321" s="304"/>
      <c r="Q321" s="304"/>
      <c r="R321" s="304"/>
      <c r="S321" s="304"/>
      <c r="T321" s="304"/>
      <c r="U321" s="304"/>
      <c r="V321" s="304"/>
      <c r="W321" s="304"/>
      <c r="X321" s="304"/>
      <c r="Y321" s="304"/>
      <c r="Z321" s="304"/>
    </row>
    <row r="322" spans="1:26" ht="12.75" customHeight="1" x14ac:dyDescent="0.25">
      <c r="A322" s="304"/>
      <c r="B322" s="304"/>
      <c r="C322" s="304"/>
      <c r="D322" s="304"/>
      <c r="E322" s="304"/>
      <c r="F322" s="304"/>
      <c r="G322" s="304"/>
      <c r="H322" s="304"/>
      <c r="I322" s="304"/>
      <c r="J322" s="304"/>
      <c r="K322" s="304"/>
      <c r="L322" s="304"/>
      <c r="M322" s="304"/>
      <c r="N322" s="304"/>
      <c r="O322" s="304"/>
      <c r="P322" s="304"/>
      <c r="Q322" s="304"/>
      <c r="R322" s="304"/>
      <c r="S322" s="304"/>
      <c r="T322" s="304"/>
      <c r="U322" s="304"/>
      <c r="V322" s="304"/>
      <c r="W322" s="304"/>
      <c r="X322" s="304"/>
      <c r="Y322" s="304"/>
      <c r="Z322" s="304"/>
    </row>
    <row r="323" spans="1:26" ht="12.75" customHeight="1" x14ac:dyDescent="0.25">
      <c r="A323" s="304"/>
      <c r="B323" s="304"/>
      <c r="C323" s="304"/>
      <c r="D323" s="304"/>
      <c r="E323" s="304"/>
      <c r="F323" s="304"/>
      <c r="G323" s="304"/>
      <c r="H323" s="304"/>
      <c r="I323" s="304"/>
      <c r="J323" s="304"/>
      <c r="K323" s="304"/>
      <c r="L323" s="304"/>
      <c r="M323" s="304"/>
      <c r="N323" s="304"/>
      <c r="O323" s="304"/>
      <c r="P323" s="304"/>
      <c r="Q323" s="304"/>
      <c r="R323" s="304"/>
      <c r="S323" s="304"/>
      <c r="T323" s="304"/>
      <c r="U323" s="304"/>
      <c r="V323" s="304"/>
      <c r="W323" s="304"/>
      <c r="X323" s="304"/>
      <c r="Y323" s="304"/>
      <c r="Z323" s="304"/>
    </row>
    <row r="324" spans="1:26" ht="12.75" customHeight="1" x14ac:dyDescent="0.25">
      <c r="A324" s="304"/>
      <c r="B324" s="304"/>
      <c r="C324" s="304"/>
      <c r="D324" s="304"/>
      <c r="E324" s="304"/>
      <c r="F324" s="304"/>
      <c r="G324" s="304"/>
      <c r="H324" s="304"/>
      <c r="I324" s="304"/>
      <c r="J324" s="304"/>
      <c r="K324" s="304"/>
      <c r="L324" s="304"/>
      <c r="M324" s="304"/>
      <c r="N324" s="304"/>
      <c r="O324" s="304"/>
      <c r="P324" s="304"/>
      <c r="Q324" s="304"/>
      <c r="R324" s="304"/>
      <c r="S324" s="304"/>
      <c r="T324" s="304"/>
      <c r="U324" s="304"/>
      <c r="V324" s="304"/>
      <c r="W324" s="304"/>
      <c r="X324" s="304"/>
      <c r="Y324" s="304"/>
      <c r="Z324" s="304"/>
    </row>
    <row r="325" spans="1:26" ht="12.75" customHeight="1" x14ac:dyDescent="0.25">
      <c r="A325" s="304"/>
      <c r="B325" s="304"/>
      <c r="C325" s="304"/>
      <c r="D325" s="304"/>
      <c r="E325" s="304"/>
      <c r="F325" s="304"/>
      <c r="G325" s="304"/>
      <c r="H325" s="304"/>
      <c r="I325" s="304"/>
      <c r="J325" s="304"/>
      <c r="K325" s="304"/>
      <c r="L325" s="304"/>
      <c r="M325" s="304"/>
      <c r="N325" s="304"/>
      <c r="O325" s="304"/>
      <c r="P325" s="304"/>
      <c r="Q325" s="304"/>
      <c r="R325" s="304"/>
      <c r="S325" s="304"/>
      <c r="T325" s="304"/>
      <c r="U325" s="304"/>
      <c r="V325" s="304"/>
      <c r="W325" s="304"/>
      <c r="X325" s="304"/>
      <c r="Y325" s="304"/>
      <c r="Z325" s="304"/>
    </row>
    <row r="326" spans="1:26" ht="12.75" customHeight="1" x14ac:dyDescent="0.25">
      <c r="A326" s="304"/>
      <c r="B326" s="304"/>
      <c r="C326" s="304"/>
      <c r="D326" s="304"/>
      <c r="E326" s="304"/>
      <c r="F326" s="304"/>
      <c r="G326" s="304"/>
      <c r="H326" s="304"/>
      <c r="I326" s="304"/>
      <c r="J326" s="304"/>
      <c r="K326" s="304"/>
      <c r="L326" s="304"/>
      <c r="M326" s="304"/>
      <c r="N326" s="304"/>
      <c r="O326" s="304"/>
      <c r="P326" s="304"/>
      <c r="Q326" s="304"/>
      <c r="R326" s="304"/>
      <c r="S326" s="304"/>
      <c r="T326" s="304"/>
      <c r="U326" s="304"/>
      <c r="V326" s="304"/>
      <c r="W326" s="304"/>
      <c r="X326" s="304"/>
      <c r="Y326" s="304"/>
      <c r="Z326" s="304"/>
    </row>
    <row r="327" spans="1:26" ht="12.75" customHeight="1" x14ac:dyDescent="0.25">
      <c r="A327" s="304"/>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row>
    <row r="328" spans="1:26" ht="12.75" customHeight="1" x14ac:dyDescent="0.25">
      <c r="A328" s="304"/>
      <c r="B328" s="304"/>
      <c r="C328" s="304"/>
      <c r="D328" s="304"/>
      <c r="E328" s="304"/>
      <c r="F328" s="304"/>
      <c r="G328" s="304"/>
      <c r="H328" s="304"/>
      <c r="I328" s="304"/>
      <c r="J328" s="304"/>
      <c r="K328" s="304"/>
      <c r="L328" s="304"/>
      <c r="M328" s="304"/>
      <c r="N328" s="304"/>
      <c r="O328" s="304"/>
      <c r="P328" s="304"/>
      <c r="Q328" s="304"/>
      <c r="R328" s="304"/>
      <c r="S328" s="304"/>
      <c r="T328" s="304"/>
      <c r="U328" s="304"/>
      <c r="V328" s="304"/>
      <c r="W328" s="304"/>
      <c r="X328" s="304"/>
      <c r="Y328" s="304"/>
      <c r="Z328" s="304"/>
    </row>
    <row r="329" spans="1:26" ht="12.75" customHeight="1" x14ac:dyDescent="0.25">
      <c r="A329" s="304"/>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row>
    <row r="330" spans="1:26" ht="12.75" customHeight="1" x14ac:dyDescent="0.25">
      <c r="A330" s="304"/>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row>
    <row r="331" spans="1:26" ht="12.75" customHeight="1" x14ac:dyDescent="0.25">
      <c r="A331" s="304"/>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row>
    <row r="332" spans="1:26" ht="12.75" customHeight="1" x14ac:dyDescent="0.25">
      <c r="A332" s="304"/>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row>
    <row r="333" spans="1:26" ht="12.75" customHeight="1" x14ac:dyDescent="0.25">
      <c r="A333" s="304"/>
      <c r="B333" s="304"/>
      <c r="C333" s="304"/>
      <c r="D333" s="304"/>
      <c r="E333" s="304"/>
      <c r="F333" s="304"/>
      <c r="G333" s="304"/>
      <c r="H333" s="304"/>
      <c r="I333" s="304"/>
      <c r="J333" s="304"/>
      <c r="K333" s="304"/>
      <c r="L333" s="304"/>
      <c r="M333" s="304"/>
      <c r="N333" s="304"/>
      <c r="O333" s="304"/>
      <c r="P333" s="304"/>
      <c r="Q333" s="304"/>
      <c r="R333" s="304"/>
      <c r="S333" s="304"/>
      <c r="T333" s="304"/>
      <c r="U333" s="304"/>
      <c r="V333" s="304"/>
      <c r="W333" s="304"/>
      <c r="X333" s="304"/>
      <c r="Y333" s="304"/>
      <c r="Z333" s="304"/>
    </row>
    <row r="334" spans="1:26" ht="12.75" customHeight="1" x14ac:dyDescent="0.25">
      <c r="A334" s="304"/>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row>
    <row r="335" spans="1:26" ht="12.75" customHeight="1" x14ac:dyDescent="0.25">
      <c r="A335" s="304"/>
      <c r="B335" s="304"/>
      <c r="C335" s="304"/>
      <c r="D335" s="304"/>
      <c r="E335" s="304"/>
      <c r="F335" s="304"/>
      <c r="G335" s="304"/>
      <c r="H335" s="304"/>
      <c r="I335" s="304"/>
      <c r="J335" s="304"/>
      <c r="K335" s="304"/>
      <c r="L335" s="304"/>
      <c r="M335" s="304"/>
      <c r="N335" s="304"/>
      <c r="O335" s="304"/>
      <c r="P335" s="304"/>
      <c r="Q335" s="304"/>
      <c r="R335" s="304"/>
      <c r="S335" s="304"/>
      <c r="T335" s="304"/>
      <c r="U335" s="304"/>
      <c r="V335" s="304"/>
      <c r="W335" s="304"/>
      <c r="X335" s="304"/>
      <c r="Y335" s="304"/>
      <c r="Z335" s="304"/>
    </row>
    <row r="336" spans="1:26" ht="12.75" customHeight="1" x14ac:dyDescent="0.25">
      <c r="A336" s="304"/>
      <c r="B336" s="304"/>
      <c r="C336" s="304"/>
      <c r="D336" s="304"/>
      <c r="E336" s="304"/>
      <c r="F336" s="304"/>
      <c r="G336" s="304"/>
      <c r="H336" s="304"/>
      <c r="I336" s="304"/>
      <c r="J336" s="304"/>
      <c r="K336" s="304"/>
      <c r="L336" s="304"/>
      <c r="M336" s="304"/>
      <c r="N336" s="304"/>
      <c r="O336" s="304"/>
      <c r="P336" s="304"/>
      <c r="Q336" s="304"/>
      <c r="R336" s="304"/>
      <c r="S336" s="304"/>
      <c r="T336" s="304"/>
      <c r="U336" s="304"/>
      <c r="V336" s="304"/>
      <c r="W336" s="304"/>
      <c r="X336" s="304"/>
      <c r="Y336" s="304"/>
      <c r="Z336" s="304"/>
    </row>
    <row r="337" spans="1:26" ht="12.75" customHeight="1" x14ac:dyDescent="0.25">
      <c r="A337" s="304"/>
      <c r="B337" s="304"/>
      <c r="C337" s="304"/>
      <c r="D337" s="304"/>
      <c r="E337" s="304"/>
      <c r="F337" s="304"/>
      <c r="G337" s="304"/>
      <c r="H337" s="304"/>
      <c r="I337" s="304"/>
      <c r="J337" s="304"/>
      <c r="K337" s="304"/>
      <c r="L337" s="304"/>
      <c r="M337" s="304"/>
      <c r="N337" s="304"/>
      <c r="O337" s="304"/>
      <c r="P337" s="304"/>
      <c r="Q337" s="304"/>
      <c r="R337" s="304"/>
      <c r="S337" s="304"/>
      <c r="T337" s="304"/>
      <c r="U337" s="304"/>
      <c r="V337" s="304"/>
      <c r="W337" s="304"/>
      <c r="X337" s="304"/>
      <c r="Y337" s="304"/>
      <c r="Z337" s="304"/>
    </row>
    <row r="338" spans="1:26" ht="12.75" customHeight="1" x14ac:dyDescent="0.25">
      <c r="A338" s="304"/>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row>
    <row r="339" spans="1:26" ht="12.75" customHeight="1" x14ac:dyDescent="0.25">
      <c r="A339" s="304"/>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row>
    <row r="340" spans="1:26" ht="12.75" customHeight="1" x14ac:dyDescent="0.25">
      <c r="A340" s="304"/>
      <c r="B340" s="304"/>
      <c r="C340" s="304"/>
      <c r="D340" s="304"/>
      <c r="E340" s="304"/>
      <c r="F340" s="304"/>
      <c r="G340" s="304"/>
      <c r="H340" s="304"/>
      <c r="I340" s="304"/>
      <c r="J340" s="304"/>
      <c r="K340" s="304"/>
      <c r="L340" s="304"/>
      <c r="M340" s="304"/>
      <c r="N340" s="304"/>
      <c r="O340" s="304"/>
      <c r="P340" s="304"/>
      <c r="Q340" s="304"/>
      <c r="R340" s="304"/>
      <c r="S340" s="304"/>
      <c r="T340" s="304"/>
      <c r="U340" s="304"/>
      <c r="V340" s="304"/>
      <c r="W340" s="304"/>
      <c r="X340" s="304"/>
      <c r="Y340" s="304"/>
      <c r="Z340" s="304"/>
    </row>
    <row r="341" spans="1:26" ht="12.75" customHeight="1" x14ac:dyDescent="0.25">
      <c r="A341" s="304"/>
      <c r="B341" s="304"/>
      <c r="C341" s="304"/>
      <c r="D341" s="304"/>
      <c r="E341" s="304"/>
      <c r="F341" s="304"/>
      <c r="G341" s="304"/>
      <c r="H341" s="304"/>
      <c r="I341" s="304"/>
      <c r="J341" s="304"/>
      <c r="K341" s="304"/>
      <c r="L341" s="304"/>
      <c r="M341" s="304"/>
      <c r="N341" s="304"/>
      <c r="O341" s="304"/>
      <c r="P341" s="304"/>
      <c r="Q341" s="304"/>
      <c r="R341" s="304"/>
      <c r="S341" s="304"/>
      <c r="T341" s="304"/>
      <c r="U341" s="304"/>
      <c r="V341" s="304"/>
      <c r="W341" s="304"/>
      <c r="X341" s="304"/>
      <c r="Y341" s="304"/>
      <c r="Z341" s="304"/>
    </row>
    <row r="342" spans="1:26" ht="12.75" customHeight="1" x14ac:dyDescent="0.25">
      <c r="A342" s="304"/>
      <c r="B342" s="304"/>
      <c r="C342" s="304"/>
      <c r="D342" s="304"/>
      <c r="E342" s="304"/>
      <c r="F342" s="304"/>
      <c r="G342" s="304"/>
      <c r="H342" s="304"/>
      <c r="I342" s="304"/>
      <c r="J342" s="304"/>
      <c r="K342" s="304"/>
      <c r="L342" s="304"/>
      <c r="M342" s="304"/>
      <c r="N342" s="304"/>
      <c r="O342" s="304"/>
      <c r="P342" s="304"/>
      <c r="Q342" s="304"/>
      <c r="R342" s="304"/>
      <c r="S342" s="304"/>
      <c r="T342" s="304"/>
      <c r="U342" s="304"/>
      <c r="V342" s="304"/>
      <c r="W342" s="304"/>
      <c r="X342" s="304"/>
      <c r="Y342" s="304"/>
      <c r="Z342" s="304"/>
    </row>
    <row r="343" spans="1:26" ht="12.75" customHeight="1" x14ac:dyDescent="0.25">
      <c r="A343" s="304"/>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row>
    <row r="344" spans="1:26" ht="12.75" customHeight="1" x14ac:dyDescent="0.25">
      <c r="A344" s="304"/>
      <c r="B344" s="304"/>
      <c r="C344" s="304"/>
      <c r="D344" s="304"/>
      <c r="E344" s="304"/>
      <c r="F344" s="304"/>
      <c r="G344" s="304"/>
      <c r="H344" s="304"/>
      <c r="I344" s="304"/>
      <c r="J344" s="304"/>
      <c r="K344" s="304"/>
      <c r="L344" s="304"/>
      <c r="M344" s="304"/>
      <c r="N344" s="304"/>
      <c r="O344" s="304"/>
      <c r="P344" s="304"/>
      <c r="Q344" s="304"/>
      <c r="R344" s="304"/>
      <c r="S344" s="304"/>
      <c r="T344" s="304"/>
      <c r="U344" s="304"/>
      <c r="V344" s="304"/>
      <c r="W344" s="304"/>
      <c r="X344" s="304"/>
      <c r="Y344" s="304"/>
      <c r="Z344" s="304"/>
    </row>
    <row r="345" spans="1:26" ht="12.75" customHeight="1" x14ac:dyDescent="0.25">
      <c r="A345" s="304"/>
      <c r="B345" s="304"/>
      <c r="C345" s="304"/>
      <c r="D345" s="304"/>
      <c r="E345" s="304"/>
      <c r="F345" s="304"/>
      <c r="G345" s="304"/>
      <c r="H345" s="304"/>
      <c r="I345" s="304"/>
      <c r="J345" s="304"/>
      <c r="K345" s="304"/>
      <c r="L345" s="304"/>
      <c r="M345" s="304"/>
      <c r="N345" s="304"/>
      <c r="O345" s="304"/>
      <c r="P345" s="304"/>
      <c r="Q345" s="304"/>
      <c r="R345" s="304"/>
      <c r="S345" s="304"/>
      <c r="T345" s="304"/>
      <c r="U345" s="304"/>
      <c r="V345" s="304"/>
      <c r="W345" s="304"/>
      <c r="X345" s="304"/>
      <c r="Y345" s="304"/>
      <c r="Z345" s="304"/>
    </row>
    <row r="346" spans="1:26" ht="12.75" customHeight="1" x14ac:dyDescent="0.25">
      <c r="A346" s="304"/>
      <c r="B346" s="304"/>
      <c r="C346" s="304"/>
      <c r="D346" s="304"/>
      <c r="E346" s="304"/>
      <c r="F346" s="304"/>
      <c r="G346" s="304"/>
      <c r="H346" s="304"/>
      <c r="I346" s="304"/>
      <c r="J346" s="304"/>
      <c r="K346" s="304"/>
      <c r="L346" s="304"/>
      <c r="M346" s="304"/>
      <c r="N346" s="304"/>
      <c r="O346" s="304"/>
      <c r="P346" s="304"/>
      <c r="Q346" s="304"/>
      <c r="R346" s="304"/>
      <c r="S346" s="304"/>
      <c r="T346" s="304"/>
      <c r="U346" s="304"/>
      <c r="V346" s="304"/>
      <c r="W346" s="304"/>
      <c r="X346" s="304"/>
      <c r="Y346" s="304"/>
      <c r="Z346" s="304"/>
    </row>
    <row r="347" spans="1:26" ht="12.75" customHeight="1" x14ac:dyDescent="0.25">
      <c r="A347" s="304"/>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row>
    <row r="348" spans="1:26" ht="12.75" customHeight="1" x14ac:dyDescent="0.25">
      <c r="A348" s="304"/>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row>
    <row r="349" spans="1:26" ht="12.75" customHeight="1" x14ac:dyDescent="0.2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row>
    <row r="350" spans="1:26" ht="12.75" customHeight="1" x14ac:dyDescent="0.25">
      <c r="A350" s="304"/>
      <c r="B350" s="304"/>
      <c r="C350" s="304"/>
      <c r="D350" s="304"/>
      <c r="E350" s="304"/>
      <c r="F350" s="304"/>
      <c r="G350" s="304"/>
      <c r="H350" s="304"/>
      <c r="I350" s="304"/>
      <c r="J350" s="304"/>
      <c r="K350" s="304"/>
      <c r="L350" s="304"/>
      <c r="M350" s="304"/>
      <c r="N350" s="304"/>
      <c r="O350" s="304"/>
      <c r="P350" s="304"/>
      <c r="Q350" s="304"/>
      <c r="R350" s="304"/>
      <c r="S350" s="304"/>
      <c r="T350" s="304"/>
      <c r="U350" s="304"/>
      <c r="V350" s="304"/>
      <c r="W350" s="304"/>
      <c r="X350" s="304"/>
      <c r="Y350" s="304"/>
      <c r="Z350" s="304"/>
    </row>
    <row r="351" spans="1:26" ht="12.75" customHeight="1" x14ac:dyDescent="0.25">
      <c r="A351" s="304"/>
      <c r="B351" s="304"/>
      <c r="C351" s="304"/>
      <c r="D351" s="304"/>
      <c r="E351" s="304"/>
      <c r="F351" s="304"/>
      <c r="G351" s="304"/>
      <c r="H351" s="304"/>
      <c r="I351" s="304"/>
      <c r="J351" s="304"/>
      <c r="K351" s="304"/>
      <c r="L351" s="304"/>
      <c r="M351" s="304"/>
      <c r="N351" s="304"/>
      <c r="O351" s="304"/>
      <c r="P351" s="304"/>
      <c r="Q351" s="304"/>
      <c r="R351" s="304"/>
      <c r="S351" s="304"/>
      <c r="T351" s="304"/>
      <c r="U351" s="304"/>
      <c r="V351" s="304"/>
      <c r="W351" s="304"/>
      <c r="X351" s="304"/>
      <c r="Y351" s="304"/>
      <c r="Z351" s="304"/>
    </row>
    <row r="352" spans="1:26" ht="12.75" customHeight="1" x14ac:dyDescent="0.25">
      <c r="A352" s="304"/>
      <c r="B352" s="304"/>
      <c r="C352" s="304"/>
      <c r="D352" s="304"/>
      <c r="E352" s="304"/>
      <c r="F352" s="304"/>
      <c r="G352" s="304"/>
      <c r="H352" s="304"/>
      <c r="I352" s="304"/>
      <c r="J352" s="304"/>
      <c r="K352" s="304"/>
      <c r="L352" s="304"/>
      <c r="M352" s="304"/>
      <c r="N352" s="304"/>
      <c r="O352" s="304"/>
      <c r="P352" s="304"/>
      <c r="Q352" s="304"/>
      <c r="R352" s="304"/>
      <c r="S352" s="304"/>
      <c r="T352" s="304"/>
      <c r="U352" s="304"/>
      <c r="V352" s="304"/>
      <c r="W352" s="304"/>
      <c r="X352" s="304"/>
      <c r="Y352" s="304"/>
      <c r="Z352" s="304"/>
    </row>
    <row r="353" spans="1:26" ht="12.75" customHeight="1" x14ac:dyDescent="0.25">
      <c r="A353" s="304"/>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row>
    <row r="354" spans="1:26" ht="12.75" customHeight="1" x14ac:dyDescent="0.25">
      <c r="A354" s="304"/>
      <c r="B354" s="304"/>
      <c r="C354" s="304"/>
      <c r="D354" s="304"/>
      <c r="E354" s="304"/>
      <c r="F354" s="304"/>
      <c r="G354" s="304"/>
      <c r="H354" s="304"/>
      <c r="I354" s="304"/>
      <c r="J354" s="304"/>
      <c r="K354" s="304"/>
      <c r="L354" s="304"/>
      <c r="M354" s="304"/>
      <c r="N354" s="304"/>
      <c r="O354" s="304"/>
      <c r="P354" s="304"/>
      <c r="Q354" s="304"/>
      <c r="R354" s="304"/>
      <c r="S354" s="304"/>
      <c r="T354" s="304"/>
      <c r="U354" s="304"/>
      <c r="V354" s="304"/>
      <c r="W354" s="304"/>
      <c r="X354" s="304"/>
      <c r="Y354" s="304"/>
      <c r="Z354" s="304"/>
    </row>
    <row r="355" spans="1:26" ht="12.75" customHeight="1" x14ac:dyDescent="0.25">
      <c r="A355" s="304"/>
      <c r="B355" s="304"/>
      <c r="C355" s="304"/>
      <c r="D355" s="304"/>
      <c r="E355" s="304"/>
      <c r="F355" s="304"/>
      <c r="G355" s="304"/>
      <c r="H355" s="304"/>
      <c r="I355" s="304"/>
      <c r="J355" s="304"/>
      <c r="K355" s="304"/>
      <c r="L355" s="304"/>
      <c r="M355" s="304"/>
      <c r="N355" s="304"/>
      <c r="O355" s="304"/>
      <c r="P355" s="304"/>
      <c r="Q355" s="304"/>
      <c r="R355" s="304"/>
      <c r="S355" s="304"/>
      <c r="T355" s="304"/>
      <c r="U355" s="304"/>
      <c r="V355" s="304"/>
      <c r="W355" s="304"/>
      <c r="X355" s="304"/>
      <c r="Y355" s="304"/>
      <c r="Z355" s="304"/>
    </row>
    <row r="356" spans="1:26" ht="12.75" customHeight="1" x14ac:dyDescent="0.25">
      <c r="A356" s="304"/>
      <c r="B356" s="304"/>
      <c r="C356" s="304"/>
      <c r="D356" s="304"/>
      <c r="E356" s="304"/>
      <c r="F356" s="304"/>
      <c r="G356" s="304"/>
      <c r="H356" s="304"/>
      <c r="I356" s="304"/>
      <c r="J356" s="304"/>
      <c r="K356" s="304"/>
      <c r="L356" s="304"/>
      <c r="M356" s="304"/>
      <c r="N356" s="304"/>
      <c r="O356" s="304"/>
      <c r="P356" s="304"/>
      <c r="Q356" s="304"/>
      <c r="R356" s="304"/>
      <c r="S356" s="304"/>
      <c r="T356" s="304"/>
      <c r="U356" s="304"/>
      <c r="V356" s="304"/>
      <c r="W356" s="304"/>
      <c r="X356" s="304"/>
      <c r="Y356" s="304"/>
      <c r="Z356" s="304"/>
    </row>
    <row r="357" spans="1:26" ht="12.75" customHeight="1" x14ac:dyDescent="0.25">
      <c r="A357" s="304"/>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row>
    <row r="358" spans="1:26" ht="12.75" customHeight="1" x14ac:dyDescent="0.25">
      <c r="A358" s="304"/>
      <c r="B358" s="304"/>
      <c r="C358" s="304"/>
      <c r="D358" s="304"/>
      <c r="E358" s="304"/>
      <c r="F358" s="304"/>
      <c r="G358" s="304"/>
      <c r="H358" s="304"/>
      <c r="I358" s="304"/>
      <c r="J358" s="304"/>
      <c r="K358" s="304"/>
      <c r="L358" s="304"/>
      <c r="M358" s="304"/>
      <c r="N358" s="304"/>
      <c r="O358" s="304"/>
      <c r="P358" s="304"/>
      <c r="Q358" s="304"/>
      <c r="R358" s="304"/>
      <c r="S358" s="304"/>
      <c r="T358" s="304"/>
      <c r="U358" s="304"/>
      <c r="V358" s="304"/>
      <c r="W358" s="304"/>
      <c r="X358" s="304"/>
      <c r="Y358" s="304"/>
      <c r="Z358" s="304"/>
    </row>
    <row r="359" spans="1:26" ht="12.75" customHeight="1" x14ac:dyDescent="0.25">
      <c r="A359" s="304"/>
      <c r="B359" s="304"/>
      <c r="C359" s="304"/>
      <c r="D359" s="304"/>
      <c r="E359" s="304"/>
      <c r="F359" s="304"/>
      <c r="G359" s="304"/>
      <c r="H359" s="304"/>
      <c r="I359" s="304"/>
      <c r="J359" s="304"/>
      <c r="K359" s="304"/>
      <c r="L359" s="304"/>
      <c r="M359" s="304"/>
      <c r="N359" s="304"/>
      <c r="O359" s="304"/>
      <c r="P359" s="304"/>
      <c r="Q359" s="304"/>
      <c r="R359" s="304"/>
      <c r="S359" s="304"/>
      <c r="T359" s="304"/>
      <c r="U359" s="304"/>
      <c r="V359" s="304"/>
      <c r="W359" s="304"/>
      <c r="X359" s="304"/>
      <c r="Y359" s="304"/>
      <c r="Z359" s="304"/>
    </row>
    <row r="360" spans="1:26" ht="12.75" customHeight="1" x14ac:dyDescent="0.25">
      <c r="A360" s="304"/>
      <c r="B360" s="304"/>
      <c r="C360" s="304"/>
      <c r="D360" s="304"/>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row>
    <row r="361" spans="1:26" ht="12.75" customHeight="1" x14ac:dyDescent="0.25">
      <c r="A361" s="304"/>
      <c r="B361" s="304"/>
      <c r="C361" s="304"/>
      <c r="D361" s="304"/>
      <c r="E361" s="304"/>
      <c r="F361" s="304"/>
      <c r="G361" s="304"/>
      <c r="H361" s="304"/>
      <c r="I361" s="304"/>
      <c r="J361" s="304"/>
      <c r="K361" s="304"/>
      <c r="L361" s="304"/>
      <c r="M361" s="304"/>
      <c r="N361" s="304"/>
      <c r="O361" s="304"/>
      <c r="P361" s="304"/>
      <c r="Q361" s="304"/>
      <c r="R361" s="304"/>
      <c r="S361" s="304"/>
      <c r="T361" s="304"/>
      <c r="U361" s="304"/>
      <c r="V361" s="304"/>
      <c r="W361" s="304"/>
      <c r="X361" s="304"/>
      <c r="Y361" s="304"/>
      <c r="Z361" s="304"/>
    </row>
    <row r="362" spans="1:26" ht="12.75" customHeight="1" x14ac:dyDescent="0.25">
      <c r="A362" s="304"/>
      <c r="B362" s="304"/>
      <c r="C362" s="304"/>
      <c r="D362" s="304"/>
      <c r="E362" s="304"/>
      <c r="F362" s="304"/>
      <c r="G362" s="304"/>
      <c r="H362" s="304"/>
      <c r="I362" s="304"/>
      <c r="J362" s="304"/>
      <c r="K362" s="304"/>
      <c r="L362" s="304"/>
      <c r="M362" s="304"/>
      <c r="N362" s="304"/>
      <c r="O362" s="304"/>
      <c r="P362" s="304"/>
      <c r="Q362" s="304"/>
      <c r="R362" s="304"/>
      <c r="S362" s="304"/>
      <c r="T362" s="304"/>
      <c r="U362" s="304"/>
      <c r="V362" s="304"/>
      <c r="W362" s="304"/>
      <c r="X362" s="304"/>
      <c r="Y362" s="304"/>
      <c r="Z362" s="304"/>
    </row>
    <row r="363" spans="1:26" ht="12.75" customHeight="1" x14ac:dyDescent="0.25">
      <c r="A363" s="304"/>
      <c r="B363" s="304"/>
      <c r="C363" s="304"/>
      <c r="D363" s="304"/>
      <c r="E363" s="304"/>
      <c r="F363" s="304"/>
      <c r="G363" s="304"/>
      <c r="H363" s="304"/>
      <c r="I363" s="304"/>
      <c r="J363" s="304"/>
      <c r="K363" s="304"/>
      <c r="L363" s="304"/>
      <c r="M363" s="304"/>
      <c r="N363" s="304"/>
      <c r="O363" s="304"/>
      <c r="P363" s="304"/>
      <c r="Q363" s="304"/>
      <c r="R363" s="304"/>
      <c r="S363" s="304"/>
      <c r="T363" s="304"/>
      <c r="U363" s="304"/>
      <c r="V363" s="304"/>
      <c r="W363" s="304"/>
      <c r="X363" s="304"/>
      <c r="Y363" s="304"/>
      <c r="Z363" s="304"/>
    </row>
    <row r="364" spans="1:26" ht="12.75" customHeight="1" x14ac:dyDescent="0.25">
      <c r="A364" s="304"/>
      <c r="B364" s="304"/>
      <c r="C364" s="304"/>
      <c r="D364" s="304"/>
      <c r="E364" s="304"/>
      <c r="F364" s="304"/>
      <c r="G364" s="304"/>
      <c r="H364" s="304"/>
      <c r="I364" s="304"/>
      <c r="J364" s="304"/>
      <c r="K364" s="304"/>
      <c r="L364" s="304"/>
      <c r="M364" s="304"/>
      <c r="N364" s="304"/>
      <c r="O364" s="304"/>
      <c r="P364" s="304"/>
      <c r="Q364" s="304"/>
      <c r="R364" s="304"/>
      <c r="S364" s="304"/>
      <c r="T364" s="304"/>
      <c r="U364" s="304"/>
      <c r="V364" s="304"/>
      <c r="W364" s="304"/>
      <c r="X364" s="304"/>
      <c r="Y364" s="304"/>
      <c r="Z364" s="304"/>
    </row>
    <row r="365" spans="1:26" ht="12.75" customHeight="1" x14ac:dyDescent="0.25">
      <c r="A365" s="304"/>
      <c r="B365" s="304"/>
      <c r="C365" s="304"/>
      <c r="D365" s="304"/>
      <c r="E365" s="304"/>
      <c r="F365" s="304"/>
      <c r="G365" s="304"/>
      <c r="H365" s="304"/>
      <c r="I365" s="304"/>
      <c r="J365" s="304"/>
      <c r="K365" s="304"/>
      <c r="L365" s="304"/>
      <c r="M365" s="304"/>
      <c r="N365" s="304"/>
      <c r="O365" s="304"/>
      <c r="P365" s="304"/>
      <c r="Q365" s="304"/>
      <c r="R365" s="304"/>
      <c r="S365" s="304"/>
      <c r="T365" s="304"/>
      <c r="U365" s="304"/>
      <c r="V365" s="304"/>
      <c r="W365" s="304"/>
      <c r="X365" s="304"/>
      <c r="Y365" s="304"/>
      <c r="Z365" s="304"/>
    </row>
    <row r="366" spans="1:26" ht="12.75" customHeight="1" x14ac:dyDescent="0.25">
      <c r="A366" s="304"/>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row>
    <row r="367" spans="1:26" ht="12.75" customHeight="1" x14ac:dyDescent="0.25">
      <c r="A367" s="304"/>
      <c r="B367" s="304"/>
      <c r="C367" s="304"/>
      <c r="D367" s="304"/>
      <c r="E367" s="304"/>
      <c r="F367" s="304"/>
      <c r="G367" s="304"/>
      <c r="H367" s="304"/>
      <c r="I367" s="304"/>
      <c r="J367" s="304"/>
      <c r="K367" s="304"/>
      <c r="L367" s="304"/>
      <c r="M367" s="304"/>
      <c r="N367" s="304"/>
      <c r="O367" s="304"/>
      <c r="P367" s="304"/>
      <c r="Q367" s="304"/>
      <c r="R367" s="304"/>
      <c r="S367" s="304"/>
      <c r="T367" s="304"/>
      <c r="U367" s="304"/>
      <c r="V367" s="304"/>
      <c r="W367" s="304"/>
      <c r="X367" s="304"/>
      <c r="Y367" s="304"/>
      <c r="Z367" s="304"/>
    </row>
    <row r="368" spans="1:26" ht="12.75" customHeight="1" x14ac:dyDescent="0.25">
      <c r="A368" s="304"/>
      <c r="B368" s="304"/>
      <c r="C368" s="304"/>
      <c r="D368" s="304"/>
      <c r="E368" s="304"/>
      <c r="F368" s="304"/>
      <c r="G368" s="304"/>
      <c r="H368" s="304"/>
      <c r="I368" s="304"/>
      <c r="J368" s="304"/>
      <c r="K368" s="304"/>
      <c r="L368" s="304"/>
      <c r="M368" s="304"/>
      <c r="N368" s="304"/>
      <c r="O368" s="304"/>
      <c r="P368" s="304"/>
      <c r="Q368" s="304"/>
      <c r="R368" s="304"/>
      <c r="S368" s="304"/>
      <c r="T368" s="304"/>
      <c r="U368" s="304"/>
      <c r="V368" s="304"/>
      <c r="W368" s="304"/>
      <c r="X368" s="304"/>
      <c r="Y368" s="304"/>
      <c r="Z368" s="304"/>
    </row>
    <row r="369" spans="1:26" ht="12.75" customHeight="1" x14ac:dyDescent="0.25">
      <c r="A369" s="304"/>
      <c r="B369" s="304"/>
      <c r="C369" s="304"/>
      <c r="D369" s="304"/>
      <c r="E369" s="304"/>
      <c r="F369" s="304"/>
      <c r="G369" s="304"/>
      <c r="H369" s="304"/>
      <c r="I369" s="304"/>
      <c r="J369" s="304"/>
      <c r="K369" s="304"/>
      <c r="L369" s="304"/>
      <c r="M369" s="304"/>
      <c r="N369" s="304"/>
      <c r="O369" s="304"/>
      <c r="P369" s="304"/>
      <c r="Q369" s="304"/>
      <c r="R369" s="304"/>
      <c r="S369" s="304"/>
      <c r="T369" s="304"/>
      <c r="U369" s="304"/>
      <c r="V369" s="304"/>
      <c r="W369" s="304"/>
      <c r="X369" s="304"/>
      <c r="Y369" s="304"/>
      <c r="Z369" s="304"/>
    </row>
    <row r="370" spans="1:26" ht="12.75" customHeight="1" x14ac:dyDescent="0.25">
      <c r="A370" s="304"/>
      <c r="B370" s="304"/>
      <c r="C370" s="304"/>
      <c r="D370" s="304"/>
      <c r="E370" s="304"/>
      <c r="F370" s="304"/>
      <c r="G370" s="304"/>
      <c r="H370" s="304"/>
      <c r="I370" s="304"/>
      <c r="J370" s="304"/>
      <c r="K370" s="304"/>
      <c r="L370" s="304"/>
      <c r="M370" s="304"/>
      <c r="N370" s="304"/>
      <c r="O370" s="304"/>
      <c r="P370" s="304"/>
      <c r="Q370" s="304"/>
      <c r="R370" s="304"/>
      <c r="S370" s="304"/>
      <c r="T370" s="304"/>
      <c r="U370" s="304"/>
      <c r="V370" s="304"/>
      <c r="W370" s="304"/>
      <c r="X370" s="304"/>
      <c r="Y370" s="304"/>
      <c r="Z370" s="304"/>
    </row>
    <row r="371" spans="1:26" ht="12.75" customHeight="1" x14ac:dyDescent="0.25">
      <c r="A371" s="304"/>
      <c r="B371" s="304"/>
      <c r="C371" s="304"/>
      <c r="D371" s="304"/>
      <c r="E371" s="304"/>
      <c r="F371" s="304"/>
      <c r="G371" s="304"/>
      <c r="H371" s="304"/>
      <c r="I371" s="304"/>
      <c r="J371" s="304"/>
      <c r="K371" s="304"/>
      <c r="L371" s="304"/>
      <c r="M371" s="304"/>
      <c r="N371" s="304"/>
      <c r="O371" s="304"/>
      <c r="P371" s="304"/>
      <c r="Q371" s="304"/>
      <c r="R371" s="304"/>
      <c r="S371" s="304"/>
      <c r="T371" s="304"/>
      <c r="U371" s="304"/>
      <c r="V371" s="304"/>
      <c r="W371" s="304"/>
      <c r="X371" s="304"/>
      <c r="Y371" s="304"/>
      <c r="Z371" s="304"/>
    </row>
    <row r="372" spans="1:26" ht="12.75" customHeight="1" x14ac:dyDescent="0.25">
      <c r="A372" s="304"/>
      <c r="B372" s="304"/>
      <c r="C372" s="304"/>
      <c r="D372" s="304"/>
      <c r="E372" s="304"/>
      <c r="F372" s="304"/>
      <c r="G372" s="304"/>
      <c r="H372" s="304"/>
      <c r="I372" s="304"/>
      <c r="J372" s="304"/>
      <c r="K372" s="304"/>
      <c r="L372" s="304"/>
      <c r="M372" s="304"/>
      <c r="N372" s="304"/>
      <c r="O372" s="304"/>
      <c r="P372" s="304"/>
      <c r="Q372" s="304"/>
      <c r="R372" s="304"/>
      <c r="S372" s="304"/>
      <c r="T372" s="304"/>
      <c r="U372" s="304"/>
      <c r="V372" s="304"/>
      <c r="W372" s="304"/>
      <c r="X372" s="304"/>
      <c r="Y372" s="304"/>
      <c r="Z372" s="304"/>
    </row>
    <row r="373" spans="1:26" ht="12.75" customHeight="1" x14ac:dyDescent="0.25">
      <c r="A373" s="304"/>
      <c r="B373" s="304"/>
      <c r="C373" s="304"/>
      <c r="D373" s="304"/>
      <c r="E373" s="304"/>
      <c r="F373" s="304"/>
      <c r="G373" s="304"/>
      <c r="H373" s="304"/>
      <c r="I373" s="304"/>
      <c r="J373" s="304"/>
      <c r="K373" s="304"/>
      <c r="L373" s="304"/>
      <c r="M373" s="304"/>
      <c r="N373" s="304"/>
      <c r="O373" s="304"/>
      <c r="P373" s="304"/>
      <c r="Q373" s="304"/>
      <c r="R373" s="304"/>
      <c r="S373" s="304"/>
      <c r="T373" s="304"/>
      <c r="U373" s="304"/>
      <c r="V373" s="304"/>
      <c r="W373" s="304"/>
      <c r="X373" s="304"/>
      <c r="Y373" s="304"/>
      <c r="Z373" s="304"/>
    </row>
    <row r="374" spans="1:26" ht="12.75" customHeight="1" x14ac:dyDescent="0.25">
      <c r="A374" s="304"/>
      <c r="B374" s="304"/>
      <c r="C374" s="304"/>
      <c r="D374" s="304"/>
      <c r="E374" s="304"/>
      <c r="F374" s="304"/>
      <c r="G374" s="304"/>
      <c r="H374" s="304"/>
      <c r="I374" s="304"/>
      <c r="J374" s="304"/>
      <c r="K374" s="304"/>
      <c r="L374" s="304"/>
      <c r="M374" s="304"/>
      <c r="N374" s="304"/>
      <c r="O374" s="304"/>
      <c r="P374" s="304"/>
      <c r="Q374" s="304"/>
      <c r="R374" s="304"/>
      <c r="S374" s="304"/>
      <c r="T374" s="304"/>
      <c r="U374" s="304"/>
      <c r="V374" s="304"/>
      <c r="W374" s="304"/>
      <c r="X374" s="304"/>
      <c r="Y374" s="304"/>
      <c r="Z374" s="304"/>
    </row>
    <row r="375" spans="1:26" ht="12.75" customHeight="1" x14ac:dyDescent="0.25">
      <c r="A375" s="304"/>
      <c r="B375" s="304"/>
      <c r="C375" s="304"/>
      <c r="D375" s="304"/>
      <c r="E375" s="304"/>
      <c r="F375" s="304"/>
      <c r="G375" s="304"/>
      <c r="H375" s="304"/>
      <c r="I375" s="304"/>
      <c r="J375" s="304"/>
      <c r="K375" s="304"/>
      <c r="L375" s="304"/>
      <c r="M375" s="304"/>
      <c r="N375" s="304"/>
      <c r="O375" s="304"/>
      <c r="P375" s="304"/>
      <c r="Q375" s="304"/>
      <c r="R375" s="304"/>
      <c r="S375" s="304"/>
      <c r="T375" s="304"/>
      <c r="U375" s="304"/>
      <c r="V375" s="304"/>
      <c r="W375" s="304"/>
      <c r="X375" s="304"/>
      <c r="Y375" s="304"/>
      <c r="Z375" s="304"/>
    </row>
    <row r="376" spans="1:26" ht="12.75" customHeight="1" x14ac:dyDescent="0.25">
      <c r="A376" s="304"/>
      <c r="B376" s="304"/>
      <c r="C376" s="304"/>
      <c r="D376" s="304"/>
      <c r="E376" s="304"/>
      <c r="F376" s="304"/>
      <c r="G376" s="304"/>
      <c r="H376" s="304"/>
      <c r="I376" s="304"/>
      <c r="J376" s="304"/>
      <c r="K376" s="304"/>
      <c r="L376" s="304"/>
      <c r="M376" s="304"/>
      <c r="N376" s="304"/>
      <c r="O376" s="304"/>
      <c r="P376" s="304"/>
      <c r="Q376" s="304"/>
      <c r="R376" s="304"/>
      <c r="S376" s="304"/>
      <c r="T376" s="304"/>
      <c r="U376" s="304"/>
      <c r="V376" s="304"/>
      <c r="W376" s="304"/>
      <c r="X376" s="304"/>
      <c r="Y376" s="304"/>
      <c r="Z376" s="304"/>
    </row>
    <row r="377" spans="1:26" ht="12.75" customHeight="1" x14ac:dyDescent="0.25">
      <c r="A377" s="304"/>
      <c r="B377" s="304"/>
      <c r="C377" s="304"/>
      <c r="D377" s="304"/>
      <c r="E377" s="304"/>
      <c r="F377" s="304"/>
      <c r="G377" s="304"/>
      <c r="H377" s="304"/>
      <c r="I377" s="304"/>
      <c r="J377" s="304"/>
      <c r="K377" s="304"/>
      <c r="L377" s="304"/>
      <c r="M377" s="304"/>
      <c r="N377" s="304"/>
      <c r="O377" s="304"/>
      <c r="P377" s="304"/>
      <c r="Q377" s="304"/>
      <c r="R377" s="304"/>
      <c r="S377" s="304"/>
      <c r="T377" s="304"/>
      <c r="U377" s="304"/>
      <c r="V377" s="304"/>
      <c r="W377" s="304"/>
      <c r="X377" s="304"/>
      <c r="Y377" s="304"/>
      <c r="Z377" s="304"/>
    </row>
    <row r="378" spans="1:26" ht="12.75" customHeight="1" x14ac:dyDescent="0.25">
      <c r="A378" s="304"/>
      <c r="B378" s="304"/>
      <c r="C378" s="304"/>
      <c r="D378" s="304"/>
      <c r="E378" s="304"/>
      <c r="F378" s="304"/>
      <c r="G378" s="304"/>
      <c r="H378" s="304"/>
      <c r="I378" s="304"/>
      <c r="J378" s="304"/>
      <c r="K378" s="304"/>
      <c r="L378" s="304"/>
      <c r="M378" s="304"/>
      <c r="N378" s="304"/>
      <c r="O378" s="304"/>
      <c r="P378" s="304"/>
      <c r="Q378" s="304"/>
      <c r="R378" s="304"/>
      <c r="S378" s="304"/>
      <c r="T378" s="304"/>
      <c r="U378" s="304"/>
      <c r="V378" s="304"/>
      <c r="W378" s="304"/>
      <c r="X378" s="304"/>
      <c r="Y378" s="304"/>
      <c r="Z378" s="304"/>
    </row>
    <row r="379" spans="1:26" ht="12.75" customHeight="1" x14ac:dyDescent="0.25">
      <c r="A379" s="304"/>
      <c r="B379" s="304"/>
      <c r="C379" s="304"/>
      <c r="D379" s="304"/>
      <c r="E379" s="304"/>
      <c r="F379" s="304"/>
      <c r="G379" s="304"/>
      <c r="H379" s="304"/>
      <c r="I379" s="304"/>
      <c r="J379" s="304"/>
      <c r="K379" s="304"/>
      <c r="L379" s="304"/>
      <c r="M379" s="304"/>
      <c r="N379" s="304"/>
      <c r="O379" s="304"/>
      <c r="P379" s="304"/>
      <c r="Q379" s="304"/>
      <c r="R379" s="304"/>
      <c r="S379" s="304"/>
      <c r="T379" s="304"/>
      <c r="U379" s="304"/>
      <c r="V379" s="304"/>
      <c r="W379" s="304"/>
      <c r="X379" s="304"/>
      <c r="Y379" s="304"/>
      <c r="Z379" s="304"/>
    </row>
    <row r="380" spans="1:26" ht="12.75" customHeight="1" x14ac:dyDescent="0.25">
      <c r="A380" s="304"/>
      <c r="B380" s="304"/>
      <c r="C380" s="304"/>
      <c r="D380" s="304"/>
      <c r="E380" s="304"/>
      <c r="F380" s="304"/>
      <c r="G380" s="304"/>
      <c r="H380" s="304"/>
      <c r="I380" s="304"/>
      <c r="J380" s="304"/>
      <c r="K380" s="304"/>
      <c r="L380" s="304"/>
      <c r="M380" s="304"/>
      <c r="N380" s="304"/>
      <c r="O380" s="304"/>
      <c r="P380" s="304"/>
      <c r="Q380" s="304"/>
      <c r="R380" s="304"/>
      <c r="S380" s="304"/>
      <c r="T380" s="304"/>
      <c r="U380" s="304"/>
      <c r="V380" s="304"/>
      <c r="W380" s="304"/>
      <c r="X380" s="304"/>
      <c r="Y380" s="304"/>
      <c r="Z380" s="304"/>
    </row>
    <row r="381" spans="1:26" ht="12.75" customHeight="1" x14ac:dyDescent="0.25">
      <c r="A381" s="304"/>
      <c r="B381" s="304"/>
      <c r="C381" s="304"/>
      <c r="D381" s="304"/>
      <c r="E381" s="304"/>
      <c r="F381" s="304"/>
      <c r="G381" s="304"/>
      <c r="H381" s="304"/>
      <c r="I381" s="304"/>
      <c r="J381" s="304"/>
      <c r="K381" s="304"/>
      <c r="L381" s="304"/>
      <c r="M381" s="304"/>
      <c r="N381" s="304"/>
      <c r="O381" s="304"/>
      <c r="P381" s="304"/>
      <c r="Q381" s="304"/>
      <c r="R381" s="304"/>
      <c r="S381" s="304"/>
      <c r="T381" s="304"/>
      <c r="U381" s="304"/>
      <c r="V381" s="304"/>
      <c r="W381" s="304"/>
      <c r="X381" s="304"/>
      <c r="Y381" s="304"/>
      <c r="Z381" s="304"/>
    </row>
    <row r="382" spans="1:26" ht="12.75" customHeight="1" x14ac:dyDescent="0.25">
      <c r="A382" s="304"/>
      <c r="B382" s="304"/>
      <c r="C382" s="304"/>
      <c r="D382" s="304"/>
      <c r="E382" s="304"/>
      <c r="F382" s="304"/>
      <c r="G382" s="304"/>
      <c r="H382" s="304"/>
      <c r="I382" s="304"/>
      <c r="J382" s="304"/>
      <c r="K382" s="304"/>
      <c r="L382" s="304"/>
      <c r="M382" s="304"/>
      <c r="N382" s="304"/>
      <c r="O382" s="304"/>
      <c r="P382" s="304"/>
      <c r="Q382" s="304"/>
      <c r="R382" s="304"/>
      <c r="S382" s="304"/>
      <c r="T382" s="304"/>
      <c r="U382" s="304"/>
      <c r="V382" s="304"/>
      <c r="W382" s="304"/>
      <c r="X382" s="304"/>
      <c r="Y382" s="304"/>
      <c r="Z382" s="304"/>
    </row>
    <row r="383" spans="1:26" ht="12.75" customHeight="1" x14ac:dyDescent="0.25">
      <c r="A383" s="304"/>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row>
    <row r="384" spans="1:26" ht="12.75" customHeight="1" x14ac:dyDescent="0.25">
      <c r="A384" s="304"/>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row>
    <row r="385" spans="1:26" ht="12.75" customHeight="1" x14ac:dyDescent="0.25">
      <c r="A385" s="304"/>
      <c r="B385" s="304"/>
      <c r="C385" s="304"/>
      <c r="D385" s="304"/>
      <c r="E385" s="304"/>
      <c r="F385" s="304"/>
      <c r="G385" s="304"/>
      <c r="H385" s="304"/>
      <c r="I385" s="304"/>
      <c r="J385" s="304"/>
      <c r="K385" s="304"/>
      <c r="L385" s="304"/>
      <c r="M385" s="304"/>
      <c r="N385" s="304"/>
      <c r="O385" s="304"/>
      <c r="P385" s="304"/>
      <c r="Q385" s="304"/>
      <c r="R385" s="304"/>
      <c r="S385" s="304"/>
      <c r="T385" s="304"/>
      <c r="U385" s="304"/>
      <c r="V385" s="304"/>
      <c r="W385" s="304"/>
      <c r="X385" s="304"/>
      <c r="Y385" s="304"/>
      <c r="Z385" s="304"/>
    </row>
    <row r="386" spans="1:26" ht="12.75" customHeight="1" x14ac:dyDescent="0.25">
      <c r="A386" s="304"/>
      <c r="B386" s="304"/>
      <c r="C386" s="304"/>
      <c r="D386" s="304"/>
      <c r="E386" s="304"/>
      <c r="F386" s="304"/>
      <c r="G386" s="304"/>
      <c r="H386" s="304"/>
      <c r="I386" s="304"/>
      <c r="J386" s="304"/>
      <c r="K386" s="304"/>
      <c r="L386" s="304"/>
      <c r="M386" s="304"/>
      <c r="N386" s="304"/>
      <c r="O386" s="304"/>
      <c r="P386" s="304"/>
      <c r="Q386" s="304"/>
      <c r="R386" s="304"/>
      <c r="S386" s="304"/>
      <c r="T386" s="304"/>
      <c r="U386" s="304"/>
      <c r="V386" s="304"/>
      <c r="W386" s="304"/>
      <c r="X386" s="304"/>
      <c r="Y386" s="304"/>
      <c r="Z386" s="304"/>
    </row>
    <row r="387" spans="1:26" ht="12.75" customHeight="1" x14ac:dyDescent="0.25">
      <c r="A387" s="304"/>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c r="Y387" s="304"/>
      <c r="Z387" s="304"/>
    </row>
    <row r="388" spans="1:26" ht="12.75" customHeight="1" x14ac:dyDescent="0.25">
      <c r="A388" s="304"/>
      <c r="B388" s="304"/>
      <c r="C388" s="304"/>
      <c r="D388" s="304"/>
      <c r="E388" s="304"/>
      <c r="F388" s="304"/>
      <c r="G388" s="304"/>
      <c r="H388" s="304"/>
      <c r="I388" s="304"/>
      <c r="J388" s="304"/>
      <c r="K388" s="304"/>
      <c r="L388" s="304"/>
      <c r="M388" s="304"/>
      <c r="N388" s="304"/>
      <c r="O388" s="304"/>
      <c r="P388" s="304"/>
      <c r="Q388" s="304"/>
      <c r="R388" s="304"/>
      <c r="S388" s="304"/>
      <c r="T388" s="304"/>
      <c r="U388" s="304"/>
      <c r="V388" s="304"/>
      <c r="W388" s="304"/>
      <c r="X388" s="304"/>
      <c r="Y388" s="304"/>
      <c r="Z388" s="304"/>
    </row>
    <row r="389" spans="1:26" ht="12.75" customHeight="1" x14ac:dyDescent="0.25">
      <c r="A389" s="304"/>
      <c r="B389" s="304"/>
      <c r="C389" s="304"/>
      <c r="D389" s="304"/>
      <c r="E389" s="304"/>
      <c r="F389" s="304"/>
      <c r="G389" s="304"/>
      <c r="H389" s="304"/>
      <c r="I389" s="304"/>
      <c r="J389" s="304"/>
      <c r="K389" s="304"/>
      <c r="L389" s="304"/>
      <c r="M389" s="304"/>
      <c r="N389" s="304"/>
      <c r="O389" s="304"/>
      <c r="P389" s="304"/>
      <c r="Q389" s="304"/>
      <c r="R389" s="304"/>
      <c r="S389" s="304"/>
      <c r="T389" s="304"/>
      <c r="U389" s="304"/>
      <c r="V389" s="304"/>
      <c r="W389" s="304"/>
      <c r="X389" s="304"/>
      <c r="Y389" s="304"/>
      <c r="Z389" s="304"/>
    </row>
    <row r="390" spans="1:26" ht="12.75" customHeight="1" x14ac:dyDescent="0.25">
      <c r="A390" s="304"/>
      <c r="B390" s="304"/>
      <c r="C390" s="304"/>
      <c r="D390" s="304"/>
      <c r="E390" s="304"/>
      <c r="F390" s="304"/>
      <c r="G390" s="304"/>
      <c r="H390" s="304"/>
      <c r="I390" s="304"/>
      <c r="J390" s="304"/>
      <c r="K390" s="304"/>
      <c r="L390" s="304"/>
      <c r="M390" s="304"/>
      <c r="N390" s="304"/>
      <c r="O390" s="304"/>
      <c r="P390" s="304"/>
      <c r="Q390" s="304"/>
      <c r="R390" s="304"/>
      <c r="S390" s="304"/>
      <c r="T390" s="304"/>
      <c r="U390" s="304"/>
      <c r="V390" s="304"/>
      <c r="W390" s="304"/>
      <c r="X390" s="304"/>
      <c r="Y390" s="304"/>
      <c r="Z390" s="304"/>
    </row>
    <row r="391" spans="1:26" ht="12.75" customHeight="1" x14ac:dyDescent="0.25">
      <c r="A391" s="304"/>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row>
    <row r="392" spans="1:26" ht="12.75" customHeight="1" x14ac:dyDescent="0.25">
      <c r="A392" s="304"/>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row>
    <row r="393" spans="1:26" ht="12.75" customHeight="1" x14ac:dyDescent="0.25">
      <c r="A393" s="304"/>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row>
    <row r="394" spans="1:26" ht="12.75" customHeight="1" x14ac:dyDescent="0.25">
      <c r="A394" s="304"/>
      <c r="B394" s="304"/>
      <c r="C394" s="304"/>
      <c r="D394" s="304"/>
      <c r="E394" s="304"/>
      <c r="F394" s="304"/>
      <c r="G394" s="304"/>
      <c r="H394" s="304"/>
      <c r="I394" s="304"/>
      <c r="J394" s="304"/>
      <c r="K394" s="304"/>
      <c r="L394" s="304"/>
      <c r="M394" s="304"/>
      <c r="N394" s="304"/>
      <c r="O394" s="304"/>
      <c r="P394" s="304"/>
      <c r="Q394" s="304"/>
      <c r="R394" s="304"/>
      <c r="S394" s="304"/>
      <c r="T394" s="304"/>
      <c r="U394" s="304"/>
      <c r="V394" s="304"/>
      <c r="W394" s="304"/>
      <c r="X394" s="304"/>
      <c r="Y394" s="304"/>
      <c r="Z394" s="304"/>
    </row>
    <row r="395" spans="1:26" ht="12.75" customHeight="1" x14ac:dyDescent="0.25">
      <c r="A395" s="304"/>
      <c r="B395" s="304"/>
      <c r="C395" s="304"/>
      <c r="D395" s="304"/>
      <c r="E395" s="304"/>
      <c r="F395" s="304"/>
      <c r="G395" s="304"/>
      <c r="H395" s="304"/>
      <c r="I395" s="304"/>
      <c r="J395" s="304"/>
      <c r="K395" s="304"/>
      <c r="L395" s="304"/>
      <c r="M395" s="304"/>
      <c r="N395" s="304"/>
      <c r="O395" s="304"/>
      <c r="P395" s="304"/>
      <c r="Q395" s="304"/>
      <c r="R395" s="304"/>
      <c r="S395" s="304"/>
      <c r="T395" s="304"/>
      <c r="U395" s="304"/>
      <c r="V395" s="304"/>
      <c r="W395" s="304"/>
      <c r="X395" s="304"/>
      <c r="Y395" s="304"/>
      <c r="Z395" s="304"/>
    </row>
    <row r="396" spans="1:26" ht="12.75" customHeight="1" x14ac:dyDescent="0.25">
      <c r="A396" s="304"/>
      <c r="B396" s="304"/>
      <c r="C396" s="304"/>
      <c r="D396" s="304"/>
      <c r="E396" s="304"/>
      <c r="F396" s="304"/>
      <c r="G396" s="304"/>
      <c r="H396" s="304"/>
      <c r="I396" s="304"/>
      <c r="J396" s="304"/>
      <c r="K396" s="304"/>
      <c r="L396" s="304"/>
      <c r="M396" s="304"/>
      <c r="N396" s="304"/>
      <c r="O396" s="304"/>
      <c r="P396" s="304"/>
      <c r="Q396" s="304"/>
      <c r="R396" s="304"/>
      <c r="S396" s="304"/>
      <c r="T396" s="304"/>
      <c r="U396" s="304"/>
      <c r="V396" s="304"/>
      <c r="W396" s="304"/>
      <c r="X396" s="304"/>
      <c r="Y396" s="304"/>
      <c r="Z396" s="304"/>
    </row>
    <row r="397" spans="1:26" ht="12.75" customHeight="1" x14ac:dyDescent="0.25">
      <c r="A397" s="304"/>
      <c r="B397" s="304"/>
      <c r="C397" s="304"/>
      <c r="D397" s="304"/>
      <c r="E397" s="304"/>
      <c r="F397" s="304"/>
      <c r="G397" s="304"/>
      <c r="H397" s="304"/>
      <c r="I397" s="304"/>
      <c r="J397" s="304"/>
      <c r="K397" s="304"/>
      <c r="L397" s="304"/>
      <c r="M397" s="304"/>
      <c r="N397" s="304"/>
      <c r="O397" s="304"/>
      <c r="P397" s="304"/>
      <c r="Q397" s="304"/>
      <c r="R397" s="304"/>
      <c r="S397" s="304"/>
      <c r="T397" s="304"/>
      <c r="U397" s="304"/>
      <c r="V397" s="304"/>
      <c r="W397" s="304"/>
      <c r="X397" s="304"/>
      <c r="Y397" s="304"/>
      <c r="Z397" s="304"/>
    </row>
    <row r="398" spans="1:26" ht="12.75" customHeight="1" x14ac:dyDescent="0.25">
      <c r="A398" s="304"/>
      <c r="B398" s="304"/>
      <c r="C398" s="304"/>
      <c r="D398" s="304"/>
      <c r="E398" s="304"/>
      <c r="F398" s="304"/>
      <c r="G398" s="304"/>
      <c r="H398" s="304"/>
      <c r="I398" s="304"/>
      <c r="J398" s="304"/>
      <c r="K398" s="304"/>
      <c r="L398" s="304"/>
      <c r="M398" s="304"/>
      <c r="N398" s="304"/>
      <c r="O398" s="304"/>
      <c r="P398" s="304"/>
      <c r="Q398" s="304"/>
      <c r="R398" s="304"/>
      <c r="S398" s="304"/>
      <c r="T398" s="304"/>
      <c r="U398" s="304"/>
      <c r="V398" s="304"/>
      <c r="W398" s="304"/>
      <c r="X398" s="304"/>
      <c r="Y398" s="304"/>
      <c r="Z398" s="304"/>
    </row>
    <row r="399" spans="1:26" ht="12.75" customHeight="1" x14ac:dyDescent="0.25">
      <c r="A399" s="304"/>
      <c r="B399" s="304"/>
      <c r="C399" s="304"/>
      <c r="D399" s="304"/>
      <c r="E399" s="304"/>
      <c r="F399" s="304"/>
      <c r="G399" s="304"/>
      <c r="H399" s="304"/>
      <c r="I399" s="304"/>
      <c r="J399" s="304"/>
      <c r="K399" s="304"/>
      <c r="L399" s="304"/>
      <c r="M399" s="304"/>
      <c r="N399" s="304"/>
      <c r="O399" s="304"/>
      <c r="P399" s="304"/>
      <c r="Q399" s="304"/>
      <c r="R399" s="304"/>
      <c r="S399" s="304"/>
      <c r="T399" s="304"/>
      <c r="U399" s="304"/>
      <c r="V399" s="304"/>
      <c r="W399" s="304"/>
      <c r="X399" s="304"/>
      <c r="Y399" s="304"/>
      <c r="Z399" s="304"/>
    </row>
    <row r="400" spans="1:26" ht="12.75" customHeight="1" x14ac:dyDescent="0.25">
      <c r="A400" s="304"/>
      <c r="B400" s="304"/>
      <c r="C400" s="304"/>
      <c r="D400" s="304"/>
      <c r="E400" s="304"/>
      <c r="F400" s="304"/>
      <c r="G400" s="304"/>
      <c r="H400" s="304"/>
      <c r="I400" s="304"/>
      <c r="J400" s="304"/>
      <c r="K400" s="304"/>
      <c r="L400" s="304"/>
      <c r="M400" s="304"/>
      <c r="N400" s="304"/>
      <c r="O400" s="304"/>
      <c r="P400" s="304"/>
      <c r="Q400" s="304"/>
      <c r="R400" s="304"/>
      <c r="S400" s="304"/>
      <c r="T400" s="304"/>
      <c r="U400" s="304"/>
      <c r="V400" s="304"/>
      <c r="W400" s="304"/>
      <c r="X400" s="304"/>
      <c r="Y400" s="304"/>
      <c r="Z400" s="304"/>
    </row>
    <row r="401" spans="1:26" ht="12.75" customHeight="1" x14ac:dyDescent="0.25">
      <c r="A401" s="304"/>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row>
    <row r="402" spans="1:26" ht="12.75" customHeight="1" x14ac:dyDescent="0.25">
      <c r="A402" s="304"/>
      <c r="B402" s="304"/>
      <c r="C402" s="304"/>
      <c r="D402" s="304"/>
      <c r="E402" s="304"/>
      <c r="F402" s="304"/>
      <c r="G402" s="304"/>
      <c r="H402" s="304"/>
      <c r="I402" s="304"/>
      <c r="J402" s="304"/>
      <c r="K402" s="304"/>
      <c r="L402" s="304"/>
      <c r="M402" s="304"/>
      <c r="N402" s="304"/>
      <c r="O402" s="304"/>
      <c r="P402" s="304"/>
      <c r="Q402" s="304"/>
      <c r="R402" s="304"/>
      <c r="S402" s="304"/>
      <c r="T402" s="304"/>
      <c r="U402" s="304"/>
      <c r="V402" s="304"/>
      <c r="W402" s="304"/>
      <c r="X402" s="304"/>
      <c r="Y402" s="304"/>
      <c r="Z402" s="304"/>
    </row>
    <row r="403" spans="1:26" ht="12.75" customHeight="1" x14ac:dyDescent="0.25">
      <c r="A403" s="304"/>
      <c r="B403" s="304"/>
      <c r="C403" s="304"/>
      <c r="D403" s="304"/>
      <c r="E403" s="304"/>
      <c r="F403" s="304"/>
      <c r="G403" s="304"/>
      <c r="H403" s="304"/>
      <c r="I403" s="304"/>
      <c r="J403" s="304"/>
      <c r="K403" s="304"/>
      <c r="L403" s="304"/>
      <c r="M403" s="304"/>
      <c r="N403" s="304"/>
      <c r="O403" s="304"/>
      <c r="P403" s="304"/>
      <c r="Q403" s="304"/>
      <c r="R403" s="304"/>
      <c r="S403" s="304"/>
      <c r="T403" s="304"/>
      <c r="U403" s="304"/>
      <c r="V403" s="304"/>
      <c r="W403" s="304"/>
      <c r="X403" s="304"/>
      <c r="Y403" s="304"/>
      <c r="Z403" s="304"/>
    </row>
    <row r="404" spans="1:26" ht="12.75" customHeight="1" x14ac:dyDescent="0.25">
      <c r="A404" s="304"/>
      <c r="B404" s="304"/>
      <c r="C404" s="304"/>
      <c r="D404" s="304"/>
      <c r="E404" s="304"/>
      <c r="F404" s="304"/>
      <c r="G404" s="304"/>
      <c r="H404" s="304"/>
      <c r="I404" s="304"/>
      <c r="J404" s="304"/>
      <c r="K404" s="304"/>
      <c r="L404" s="304"/>
      <c r="M404" s="304"/>
      <c r="N404" s="304"/>
      <c r="O404" s="304"/>
      <c r="P404" s="304"/>
      <c r="Q404" s="304"/>
      <c r="R404" s="304"/>
      <c r="S404" s="304"/>
      <c r="T404" s="304"/>
      <c r="U404" s="304"/>
      <c r="V404" s="304"/>
      <c r="W404" s="304"/>
      <c r="X404" s="304"/>
      <c r="Y404" s="304"/>
      <c r="Z404" s="304"/>
    </row>
    <row r="405" spans="1:26" ht="12.75" customHeight="1" x14ac:dyDescent="0.25">
      <c r="A405" s="304"/>
      <c r="B405" s="304"/>
      <c r="C405" s="304"/>
      <c r="D405" s="304"/>
      <c r="E405" s="304"/>
      <c r="F405" s="304"/>
      <c r="G405" s="304"/>
      <c r="H405" s="304"/>
      <c r="I405" s="304"/>
      <c r="J405" s="304"/>
      <c r="K405" s="304"/>
      <c r="L405" s="304"/>
      <c r="M405" s="304"/>
      <c r="N405" s="304"/>
      <c r="O405" s="304"/>
      <c r="P405" s="304"/>
      <c r="Q405" s="304"/>
      <c r="R405" s="304"/>
      <c r="S405" s="304"/>
      <c r="T405" s="304"/>
      <c r="U405" s="304"/>
      <c r="V405" s="304"/>
      <c r="W405" s="304"/>
      <c r="X405" s="304"/>
      <c r="Y405" s="304"/>
      <c r="Z405" s="304"/>
    </row>
    <row r="406" spans="1:26" ht="12.75" customHeight="1" x14ac:dyDescent="0.25">
      <c r="A406" s="304"/>
      <c r="B406" s="304"/>
      <c r="C406" s="304"/>
      <c r="D406" s="304"/>
      <c r="E406" s="304"/>
      <c r="F406" s="304"/>
      <c r="G406" s="304"/>
      <c r="H406" s="304"/>
      <c r="I406" s="304"/>
      <c r="J406" s="304"/>
      <c r="K406" s="304"/>
      <c r="L406" s="304"/>
      <c r="M406" s="304"/>
      <c r="N406" s="304"/>
      <c r="O406" s="304"/>
      <c r="P406" s="304"/>
      <c r="Q406" s="304"/>
      <c r="R406" s="304"/>
      <c r="S406" s="304"/>
      <c r="T406" s="304"/>
      <c r="U406" s="304"/>
      <c r="V406" s="304"/>
      <c r="W406" s="304"/>
      <c r="X406" s="304"/>
      <c r="Y406" s="304"/>
      <c r="Z406" s="304"/>
    </row>
    <row r="407" spans="1:26" ht="12.75" customHeight="1" x14ac:dyDescent="0.25">
      <c r="A407" s="304"/>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row>
    <row r="408" spans="1:26" ht="12.75" customHeight="1" x14ac:dyDescent="0.25">
      <c r="A408" s="304"/>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row>
    <row r="409" spans="1:26" ht="12.75" customHeight="1" x14ac:dyDescent="0.25">
      <c r="A409" s="304"/>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row>
    <row r="410" spans="1:26" ht="12.75" customHeight="1" x14ac:dyDescent="0.25">
      <c r="A410" s="304"/>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row>
    <row r="411" spans="1:26" ht="12.75" customHeight="1" x14ac:dyDescent="0.25">
      <c r="A411" s="304"/>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row>
    <row r="412" spans="1:26" ht="12.75" customHeight="1" x14ac:dyDescent="0.25">
      <c r="A412" s="304"/>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row>
    <row r="413" spans="1:26" ht="12.75" customHeight="1" x14ac:dyDescent="0.25">
      <c r="A413" s="304"/>
      <c r="B413" s="304"/>
      <c r="C413" s="304"/>
      <c r="D413" s="304"/>
      <c r="E413" s="304"/>
      <c r="F413" s="304"/>
      <c r="G413" s="304"/>
      <c r="H413" s="304"/>
      <c r="I413" s="304"/>
      <c r="J413" s="304"/>
      <c r="K413" s="304"/>
      <c r="L413" s="304"/>
      <c r="M413" s="304"/>
      <c r="N413" s="304"/>
      <c r="O413" s="304"/>
      <c r="P413" s="304"/>
      <c r="Q413" s="304"/>
      <c r="R413" s="304"/>
      <c r="S413" s="304"/>
      <c r="T413" s="304"/>
      <c r="U413" s="304"/>
      <c r="V413" s="304"/>
      <c r="W413" s="304"/>
      <c r="X413" s="304"/>
      <c r="Y413" s="304"/>
      <c r="Z413" s="304"/>
    </row>
    <row r="414" spans="1:26" ht="12.75" customHeight="1" x14ac:dyDescent="0.25">
      <c r="A414" s="304"/>
      <c r="B414" s="304"/>
      <c r="C414" s="304"/>
      <c r="D414" s="304"/>
      <c r="E414" s="304"/>
      <c r="F414" s="304"/>
      <c r="G414" s="304"/>
      <c r="H414" s="304"/>
      <c r="I414" s="304"/>
      <c r="J414" s="304"/>
      <c r="K414" s="304"/>
      <c r="L414" s="304"/>
      <c r="M414" s="304"/>
      <c r="N414" s="304"/>
      <c r="O414" s="304"/>
      <c r="P414" s="304"/>
      <c r="Q414" s="304"/>
      <c r="R414" s="304"/>
      <c r="S414" s="304"/>
      <c r="T414" s="304"/>
      <c r="U414" s="304"/>
      <c r="V414" s="304"/>
      <c r="W414" s="304"/>
      <c r="X414" s="304"/>
      <c r="Y414" s="304"/>
      <c r="Z414" s="304"/>
    </row>
    <row r="415" spans="1:26" ht="12.75" customHeight="1" x14ac:dyDescent="0.25">
      <c r="A415" s="304"/>
      <c r="B415" s="304"/>
      <c r="C415" s="304"/>
      <c r="D415" s="304"/>
      <c r="E415" s="304"/>
      <c r="F415" s="304"/>
      <c r="G415" s="304"/>
      <c r="H415" s="304"/>
      <c r="I415" s="304"/>
      <c r="J415" s="304"/>
      <c r="K415" s="304"/>
      <c r="L415" s="304"/>
      <c r="M415" s="304"/>
      <c r="N415" s="304"/>
      <c r="O415" s="304"/>
      <c r="P415" s="304"/>
      <c r="Q415" s="304"/>
      <c r="R415" s="304"/>
      <c r="S415" s="304"/>
      <c r="T415" s="304"/>
      <c r="U415" s="304"/>
      <c r="V415" s="304"/>
      <c r="W415" s="304"/>
      <c r="X415" s="304"/>
      <c r="Y415" s="304"/>
      <c r="Z415" s="304"/>
    </row>
    <row r="416" spans="1:26" ht="12.75" customHeight="1" x14ac:dyDescent="0.25">
      <c r="A416" s="304"/>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row>
    <row r="417" spans="1:26" ht="12.75" customHeight="1" x14ac:dyDescent="0.25">
      <c r="A417" s="304"/>
      <c r="B417" s="304"/>
      <c r="C417" s="304"/>
      <c r="D417" s="304"/>
      <c r="E417" s="304"/>
      <c r="F417" s="304"/>
      <c r="G417" s="304"/>
      <c r="H417" s="304"/>
      <c r="I417" s="304"/>
      <c r="J417" s="304"/>
      <c r="K417" s="304"/>
      <c r="L417" s="304"/>
      <c r="M417" s="304"/>
      <c r="N417" s="304"/>
      <c r="O417" s="304"/>
      <c r="P417" s="304"/>
      <c r="Q417" s="304"/>
      <c r="R417" s="304"/>
      <c r="S417" s="304"/>
      <c r="T417" s="304"/>
      <c r="U417" s="304"/>
      <c r="V417" s="304"/>
      <c r="W417" s="304"/>
      <c r="X417" s="304"/>
      <c r="Y417" s="304"/>
      <c r="Z417" s="304"/>
    </row>
    <row r="418" spans="1:26" ht="12.75" customHeight="1" x14ac:dyDescent="0.25">
      <c r="A418" s="304"/>
      <c r="B418" s="304"/>
      <c r="C418" s="304"/>
      <c r="D418" s="304"/>
      <c r="E418" s="304"/>
      <c r="F418" s="304"/>
      <c r="G418" s="304"/>
      <c r="H418" s="304"/>
      <c r="I418" s="304"/>
      <c r="J418" s="304"/>
      <c r="K418" s="304"/>
      <c r="L418" s="304"/>
      <c r="M418" s="304"/>
      <c r="N418" s="304"/>
      <c r="O418" s="304"/>
      <c r="P418" s="304"/>
      <c r="Q418" s="304"/>
      <c r="R418" s="304"/>
      <c r="S418" s="304"/>
      <c r="T418" s="304"/>
      <c r="U418" s="304"/>
      <c r="V418" s="304"/>
      <c r="W418" s="304"/>
      <c r="X418" s="304"/>
      <c r="Y418" s="304"/>
      <c r="Z418" s="304"/>
    </row>
    <row r="419" spans="1:26" ht="12.75" customHeight="1" x14ac:dyDescent="0.25">
      <c r="A419" s="304"/>
      <c r="B419" s="304"/>
      <c r="C419" s="304"/>
      <c r="D419" s="304"/>
      <c r="E419" s="304"/>
      <c r="F419" s="304"/>
      <c r="G419" s="304"/>
      <c r="H419" s="304"/>
      <c r="I419" s="304"/>
      <c r="J419" s="304"/>
      <c r="K419" s="304"/>
      <c r="L419" s="304"/>
      <c r="M419" s="304"/>
      <c r="N419" s="304"/>
      <c r="O419" s="304"/>
      <c r="P419" s="304"/>
      <c r="Q419" s="304"/>
      <c r="R419" s="304"/>
      <c r="S419" s="304"/>
      <c r="T419" s="304"/>
      <c r="U419" s="304"/>
      <c r="V419" s="304"/>
      <c r="W419" s="304"/>
      <c r="X419" s="304"/>
      <c r="Y419" s="304"/>
      <c r="Z419" s="304"/>
    </row>
    <row r="420" spans="1:26" ht="12.75" customHeight="1" x14ac:dyDescent="0.25">
      <c r="A420" s="304"/>
      <c r="B420" s="304"/>
      <c r="C420" s="304"/>
      <c r="D420" s="304"/>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row>
    <row r="421" spans="1:26" ht="12.75" customHeight="1" x14ac:dyDescent="0.25">
      <c r="A421" s="304"/>
      <c r="B421" s="304"/>
      <c r="C421" s="304"/>
      <c r="D421" s="304"/>
      <c r="E421" s="304"/>
      <c r="F421" s="304"/>
      <c r="G421" s="304"/>
      <c r="H421" s="304"/>
      <c r="I421" s="304"/>
      <c r="J421" s="304"/>
      <c r="K421" s="304"/>
      <c r="L421" s="304"/>
      <c r="M421" s="304"/>
      <c r="N421" s="304"/>
      <c r="O421" s="304"/>
      <c r="P421" s="304"/>
      <c r="Q421" s="304"/>
      <c r="R421" s="304"/>
      <c r="S421" s="304"/>
      <c r="T421" s="304"/>
      <c r="U421" s="304"/>
      <c r="V421" s="304"/>
      <c r="W421" s="304"/>
      <c r="X421" s="304"/>
      <c r="Y421" s="304"/>
      <c r="Z421" s="304"/>
    </row>
    <row r="422" spans="1:26" ht="12.75" customHeight="1" x14ac:dyDescent="0.25">
      <c r="A422" s="304"/>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row>
    <row r="423" spans="1:26" ht="12.75" customHeight="1" x14ac:dyDescent="0.25">
      <c r="A423" s="304"/>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row>
    <row r="424" spans="1:26" ht="12.75" customHeight="1" x14ac:dyDescent="0.25">
      <c r="A424" s="304"/>
      <c r="B424" s="304"/>
      <c r="C424" s="304"/>
      <c r="D424" s="304"/>
      <c r="E424" s="304"/>
      <c r="F424" s="304"/>
      <c r="G424" s="304"/>
      <c r="H424" s="304"/>
      <c r="I424" s="304"/>
      <c r="J424" s="304"/>
      <c r="K424" s="304"/>
      <c r="L424" s="304"/>
      <c r="M424" s="304"/>
      <c r="N424" s="304"/>
      <c r="O424" s="304"/>
      <c r="P424" s="304"/>
      <c r="Q424" s="304"/>
      <c r="R424" s="304"/>
      <c r="S424" s="304"/>
      <c r="T424" s="304"/>
      <c r="U424" s="304"/>
      <c r="V424" s="304"/>
      <c r="W424" s="304"/>
      <c r="X424" s="304"/>
      <c r="Y424" s="304"/>
      <c r="Z424" s="304"/>
    </row>
    <row r="425" spans="1:26" ht="12.75" customHeight="1" x14ac:dyDescent="0.25">
      <c r="A425" s="304"/>
      <c r="B425" s="304"/>
      <c r="C425" s="304"/>
      <c r="D425" s="304"/>
      <c r="E425" s="304"/>
      <c r="F425" s="304"/>
      <c r="G425" s="304"/>
      <c r="H425" s="304"/>
      <c r="I425" s="304"/>
      <c r="J425" s="304"/>
      <c r="K425" s="304"/>
      <c r="L425" s="304"/>
      <c r="M425" s="304"/>
      <c r="N425" s="304"/>
      <c r="O425" s="304"/>
      <c r="P425" s="304"/>
      <c r="Q425" s="304"/>
      <c r="R425" s="304"/>
      <c r="S425" s="304"/>
      <c r="T425" s="304"/>
      <c r="U425" s="304"/>
      <c r="V425" s="304"/>
      <c r="W425" s="304"/>
      <c r="X425" s="304"/>
      <c r="Y425" s="304"/>
      <c r="Z425" s="304"/>
    </row>
    <row r="426" spans="1:26" ht="12.75" customHeight="1" x14ac:dyDescent="0.25">
      <c r="A426" s="304"/>
      <c r="B426" s="304"/>
      <c r="C426" s="304"/>
      <c r="D426" s="304"/>
      <c r="E426" s="304"/>
      <c r="F426" s="304"/>
      <c r="G426" s="304"/>
      <c r="H426" s="304"/>
      <c r="I426" s="304"/>
      <c r="J426" s="304"/>
      <c r="K426" s="304"/>
      <c r="L426" s="304"/>
      <c r="M426" s="304"/>
      <c r="N426" s="304"/>
      <c r="O426" s="304"/>
      <c r="P426" s="304"/>
      <c r="Q426" s="304"/>
      <c r="R426" s="304"/>
      <c r="S426" s="304"/>
      <c r="T426" s="304"/>
      <c r="U426" s="304"/>
      <c r="V426" s="304"/>
      <c r="W426" s="304"/>
      <c r="X426" s="304"/>
      <c r="Y426" s="304"/>
      <c r="Z426" s="304"/>
    </row>
    <row r="427" spans="1:26" ht="12.75" customHeight="1" x14ac:dyDescent="0.25">
      <c r="A427" s="304"/>
      <c r="B427" s="304"/>
      <c r="C427" s="304"/>
      <c r="D427" s="304"/>
      <c r="E427" s="304"/>
      <c r="F427" s="304"/>
      <c r="G427" s="304"/>
      <c r="H427" s="304"/>
      <c r="I427" s="304"/>
      <c r="J427" s="304"/>
      <c r="K427" s="304"/>
      <c r="L427" s="304"/>
      <c r="M427" s="304"/>
      <c r="N427" s="304"/>
      <c r="O427" s="304"/>
      <c r="P427" s="304"/>
      <c r="Q427" s="304"/>
      <c r="R427" s="304"/>
      <c r="S427" s="304"/>
      <c r="T427" s="304"/>
      <c r="U427" s="304"/>
      <c r="V427" s="304"/>
      <c r="W427" s="304"/>
      <c r="X427" s="304"/>
      <c r="Y427" s="304"/>
      <c r="Z427" s="304"/>
    </row>
    <row r="428" spans="1:26" ht="12.75" customHeight="1" x14ac:dyDescent="0.25">
      <c r="A428" s="304"/>
      <c r="B428" s="304"/>
      <c r="C428" s="304"/>
      <c r="D428" s="304"/>
      <c r="E428" s="304"/>
      <c r="F428" s="304"/>
      <c r="G428" s="304"/>
      <c r="H428" s="304"/>
      <c r="I428" s="304"/>
      <c r="J428" s="304"/>
      <c r="K428" s="304"/>
      <c r="L428" s="304"/>
      <c r="M428" s="304"/>
      <c r="N428" s="304"/>
      <c r="O428" s="304"/>
      <c r="P428" s="304"/>
      <c r="Q428" s="304"/>
      <c r="R428" s="304"/>
      <c r="S428" s="304"/>
      <c r="T428" s="304"/>
      <c r="U428" s="304"/>
      <c r="V428" s="304"/>
      <c r="W428" s="304"/>
      <c r="X428" s="304"/>
      <c r="Y428" s="304"/>
      <c r="Z428" s="304"/>
    </row>
    <row r="429" spans="1:26" ht="12.75" customHeight="1" x14ac:dyDescent="0.25">
      <c r="A429" s="304"/>
      <c r="B429" s="304"/>
      <c r="C429" s="304"/>
      <c r="D429" s="304"/>
      <c r="E429" s="304"/>
      <c r="F429" s="304"/>
      <c r="G429" s="304"/>
      <c r="H429" s="304"/>
      <c r="I429" s="304"/>
      <c r="J429" s="304"/>
      <c r="K429" s="304"/>
      <c r="L429" s="304"/>
      <c r="M429" s="304"/>
      <c r="N429" s="304"/>
      <c r="O429" s="304"/>
      <c r="P429" s="304"/>
      <c r="Q429" s="304"/>
      <c r="R429" s="304"/>
      <c r="S429" s="304"/>
      <c r="T429" s="304"/>
      <c r="U429" s="304"/>
      <c r="V429" s="304"/>
      <c r="W429" s="304"/>
      <c r="X429" s="304"/>
      <c r="Y429" s="304"/>
      <c r="Z429" s="304"/>
    </row>
    <row r="430" spans="1:26" ht="12.75" customHeight="1" x14ac:dyDescent="0.25">
      <c r="A430" s="304"/>
      <c r="B430" s="304"/>
      <c r="C430" s="304"/>
      <c r="D430" s="304"/>
      <c r="E430" s="304"/>
      <c r="F430" s="304"/>
      <c r="G430" s="304"/>
      <c r="H430" s="304"/>
      <c r="I430" s="304"/>
      <c r="J430" s="304"/>
      <c r="K430" s="304"/>
      <c r="L430" s="304"/>
      <c r="M430" s="304"/>
      <c r="N430" s="304"/>
      <c r="O430" s="304"/>
      <c r="P430" s="304"/>
      <c r="Q430" s="304"/>
      <c r="R430" s="304"/>
      <c r="S430" s="304"/>
      <c r="T430" s="304"/>
      <c r="U430" s="304"/>
      <c r="V430" s="304"/>
      <c r="W430" s="304"/>
      <c r="X430" s="304"/>
      <c r="Y430" s="304"/>
      <c r="Z430" s="304"/>
    </row>
    <row r="431" spans="1:26" ht="12.75" customHeight="1" x14ac:dyDescent="0.25">
      <c r="A431" s="304"/>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row>
    <row r="432" spans="1:26" ht="12.75" customHeight="1" x14ac:dyDescent="0.25">
      <c r="A432" s="304"/>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row>
    <row r="433" spans="1:26" ht="12.75" customHeight="1" x14ac:dyDescent="0.25">
      <c r="A433" s="304"/>
      <c r="B433" s="304"/>
      <c r="C433" s="304"/>
      <c r="D433" s="304"/>
      <c r="E433" s="304"/>
      <c r="F433" s="304"/>
      <c r="G433" s="304"/>
      <c r="H433" s="304"/>
      <c r="I433" s="304"/>
      <c r="J433" s="304"/>
      <c r="K433" s="304"/>
      <c r="L433" s="304"/>
      <c r="M433" s="304"/>
      <c r="N433" s="304"/>
      <c r="O433" s="304"/>
      <c r="P433" s="304"/>
      <c r="Q433" s="304"/>
      <c r="R433" s="304"/>
      <c r="S433" s="304"/>
      <c r="T433" s="304"/>
      <c r="U433" s="304"/>
      <c r="V433" s="304"/>
      <c r="W433" s="304"/>
      <c r="X433" s="304"/>
      <c r="Y433" s="304"/>
      <c r="Z433" s="304"/>
    </row>
    <row r="434" spans="1:26" ht="12.75" customHeight="1" x14ac:dyDescent="0.25">
      <c r="A434" s="304"/>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row>
    <row r="435" spans="1:26" ht="12.75" customHeight="1" x14ac:dyDescent="0.25">
      <c r="A435" s="304"/>
      <c r="B435" s="304"/>
      <c r="C435" s="304"/>
      <c r="D435" s="304"/>
      <c r="E435" s="304"/>
      <c r="F435" s="304"/>
      <c r="G435" s="304"/>
      <c r="H435" s="304"/>
      <c r="I435" s="304"/>
      <c r="J435" s="304"/>
      <c r="K435" s="304"/>
      <c r="L435" s="304"/>
      <c r="M435" s="304"/>
      <c r="N435" s="304"/>
      <c r="O435" s="304"/>
      <c r="P435" s="304"/>
      <c r="Q435" s="304"/>
      <c r="R435" s="304"/>
      <c r="S435" s="304"/>
      <c r="T435" s="304"/>
      <c r="U435" s="304"/>
      <c r="V435" s="304"/>
      <c r="W435" s="304"/>
      <c r="X435" s="304"/>
      <c r="Y435" s="304"/>
      <c r="Z435" s="304"/>
    </row>
    <row r="436" spans="1:26" ht="12.75" customHeight="1" x14ac:dyDescent="0.25">
      <c r="A436" s="304"/>
      <c r="B436" s="304"/>
      <c r="C436" s="304"/>
      <c r="D436" s="304"/>
      <c r="E436" s="304"/>
      <c r="F436" s="304"/>
      <c r="G436" s="304"/>
      <c r="H436" s="304"/>
      <c r="I436" s="304"/>
      <c r="J436" s="304"/>
      <c r="K436" s="304"/>
      <c r="L436" s="304"/>
      <c r="M436" s="304"/>
      <c r="N436" s="304"/>
      <c r="O436" s="304"/>
      <c r="P436" s="304"/>
      <c r="Q436" s="304"/>
      <c r="R436" s="304"/>
      <c r="S436" s="304"/>
      <c r="T436" s="304"/>
      <c r="U436" s="304"/>
      <c r="V436" s="304"/>
      <c r="W436" s="304"/>
      <c r="X436" s="304"/>
      <c r="Y436" s="304"/>
      <c r="Z436" s="304"/>
    </row>
    <row r="437" spans="1:26" ht="12.75" customHeight="1" x14ac:dyDescent="0.25">
      <c r="A437" s="304"/>
      <c r="B437" s="304"/>
      <c r="C437" s="304"/>
      <c r="D437" s="304"/>
      <c r="E437" s="304"/>
      <c r="F437" s="304"/>
      <c r="G437" s="304"/>
      <c r="H437" s="304"/>
      <c r="I437" s="304"/>
      <c r="J437" s="304"/>
      <c r="K437" s="304"/>
      <c r="L437" s="304"/>
      <c r="M437" s="304"/>
      <c r="N437" s="304"/>
      <c r="O437" s="304"/>
      <c r="P437" s="304"/>
      <c r="Q437" s="304"/>
      <c r="R437" s="304"/>
      <c r="S437" s="304"/>
      <c r="T437" s="304"/>
      <c r="U437" s="304"/>
      <c r="V437" s="304"/>
      <c r="W437" s="304"/>
      <c r="X437" s="304"/>
      <c r="Y437" s="304"/>
      <c r="Z437" s="304"/>
    </row>
    <row r="438" spans="1:26" ht="12.75" customHeight="1" x14ac:dyDescent="0.25">
      <c r="A438" s="304"/>
      <c r="B438" s="304"/>
      <c r="C438" s="304"/>
      <c r="D438" s="304"/>
      <c r="E438" s="304"/>
      <c r="F438" s="304"/>
      <c r="G438" s="304"/>
      <c r="H438" s="304"/>
      <c r="I438" s="304"/>
      <c r="J438" s="304"/>
      <c r="K438" s="304"/>
      <c r="L438" s="304"/>
      <c r="M438" s="304"/>
      <c r="N438" s="304"/>
      <c r="O438" s="304"/>
      <c r="P438" s="304"/>
      <c r="Q438" s="304"/>
      <c r="R438" s="304"/>
      <c r="S438" s="304"/>
      <c r="T438" s="304"/>
      <c r="U438" s="304"/>
      <c r="V438" s="304"/>
      <c r="W438" s="304"/>
      <c r="X438" s="304"/>
      <c r="Y438" s="304"/>
      <c r="Z438" s="304"/>
    </row>
    <row r="439" spans="1:26" ht="12.75" customHeight="1" x14ac:dyDescent="0.25">
      <c r="A439" s="304"/>
      <c r="B439" s="304"/>
      <c r="C439" s="304"/>
      <c r="D439" s="304"/>
      <c r="E439" s="304"/>
      <c r="F439" s="304"/>
      <c r="G439" s="304"/>
      <c r="H439" s="304"/>
      <c r="I439" s="304"/>
      <c r="J439" s="304"/>
      <c r="K439" s="304"/>
      <c r="L439" s="304"/>
      <c r="M439" s="304"/>
      <c r="N439" s="304"/>
      <c r="O439" s="304"/>
      <c r="P439" s="304"/>
      <c r="Q439" s="304"/>
      <c r="R439" s="304"/>
      <c r="S439" s="304"/>
      <c r="T439" s="304"/>
      <c r="U439" s="304"/>
      <c r="V439" s="304"/>
      <c r="W439" s="304"/>
      <c r="X439" s="304"/>
      <c r="Y439" s="304"/>
      <c r="Z439" s="304"/>
    </row>
    <row r="440" spans="1:26" ht="12.75" customHeight="1" x14ac:dyDescent="0.25">
      <c r="A440" s="304"/>
      <c r="B440" s="304"/>
      <c r="C440" s="304"/>
      <c r="D440" s="304"/>
      <c r="E440" s="304"/>
      <c r="F440" s="304"/>
      <c r="G440" s="304"/>
      <c r="H440" s="304"/>
      <c r="I440" s="304"/>
      <c r="J440" s="304"/>
      <c r="K440" s="304"/>
      <c r="L440" s="304"/>
      <c r="M440" s="304"/>
      <c r="N440" s="304"/>
      <c r="O440" s="304"/>
      <c r="P440" s="304"/>
      <c r="Q440" s="304"/>
      <c r="R440" s="304"/>
      <c r="S440" s="304"/>
      <c r="T440" s="304"/>
      <c r="U440" s="304"/>
      <c r="V440" s="304"/>
      <c r="W440" s="304"/>
      <c r="X440" s="304"/>
      <c r="Y440" s="304"/>
      <c r="Z440" s="304"/>
    </row>
    <row r="441" spans="1:26" ht="12.75" customHeight="1" x14ac:dyDescent="0.25">
      <c r="A441" s="304"/>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row>
    <row r="442" spans="1:26" ht="12.75" customHeight="1" x14ac:dyDescent="0.25">
      <c r="A442" s="304"/>
      <c r="B442" s="304"/>
      <c r="C442" s="304"/>
      <c r="D442" s="304"/>
      <c r="E442" s="304"/>
      <c r="F442" s="304"/>
      <c r="G442" s="304"/>
      <c r="H442" s="304"/>
      <c r="I442" s="304"/>
      <c r="J442" s="304"/>
      <c r="K442" s="304"/>
      <c r="L442" s="304"/>
      <c r="M442" s="304"/>
      <c r="N442" s="304"/>
      <c r="O442" s="304"/>
      <c r="P442" s="304"/>
      <c r="Q442" s="304"/>
      <c r="R442" s="304"/>
      <c r="S442" s="304"/>
      <c r="T442" s="304"/>
      <c r="U442" s="304"/>
      <c r="V442" s="304"/>
      <c r="W442" s="304"/>
      <c r="X442" s="304"/>
      <c r="Y442" s="304"/>
      <c r="Z442" s="304"/>
    </row>
    <row r="443" spans="1:26" ht="12.75" customHeight="1" x14ac:dyDescent="0.25">
      <c r="A443" s="304"/>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row>
    <row r="444" spans="1:26" ht="12.75" customHeight="1" x14ac:dyDescent="0.25">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row>
    <row r="445" spans="1:26" ht="12.75" customHeight="1" x14ac:dyDescent="0.25">
      <c r="A445" s="304"/>
      <c r="B445" s="304"/>
      <c r="C445" s="304"/>
      <c r="D445" s="304"/>
      <c r="E445" s="304"/>
      <c r="F445" s="304"/>
      <c r="G445" s="304"/>
      <c r="H445" s="304"/>
      <c r="I445" s="304"/>
      <c r="J445" s="304"/>
      <c r="K445" s="304"/>
      <c r="L445" s="304"/>
      <c r="M445" s="304"/>
      <c r="N445" s="304"/>
      <c r="O445" s="304"/>
      <c r="P445" s="304"/>
      <c r="Q445" s="304"/>
      <c r="R445" s="304"/>
      <c r="S445" s="304"/>
      <c r="T445" s="304"/>
      <c r="U445" s="304"/>
      <c r="V445" s="304"/>
      <c r="W445" s="304"/>
      <c r="X445" s="304"/>
      <c r="Y445" s="304"/>
      <c r="Z445" s="304"/>
    </row>
    <row r="446" spans="1:26" ht="12.75" customHeight="1" x14ac:dyDescent="0.25">
      <c r="A446" s="304"/>
      <c r="B446" s="304"/>
      <c r="C446" s="304"/>
      <c r="D446" s="304"/>
      <c r="E446" s="304"/>
      <c r="F446" s="304"/>
      <c r="G446" s="304"/>
      <c r="H446" s="304"/>
      <c r="I446" s="304"/>
      <c r="J446" s="304"/>
      <c r="K446" s="304"/>
      <c r="L446" s="304"/>
      <c r="M446" s="304"/>
      <c r="N446" s="304"/>
      <c r="O446" s="304"/>
      <c r="P446" s="304"/>
      <c r="Q446" s="304"/>
      <c r="R446" s="304"/>
      <c r="S446" s="304"/>
      <c r="T446" s="304"/>
      <c r="U446" s="304"/>
      <c r="V446" s="304"/>
      <c r="W446" s="304"/>
      <c r="X446" s="304"/>
      <c r="Y446" s="304"/>
      <c r="Z446" s="304"/>
    </row>
    <row r="447" spans="1:26" ht="12.75" customHeight="1" x14ac:dyDescent="0.25">
      <c r="A447" s="304"/>
      <c r="B447" s="304"/>
      <c r="C447" s="304"/>
      <c r="D447" s="304"/>
      <c r="E447" s="304"/>
      <c r="F447" s="304"/>
      <c r="G447" s="304"/>
      <c r="H447" s="304"/>
      <c r="I447" s="304"/>
      <c r="J447" s="304"/>
      <c r="K447" s="304"/>
      <c r="L447" s="304"/>
      <c r="M447" s="304"/>
      <c r="N447" s="304"/>
      <c r="O447" s="304"/>
      <c r="P447" s="304"/>
      <c r="Q447" s="304"/>
      <c r="R447" s="304"/>
      <c r="S447" s="304"/>
      <c r="T447" s="304"/>
      <c r="U447" s="304"/>
      <c r="V447" s="304"/>
      <c r="W447" s="304"/>
      <c r="X447" s="304"/>
      <c r="Y447" s="304"/>
      <c r="Z447" s="304"/>
    </row>
    <row r="448" spans="1:26" ht="12.75" customHeight="1" x14ac:dyDescent="0.25">
      <c r="A448" s="304"/>
      <c r="B448" s="304"/>
      <c r="C448" s="304"/>
      <c r="D448" s="304"/>
      <c r="E448" s="304"/>
      <c r="F448" s="304"/>
      <c r="G448" s="304"/>
      <c r="H448" s="304"/>
      <c r="I448" s="304"/>
      <c r="J448" s="304"/>
      <c r="K448" s="304"/>
      <c r="L448" s="304"/>
      <c r="M448" s="304"/>
      <c r="N448" s="304"/>
      <c r="O448" s="304"/>
      <c r="P448" s="304"/>
      <c r="Q448" s="304"/>
      <c r="R448" s="304"/>
      <c r="S448" s="304"/>
      <c r="T448" s="304"/>
      <c r="U448" s="304"/>
      <c r="V448" s="304"/>
      <c r="W448" s="304"/>
      <c r="X448" s="304"/>
      <c r="Y448" s="304"/>
      <c r="Z448" s="304"/>
    </row>
    <row r="449" spans="1:26" ht="12.75" customHeight="1" x14ac:dyDescent="0.25">
      <c r="A449" s="304"/>
      <c r="B449" s="304"/>
      <c r="C449" s="304"/>
      <c r="D449" s="304"/>
      <c r="E449" s="304"/>
      <c r="F449" s="304"/>
      <c r="G449" s="304"/>
      <c r="H449" s="304"/>
      <c r="I449" s="304"/>
      <c r="J449" s="304"/>
      <c r="K449" s="304"/>
      <c r="L449" s="304"/>
      <c r="M449" s="304"/>
      <c r="N449" s="304"/>
      <c r="O449" s="304"/>
      <c r="P449" s="304"/>
      <c r="Q449" s="304"/>
      <c r="R449" s="304"/>
      <c r="S449" s="304"/>
      <c r="T449" s="304"/>
      <c r="U449" s="304"/>
      <c r="V449" s="304"/>
      <c r="W449" s="304"/>
      <c r="X449" s="304"/>
      <c r="Y449" s="304"/>
      <c r="Z449" s="304"/>
    </row>
    <row r="450" spans="1:26" ht="12.75" customHeight="1" x14ac:dyDescent="0.25">
      <c r="A450" s="304"/>
      <c r="B450" s="304"/>
      <c r="C450" s="304"/>
      <c r="D450" s="304"/>
      <c r="E450" s="304"/>
      <c r="F450" s="304"/>
      <c r="G450" s="304"/>
      <c r="H450" s="304"/>
      <c r="I450" s="304"/>
      <c r="J450" s="304"/>
      <c r="K450" s="304"/>
      <c r="L450" s="304"/>
      <c r="M450" s="304"/>
      <c r="N450" s="304"/>
      <c r="O450" s="304"/>
      <c r="P450" s="304"/>
      <c r="Q450" s="304"/>
      <c r="R450" s="304"/>
      <c r="S450" s="304"/>
      <c r="T450" s="304"/>
      <c r="U450" s="304"/>
      <c r="V450" s="304"/>
      <c r="W450" s="304"/>
      <c r="X450" s="304"/>
      <c r="Y450" s="304"/>
      <c r="Z450" s="304"/>
    </row>
    <row r="451" spans="1:26" ht="12.75" customHeight="1" x14ac:dyDescent="0.25">
      <c r="A451" s="304"/>
      <c r="B451" s="304"/>
      <c r="C451" s="304"/>
      <c r="D451" s="304"/>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row>
    <row r="452" spans="1:26" ht="12.75" customHeight="1" x14ac:dyDescent="0.25">
      <c r="A452" s="304"/>
      <c r="B452" s="304"/>
      <c r="C452" s="304"/>
      <c r="D452" s="304"/>
      <c r="E452" s="304"/>
      <c r="F452" s="304"/>
      <c r="G452" s="304"/>
      <c r="H452" s="304"/>
      <c r="I452" s="304"/>
      <c r="J452" s="304"/>
      <c r="K452" s="304"/>
      <c r="L452" s="304"/>
      <c r="M452" s="304"/>
      <c r="N452" s="304"/>
      <c r="O452" s="304"/>
      <c r="P452" s="304"/>
      <c r="Q452" s="304"/>
      <c r="R452" s="304"/>
      <c r="S452" s="304"/>
      <c r="T452" s="304"/>
      <c r="U452" s="304"/>
      <c r="V452" s="304"/>
      <c r="W452" s="304"/>
      <c r="X452" s="304"/>
      <c r="Y452" s="304"/>
      <c r="Z452" s="304"/>
    </row>
    <row r="453" spans="1:26" ht="12.75" customHeight="1" x14ac:dyDescent="0.25">
      <c r="A453" s="304"/>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row>
    <row r="454" spans="1:26" ht="12.75" customHeight="1" x14ac:dyDescent="0.25">
      <c r="A454" s="304"/>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row>
    <row r="455" spans="1:26" ht="12.75" customHeight="1" x14ac:dyDescent="0.25">
      <c r="A455" s="304"/>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row>
    <row r="456" spans="1:26" ht="12.75" customHeight="1" x14ac:dyDescent="0.25">
      <c r="A456" s="304"/>
      <c r="B456" s="304"/>
      <c r="C456" s="304"/>
      <c r="D456" s="304"/>
      <c r="E456" s="304"/>
      <c r="F456" s="304"/>
      <c r="G456" s="304"/>
      <c r="H456" s="304"/>
      <c r="I456" s="304"/>
      <c r="J456" s="304"/>
      <c r="K456" s="304"/>
      <c r="L456" s="304"/>
      <c r="M456" s="304"/>
      <c r="N456" s="304"/>
      <c r="O456" s="304"/>
      <c r="P456" s="304"/>
      <c r="Q456" s="304"/>
      <c r="R456" s="304"/>
      <c r="S456" s="304"/>
      <c r="T456" s="304"/>
      <c r="U456" s="304"/>
      <c r="V456" s="304"/>
      <c r="W456" s="304"/>
      <c r="X456" s="304"/>
      <c r="Y456" s="304"/>
      <c r="Z456" s="304"/>
    </row>
    <row r="457" spans="1:26" ht="12.75" customHeight="1" x14ac:dyDescent="0.25">
      <c r="A457" s="304"/>
      <c r="B457" s="304"/>
      <c r="C457" s="304"/>
      <c r="D457" s="304"/>
      <c r="E457" s="304"/>
      <c r="F457" s="304"/>
      <c r="G457" s="304"/>
      <c r="H457" s="304"/>
      <c r="I457" s="304"/>
      <c r="J457" s="304"/>
      <c r="K457" s="304"/>
      <c r="L457" s="304"/>
      <c r="M457" s="304"/>
      <c r="N457" s="304"/>
      <c r="O457" s="304"/>
      <c r="P457" s="304"/>
      <c r="Q457" s="304"/>
      <c r="R457" s="304"/>
      <c r="S457" s="304"/>
      <c r="T457" s="304"/>
      <c r="U457" s="304"/>
      <c r="V457" s="304"/>
      <c r="W457" s="304"/>
      <c r="X457" s="304"/>
      <c r="Y457" s="304"/>
      <c r="Z457" s="304"/>
    </row>
    <row r="458" spans="1:26" ht="12.75" customHeight="1" x14ac:dyDescent="0.25">
      <c r="A458" s="304"/>
      <c r="B458" s="304"/>
      <c r="C458" s="304"/>
      <c r="D458" s="304"/>
      <c r="E458" s="304"/>
      <c r="F458" s="304"/>
      <c r="G458" s="304"/>
      <c r="H458" s="304"/>
      <c r="I458" s="304"/>
      <c r="J458" s="304"/>
      <c r="K458" s="304"/>
      <c r="L458" s="304"/>
      <c r="M458" s="304"/>
      <c r="N458" s="304"/>
      <c r="O458" s="304"/>
      <c r="P458" s="304"/>
      <c r="Q458" s="304"/>
      <c r="R458" s="304"/>
      <c r="S458" s="304"/>
      <c r="T458" s="304"/>
      <c r="U458" s="304"/>
      <c r="V458" s="304"/>
      <c r="W458" s="304"/>
      <c r="X458" s="304"/>
      <c r="Y458" s="304"/>
      <c r="Z458" s="304"/>
    </row>
    <row r="459" spans="1:26" ht="12.75" customHeight="1" x14ac:dyDescent="0.25">
      <c r="A459" s="304"/>
      <c r="B459" s="304"/>
      <c r="C459" s="304"/>
      <c r="D459" s="304"/>
      <c r="E459" s="304"/>
      <c r="F459" s="304"/>
      <c r="G459" s="304"/>
      <c r="H459" s="304"/>
      <c r="I459" s="304"/>
      <c r="J459" s="304"/>
      <c r="K459" s="304"/>
      <c r="L459" s="304"/>
      <c r="M459" s="304"/>
      <c r="N459" s="304"/>
      <c r="O459" s="304"/>
      <c r="P459" s="304"/>
      <c r="Q459" s="304"/>
      <c r="R459" s="304"/>
      <c r="S459" s="304"/>
      <c r="T459" s="304"/>
      <c r="U459" s="304"/>
      <c r="V459" s="304"/>
      <c r="W459" s="304"/>
      <c r="X459" s="304"/>
      <c r="Y459" s="304"/>
      <c r="Z459" s="304"/>
    </row>
    <row r="460" spans="1:26" ht="12.75" customHeight="1" x14ac:dyDescent="0.25">
      <c r="A460" s="304"/>
      <c r="B460" s="304"/>
      <c r="C460" s="304"/>
      <c r="D460" s="304"/>
      <c r="E460" s="304"/>
      <c r="F460" s="304"/>
      <c r="G460" s="304"/>
      <c r="H460" s="304"/>
      <c r="I460" s="304"/>
      <c r="J460" s="304"/>
      <c r="K460" s="304"/>
      <c r="L460" s="304"/>
      <c r="M460" s="304"/>
      <c r="N460" s="304"/>
      <c r="O460" s="304"/>
      <c r="P460" s="304"/>
      <c r="Q460" s="304"/>
      <c r="R460" s="304"/>
      <c r="S460" s="304"/>
      <c r="T460" s="304"/>
      <c r="U460" s="304"/>
      <c r="V460" s="304"/>
      <c r="W460" s="304"/>
      <c r="X460" s="304"/>
      <c r="Y460" s="304"/>
      <c r="Z460" s="304"/>
    </row>
    <row r="461" spans="1:26" ht="12.75" customHeight="1" x14ac:dyDescent="0.25">
      <c r="A461" s="304"/>
      <c r="B461" s="304"/>
      <c r="C461" s="304"/>
      <c r="D461" s="304"/>
      <c r="E461" s="304"/>
      <c r="F461" s="304"/>
      <c r="G461" s="304"/>
      <c r="H461" s="304"/>
      <c r="I461" s="304"/>
      <c r="J461" s="304"/>
      <c r="K461" s="304"/>
      <c r="L461" s="304"/>
      <c r="M461" s="304"/>
      <c r="N461" s="304"/>
      <c r="O461" s="304"/>
      <c r="P461" s="304"/>
      <c r="Q461" s="304"/>
      <c r="R461" s="304"/>
      <c r="S461" s="304"/>
      <c r="T461" s="304"/>
      <c r="U461" s="304"/>
      <c r="V461" s="304"/>
      <c r="W461" s="304"/>
      <c r="X461" s="304"/>
      <c r="Y461" s="304"/>
      <c r="Z461" s="304"/>
    </row>
    <row r="462" spans="1:26" ht="12.75" customHeight="1" x14ac:dyDescent="0.25">
      <c r="A462" s="304"/>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row>
    <row r="463" spans="1:26" ht="12.75" customHeight="1" x14ac:dyDescent="0.25">
      <c r="A463" s="304"/>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row>
    <row r="464" spans="1:26" ht="12.75" customHeight="1" x14ac:dyDescent="0.25">
      <c r="A464" s="304"/>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row>
    <row r="465" spans="1:26" ht="12.75" customHeight="1" x14ac:dyDescent="0.25">
      <c r="A465" s="304"/>
      <c r="B465" s="304"/>
      <c r="C465" s="304"/>
      <c r="D465" s="304"/>
      <c r="E465" s="304"/>
      <c r="F465" s="304"/>
      <c r="G465" s="304"/>
      <c r="H465" s="304"/>
      <c r="I465" s="304"/>
      <c r="J465" s="304"/>
      <c r="K465" s="304"/>
      <c r="L465" s="304"/>
      <c r="M465" s="304"/>
      <c r="N465" s="304"/>
      <c r="O465" s="304"/>
      <c r="P465" s="304"/>
      <c r="Q465" s="304"/>
      <c r="R465" s="304"/>
      <c r="S465" s="304"/>
      <c r="T465" s="304"/>
      <c r="U465" s="304"/>
      <c r="V465" s="304"/>
      <c r="W465" s="304"/>
      <c r="X465" s="304"/>
      <c r="Y465" s="304"/>
      <c r="Z465" s="304"/>
    </row>
    <row r="466" spans="1:26" ht="12.75" customHeight="1" x14ac:dyDescent="0.25">
      <c r="A466" s="304"/>
      <c r="B466" s="304"/>
      <c r="C466" s="304"/>
      <c r="D466" s="304"/>
      <c r="E466" s="304"/>
      <c r="F466" s="304"/>
      <c r="G466" s="304"/>
      <c r="H466" s="304"/>
      <c r="I466" s="304"/>
      <c r="J466" s="304"/>
      <c r="K466" s="304"/>
      <c r="L466" s="304"/>
      <c r="M466" s="304"/>
      <c r="N466" s="304"/>
      <c r="O466" s="304"/>
      <c r="P466" s="304"/>
      <c r="Q466" s="304"/>
      <c r="R466" s="304"/>
      <c r="S466" s="304"/>
      <c r="T466" s="304"/>
      <c r="U466" s="304"/>
      <c r="V466" s="304"/>
      <c r="W466" s="304"/>
      <c r="X466" s="304"/>
      <c r="Y466" s="304"/>
      <c r="Z466" s="304"/>
    </row>
    <row r="467" spans="1:26" ht="12.75" customHeight="1" x14ac:dyDescent="0.25">
      <c r="A467" s="304"/>
      <c r="B467" s="304"/>
      <c r="C467" s="304"/>
      <c r="D467" s="304"/>
      <c r="E467" s="304"/>
      <c r="F467" s="304"/>
      <c r="G467" s="304"/>
      <c r="H467" s="304"/>
      <c r="I467" s="304"/>
      <c r="J467" s="304"/>
      <c r="K467" s="304"/>
      <c r="L467" s="304"/>
      <c r="M467" s="304"/>
      <c r="N467" s="304"/>
      <c r="O467" s="304"/>
      <c r="P467" s="304"/>
      <c r="Q467" s="304"/>
      <c r="R467" s="304"/>
      <c r="S467" s="304"/>
      <c r="T467" s="304"/>
      <c r="U467" s="304"/>
      <c r="V467" s="304"/>
      <c r="W467" s="304"/>
      <c r="X467" s="304"/>
      <c r="Y467" s="304"/>
      <c r="Z467" s="304"/>
    </row>
    <row r="468" spans="1:26" ht="12.75" customHeight="1" x14ac:dyDescent="0.25">
      <c r="A468" s="304"/>
      <c r="B468" s="304"/>
      <c r="C468" s="304"/>
      <c r="D468" s="304"/>
      <c r="E468" s="304"/>
      <c r="F468" s="304"/>
      <c r="G468" s="304"/>
      <c r="H468" s="304"/>
      <c r="I468" s="304"/>
      <c r="J468" s="304"/>
      <c r="K468" s="304"/>
      <c r="L468" s="304"/>
      <c r="M468" s="304"/>
      <c r="N468" s="304"/>
      <c r="O468" s="304"/>
      <c r="P468" s="304"/>
      <c r="Q468" s="304"/>
      <c r="R468" s="304"/>
      <c r="S468" s="304"/>
      <c r="T468" s="304"/>
      <c r="U468" s="304"/>
      <c r="V468" s="304"/>
      <c r="W468" s="304"/>
      <c r="X468" s="304"/>
      <c r="Y468" s="304"/>
      <c r="Z468" s="304"/>
    </row>
    <row r="469" spans="1:26" ht="12.75" customHeight="1" x14ac:dyDescent="0.25">
      <c r="A469" s="304"/>
      <c r="B469" s="304"/>
      <c r="C469" s="304"/>
      <c r="D469" s="304"/>
      <c r="E469" s="304"/>
      <c r="F469" s="304"/>
      <c r="G469" s="304"/>
      <c r="H469" s="304"/>
      <c r="I469" s="304"/>
      <c r="J469" s="304"/>
      <c r="K469" s="304"/>
      <c r="L469" s="304"/>
      <c r="M469" s="304"/>
      <c r="N469" s="304"/>
      <c r="O469" s="304"/>
      <c r="P469" s="304"/>
      <c r="Q469" s="304"/>
      <c r="R469" s="304"/>
      <c r="S469" s="304"/>
      <c r="T469" s="304"/>
      <c r="U469" s="304"/>
      <c r="V469" s="304"/>
      <c r="W469" s="304"/>
      <c r="X469" s="304"/>
      <c r="Y469" s="304"/>
      <c r="Z469" s="304"/>
    </row>
    <row r="470" spans="1:26" ht="12.75" customHeight="1" x14ac:dyDescent="0.25">
      <c r="A470" s="304"/>
      <c r="B470" s="304"/>
      <c r="C470" s="304"/>
      <c r="D470" s="304"/>
      <c r="E470" s="304"/>
      <c r="F470" s="304"/>
      <c r="G470" s="304"/>
      <c r="H470" s="304"/>
      <c r="I470" s="304"/>
      <c r="J470" s="304"/>
      <c r="K470" s="304"/>
      <c r="L470" s="304"/>
      <c r="M470" s="304"/>
      <c r="N470" s="304"/>
      <c r="O470" s="304"/>
      <c r="P470" s="304"/>
      <c r="Q470" s="304"/>
      <c r="R470" s="304"/>
      <c r="S470" s="304"/>
      <c r="T470" s="304"/>
      <c r="U470" s="304"/>
      <c r="V470" s="304"/>
      <c r="W470" s="304"/>
      <c r="X470" s="304"/>
      <c r="Y470" s="304"/>
      <c r="Z470" s="304"/>
    </row>
    <row r="471" spans="1:26" ht="12.75" customHeight="1" x14ac:dyDescent="0.25">
      <c r="A471" s="304"/>
      <c r="B471" s="304"/>
      <c r="C471" s="304"/>
      <c r="D471" s="304"/>
      <c r="E471" s="304"/>
      <c r="F471" s="304"/>
      <c r="G471" s="304"/>
      <c r="H471" s="304"/>
      <c r="I471" s="304"/>
      <c r="J471" s="304"/>
      <c r="K471" s="304"/>
      <c r="L471" s="304"/>
      <c r="M471" s="304"/>
      <c r="N471" s="304"/>
      <c r="O471" s="304"/>
      <c r="P471" s="304"/>
      <c r="Q471" s="304"/>
      <c r="R471" s="304"/>
      <c r="S471" s="304"/>
      <c r="T471" s="304"/>
      <c r="U471" s="304"/>
      <c r="V471" s="304"/>
      <c r="W471" s="304"/>
      <c r="X471" s="304"/>
      <c r="Y471" s="304"/>
      <c r="Z471" s="304"/>
    </row>
    <row r="472" spans="1:26" ht="12.75" customHeight="1" x14ac:dyDescent="0.25">
      <c r="A472" s="304"/>
      <c r="B472" s="304"/>
      <c r="C472" s="304"/>
      <c r="D472" s="304"/>
      <c r="E472" s="304"/>
      <c r="F472" s="304"/>
      <c r="G472" s="304"/>
      <c r="H472" s="304"/>
      <c r="I472" s="304"/>
      <c r="J472" s="304"/>
      <c r="K472" s="304"/>
      <c r="L472" s="304"/>
      <c r="M472" s="304"/>
      <c r="N472" s="304"/>
      <c r="O472" s="304"/>
      <c r="P472" s="304"/>
      <c r="Q472" s="304"/>
      <c r="R472" s="304"/>
      <c r="S472" s="304"/>
      <c r="T472" s="304"/>
      <c r="U472" s="304"/>
      <c r="V472" s="304"/>
      <c r="W472" s="304"/>
      <c r="X472" s="304"/>
      <c r="Y472" s="304"/>
      <c r="Z472" s="304"/>
    </row>
    <row r="473" spans="1:26" ht="12.75" customHeight="1" x14ac:dyDescent="0.25">
      <c r="A473" s="304"/>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row>
    <row r="474" spans="1:26" ht="12.75" customHeight="1" x14ac:dyDescent="0.25">
      <c r="A474" s="304"/>
      <c r="B474" s="304"/>
      <c r="C474" s="304"/>
      <c r="D474" s="304"/>
      <c r="E474" s="304"/>
      <c r="F474" s="304"/>
      <c r="G474" s="304"/>
      <c r="H474" s="304"/>
      <c r="I474" s="304"/>
      <c r="J474" s="304"/>
      <c r="K474" s="304"/>
      <c r="L474" s="304"/>
      <c r="M474" s="304"/>
      <c r="N474" s="304"/>
      <c r="O474" s="304"/>
      <c r="P474" s="304"/>
      <c r="Q474" s="304"/>
      <c r="R474" s="304"/>
      <c r="S474" s="304"/>
      <c r="T474" s="304"/>
      <c r="U474" s="304"/>
      <c r="V474" s="304"/>
      <c r="W474" s="304"/>
      <c r="X474" s="304"/>
      <c r="Y474" s="304"/>
      <c r="Z474" s="304"/>
    </row>
    <row r="475" spans="1:26" ht="12.75" customHeight="1" x14ac:dyDescent="0.25">
      <c r="A475" s="304"/>
      <c r="B475" s="304"/>
      <c r="C475" s="304"/>
      <c r="D475" s="304"/>
      <c r="E475" s="304"/>
      <c r="F475" s="304"/>
      <c r="G475" s="304"/>
      <c r="H475" s="304"/>
      <c r="I475" s="304"/>
      <c r="J475" s="304"/>
      <c r="K475" s="304"/>
      <c r="L475" s="304"/>
      <c r="M475" s="304"/>
      <c r="N475" s="304"/>
      <c r="O475" s="304"/>
      <c r="P475" s="304"/>
      <c r="Q475" s="304"/>
      <c r="R475" s="304"/>
      <c r="S475" s="304"/>
      <c r="T475" s="304"/>
      <c r="U475" s="304"/>
      <c r="V475" s="304"/>
      <c r="W475" s="304"/>
      <c r="X475" s="304"/>
      <c r="Y475" s="304"/>
      <c r="Z475" s="304"/>
    </row>
    <row r="476" spans="1:26" ht="12.75" customHeight="1" x14ac:dyDescent="0.25">
      <c r="A476" s="304"/>
      <c r="B476" s="304"/>
      <c r="C476" s="304"/>
      <c r="D476" s="304"/>
      <c r="E476" s="304"/>
      <c r="F476" s="304"/>
      <c r="G476" s="304"/>
      <c r="H476" s="304"/>
      <c r="I476" s="304"/>
      <c r="J476" s="304"/>
      <c r="K476" s="304"/>
      <c r="L476" s="304"/>
      <c r="M476" s="304"/>
      <c r="N476" s="304"/>
      <c r="O476" s="304"/>
      <c r="P476" s="304"/>
      <c r="Q476" s="304"/>
      <c r="R476" s="304"/>
      <c r="S476" s="304"/>
      <c r="T476" s="304"/>
      <c r="U476" s="304"/>
      <c r="V476" s="304"/>
      <c r="W476" s="304"/>
      <c r="X476" s="304"/>
      <c r="Y476" s="304"/>
      <c r="Z476" s="304"/>
    </row>
    <row r="477" spans="1:26" ht="12.75" customHeight="1" x14ac:dyDescent="0.25">
      <c r="A477" s="304"/>
      <c r="B477" s="304"/>
      <c r="C477" s="304"/>
      <c r="D477" s="304"/>
      <c r="E477" s="304"/>
      <c r="F477" s="304"/>
      <c r="G477" s="304"/>
      <c r="H477" s="304"/>
      <c r="I477" s="304"/>
      <c r="J477" s="304"/>
      <c r="K477" s="304"/>
      <c r="L477" s="304"/>
      <c r="M477" s="304"/>
      <c r="N477" s="304"/>
      <c r="O477" s="304"/>
      <c r="P477" s="304"/>
      <c r="Q477" s="304"/>
      <c r="R477" s="304"/>
      <c r="S477" s="304"/>
      <c r="T477" s="304"/>
      <c r="U477" s="304"/>
      <c r="V477" s="304"/>
      <c r="W477" s="304"/>
      <c r="X477" s="304"/>
      <c r="Y477" s="304"/>
      <c r="Z477" s="304"/>
    </row>
    <row r="478" spans="1:26" ht="12.75" customHeight="1" x14ac:dyDescent="0.25">
      <c r="A478" s="304"/>
      <c r="B478" s="304"/>
      <c r="C478" s="304"/>
      <c r="D478" s="304"/>
      <c r="E478" s="304"/>
      <c r="F478" s="304"/>
      <c r="G478" s="304"/>
      <c r="H478" s="304"/>
      <c r="I478" s="304"/>
      <c r="J478" s="304"/>
      <c r="K478" s="304"/>
      <c r="L478" s="304"/>
      <c r="M478" s="304"/>
      <c r="N478" s="304"/>
      <c r="O478" s="304"/>
      <c r="P478" s="304"/>
      <c r="Q478" s="304"/>
      <c r="R478" s="304"/>
      <c r="S478" s="304"/>
      <c r="T478" s="304"/>
      <c r="U478" s="304"/>
      <c r="V478" s="304"/>
      <c r="W478" s="304"/>
      <c r="X478" s="304"/>
      <c r="Y478" s="304"/>
      <c r="Z478" s="304"/>
    </row>
    <row r="479" spans="1:26" ht="12.75" customHeight="1" x14ac:dyDescent="0.25">
      <c r="A479" s="304"/>
      <c r="B479" s="304"/>
      <c r="C479" s="304"/>
      <c r="D479" s="304"/>
      <c r="E479" s="304"/>
      <c r="F479" s="304"/>
      <c r="G479" s="304"/>
      <c r="H479" s="304"/>
      <c r="I479" s="304"/>
      <c r="J479" s="304"/>
      <c r="K479" s="304"/>
      <c r="L479" s="304"/>
      <c r="M479" s="304"/>
      <c r="N479" s="304"/>
      <c r="O479" s="304"/>
      <c r="P479" s="304"/>
      <c r="Q479" s="304"/>
      <c r="R479" s="304"/>
      <c r="S479" s="304"/>
      <c r="T479" s="304"/>
      <c r="U479" s="304"/>
      <c r="V479" s="304"/>
      <c r="W479" s="304"/>
      <c r="X479" s="304"/>
      <c r="Y479" s="304"/>
      <c r="Z479" s="304"/>
    </row>
    <row r="480" spans="1:26" ht="12.75" customHeight="1" x14ac:dyDescent="0.25">
      <c r="A480" s="304"/>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row>
    <row r="481" spans="1:26" ht="12.75" customHeight="1" x14ac:dyDescent="0.25">
      <c r="A481" s="304"/>
      <c r="B481" s="304"/>
      <c r="C481" s="304"/>
      <c r="D481" s="304"/>
      <c r="E481" s="304"/>
      <c r="F481" s="304"/>
      <c r="G481" s="304"/>
      <c r="H481" s="304"/>
      <c r="I481" s="304"/>
      <c r="J481" s="304"/>
      <c r="K481" s="304"/>
      <c r="L481" s="304"/>
      <c r="M481" s="304"/>
      <c r="N481" s="304"/>
      <c r="O481" s="304"/>
      <c r="P481" s="304"/>
      <c r="Q481" s="304"/>
      <c r="R481" s="304"/>
      <c r="S481" s="304"/>
      <c r="T481" s="304"/>
      <c r="U481" s="304"/>
      <c r="V481" s="304"/>
      <c r="W481" s="304"/>
      <c r="X481" s="304"/>
      <c r="Y481" s="304"/>
      <c r="Z481" s="304"/>
    </row>
    <row r="482" spans="1:26" ht="12.75" customHeight="1" x14ac:dyDescent="0.25">
      <c r="A482" s="304"/>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row>
    <row r="483" spans="1:26" ht="12.75" customHeight="1" x14ac:dyDescent="0.25">
      <c r="A483" s="304"/>
      <c r="B483" s="304"/>
      <c r="C483" s="304"/>
      <c r="D483" s="304"/>
      <c r="E483" s="304"/>
      <c r="F483" s="304"/>
      <c r="G483" s="304"/>
      <c r="H483" s="304"/>
      <c r="I483" s="304"/>
      <c r="J483" s="304"/>
      <c r="K483" s="304"/>
      <c r="L483" s="304"/>
      <c r="M483" s="304"/>
      <c r="N483" s="304"/>
      <c r="O483" s="304"/>
      <c r="P483" s="304"/>
      <c r="Q483" s="304"/>
      <c r="R483" s="304"/>
      <c r="S483" s="304"/>
      <c r="T483" s="304"/>
      <c r="U483" s="304"/>
      <c r="V483" s="304"/>
      <c r="W483" s="304"/>
      <c r="X483" s="304"/>
      <c r="Y483" s="304"/>
      <c r="Z483" s="304"/>
    </row>
    <row r="484" spans="1:26" ht="12.75" customHeight="1" x14ac:dyDescent="0.25">
      <c r="A484" s="304"/>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row>
    <row r="485" spans="1:26" ht="12.75" customHeight="1" x14ac:dyDescent="0.25">
      <c r="A485" s="304"/>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row>
    <row r="486" spans="1:26" ht="12.75" customHeight="1" x14ac:dyDescent="0.25">
      <c r="A486" s="304"/>
      <c r="B486" s="304"/>
      <c r="C486" s="304"/>
      <c r="D486" s="304"/>
      <c r="E486" s="304"/>
      <c r="F486" s="304"/>
      <c r="G486" s="304"/>
      <c r="H486" s="304"/>
      <c r="I486" s="304"/>
      <c r="J486" s="304"/>
      <c r="K486" s="304"/>
      <c r="L486" s="304"/>
      <c r="M486" s="304"/>
      <c r="N486" s="304"/>
      <c r="O486" s="304"/>
      <c r="P486" s="304"/>
      <c r="Q486" s="304"/>
      <c r="R486" s="304"/>
      <c r="S486" s="304"/>
      <c r="T486" s="304"/>
      <c r="U486" s="304"/>
      <c r="V486" s="304"/>
      <c r="W486" s="304"/>
      <c r="X486" s="304"/>
      <c r="Y486" s="304"/>
      <c r="Z486" s="304"/>
    </row>
    <row r="487" spans="1:26" ht="12.75" customHeight="1" x14ac:dyDescent="0.25">
      <c r="A487" s="304"/>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row>
    <row r="488" spans="1:26" ht="12.75" customHeight="1" x14ac:dyDescent="0.25">
      <c r="A488" s="304"/>
      <c r="B488" s="304"/>
      <c r="C488" s="304"/>
      <c r="D488" s="304"/>
      <c r="E488" s="304"/>
      <c r="F488" s="304"/>
      <c r="G488" s="304"/>
      <c r="H488" s="304"/>
      <c r="I488" s="304"/>
      <c r="J488" s="304"/>
      <c r="K488" s="304"/>
      <c r="L488" s="304"/>
      <c r="M488" s="304"/>
      <c r="N488" s="304"/>
      <c r="O488" s="304"/>
      <c r="P488" s="304"/>
      <c r="Q488" s="304"/>
      <c r="R488" s="304"/>
      <c r="S488" s="304"/>
      <c r="T488" s="304"/>
      <c r="U488" s="304"/>
      <c r="V488" s="304"/>
      <c r="W488" s="304"/>
      <c r="X488" s="304"/>
      <c r="Y488" s="304"/>
      <c r="Z488" s="304"/>
    </row>
    <row r="489" spans="1:26" ht="12.75" customHeight="1" x14ac:dyDescent="0.25">
      <c r="A489" s="304"/>
      <c r="B489" s="304"/>
      <c r="C489" s="304"/>
      <c r="D489" s="304"/>
      <c r="E489" s="304"/>
      <c r="F489" s="304"/>
      <c r="G489" s="304"/>
      <c r="H489" s="304"/>
      <c r="I489" s="304"/>
      <c r="J489" s="304"/>
      <c r="K489" s="304"/>
      <c r="L489" s="304"/>
      <c r="M489" s="304"/>
      <c r="N489" s="304"/>
      <c r="O489" s="304"/>
      <c r="P489" s="304"/>
      <c r="Q489" s="304"/>
      <c r="R489" s="304"/>
      <c r="S489" s="304"/>
      <c r="T489" s="304"/>
      <c r="U489" s="304"/>
      <c r="V489" s="304"/>
      <c r="W489" s="304"/>
      <c r="X489" s="304"/>
      <c r="Y489" s="304"/>
      <c r="Z489" s="304"/>
    </row>
    <row r="490" spans="1:26" ht="12.75" customHeight="1" x14ac:dyDescent="0.25">
      <c r="A490" s="304"/>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row>
    <row r="491" spans="1:26" ht="12.75" customHeight="1" x14ac:dyDescent="0.25">
      <c r="A491" s="304"/>
      <c r="B491" s="304"/>
      <c r="C491" s="304"/>
      <c r="D491" s="304"/>
      <c r="E491" s="304"/>
      <c r="F491" s="304"/>
      <c r="G491" s="304"/>
      <c r="H491" s="304"/>
      <c r="I491" s="304"/>
      <c r="J491" s="304"/>
      <c r="K491" s="304"/>
      <c r="L491" s="304"/>
      <c r="M491" s="304"/>
      <c r="N491" s="304"/>
      <c r="O491" s="304"/>
      <c r="P491" s="304"/>
      <c r="Q491" s="304"/>
      <c r="R491" s="304"/>
      <c r="S491" s="304"/>
      <c r="T491" s="304"/>
      <c r="U491" s="304"/>
      <c r="V491" s="304"/>
      <c r="W491" s="304"/>
      <c r="X491" s="304"/>
      <c r="Y491" s="304"/>
      <c r="Z491" s="304"/>
    </row>
    <row r="492" spans="1:26" ht="12.75" customHeight="1" x14ac:dyDescent="0.25">
      <c r="A492" s="304"/>
      <c r="B492" s="304"/>
      <c r="C492" s="304"/>
      <c r="D492" s="304"/>
      <c r="E492" s="304"/>
      <c r="F492" s="304"/>
      <c r="G492" s="304"/>
      <c r="H492" s="304"/>
      <c r="I492" s="304"/>
      <c r="J492" s="304"/>
      <c r="K492" s="304"/>
      <c r="L492" s="304"/>
      <c r="M492" s="304"/>
      <c r="N492" s="304"/>
      <c r="O492" s="304"/>
      <c r="P492" s="304"/>
      <c r="Q492" s="304"/>
      <c r="R492" s="304"/>
      <c r="S492" s="304"/>
      <c r="T492" s="304"/>
      <c r="U492" s="304"/>
      <c r="V492" s="304"/>
      <c r="W492" s="304"/>
      <c r="X492" s="304"/>
      <c r="Y492" s="304"/>
      <c r="Z492" s="304"/>
    </row>
    <row r="493" spans="1:26" ht="12.75" customHeight="1" x14ac:dyDescent="0.25">
      <c r="A493" s="304"/>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row>
    <row r="494" spans="1:26" ht="12.75" customHeight="1" x14ac:dyDescent="0.25">
      <c r="A494" s="304"/>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row>
    <row r="495" spans="1:26" ht="12.75" customHeight="1" x14ac:dyDescent="0.25">
      <c r="A495" s="304"/>
      <c r="B495" s="304"/>
      <c r="C495" s="304"/>
      <c r="D495" s="304"/>
      <c r="E495" s="304"/>
      <c r="F495" s="304"/>
      <c r="G495" s="304"/>
      <c r="H495" s="304"/>
      <c r="I495" s="304"/>
      <c r="J495" s="304"/>
      <c r="K495" s="304"/>
      <c r="L495" s="304"/>
      <c r="M495" s="304"/>
      <c r="N495" s="304"/>
      <c r="O495" s="304"/>
      <c r="P495" s="304"/>
      <c r="Q495" s="304"/>
      <c r="R495" s="304"/>
      <c r="S495" s="304"/>
      <c r="T495" s="304"/>
      <c r="U495" s="304"/>
      <c r="V495" s="304"/>
      <c r="W495" s="304"/>
      <c r="X495" s="304"/>
      <c r="Y495" s="304"/>
      <c r="Z495" s="304"/>
    </row>
    <row r="496" spans="1:26" ht="12.75" customHeight="1" x14ac:dyDescent="0.25">
      <c r="A496" s="304"/>
      <c r="B496" s="304"/>
      <c r="C496" s="304"/>
      <c r="D496" s="304"/>
      <c r="E496" s="304"/>
      <c r="F496" s="304"/>
      <c r="G496" s="304"/>
      <c r="H496" s="304"/>
      <c r="I496" s="304"/>
      <c r="J496" s="304"/>
      <c r="K496" s="304"/>
      <c r="L496" s="304"/>
      <c r="M496" s="304"/>
      <c r="N496" s="304"/>
      <c r="O496" s="304"/>
      <c r="P496" s="304"/>
      <c r="Q496" s="304"/>
      <c r="R496" s="304"/>
      <c r="S496" s="304"/>
      <c r="T496" s="304"/>
      <c r="U496" s="304"/>
      <c r="V496" s="304"/>
      <c r="W496" s="304"/>
      <c r="X496" s="304"/>
      <c r="Y496" s="304"/>
      <c r="Z496" s="304"/>
    </row>
    <row r="497" spans="1:26" ht="12.75" customHeight="1" x14ac:dyDescent="0.25">
      <c r="A497" s="304"/>
      <c r="B497" s="304"/>
      <c r="C497" s="304"/>
      <c r="D497" s="304"/>
      <c r="E497" s="304"/>
      <c r="F497" s="304"/>
      <c r="G497" s="304"/>
      <c r="H497" s="304"/>
      <c r="I497" s="304"/>
      <c r="J497" s="304"/>
      <c r="K497" s="304"/>
      <c r="L497" s="304"/>
      <c r="M497" s="304"/>
      <c r="N497" s="304"/>
      <c r="O497" s="304"/>
      <c r="P497" s="304"/>
      <c r="Q497" s="304"/>
      <c r="R497" s="304"/>
      <c r="S497" s="304"/>
      <c r="T497" s="304"/>
      <c r="U497" s="304"/>
      <c r="V497" s="304"/>
      <c r="W497" s="304"/>
      <c r="X497" s="304"/>
      <c r="Y497" s="304"/>
      <c r="Z497" s="304"/>
    </row>
    <row r="498" spans="1:26" ht="12.75" customHeight="1" x14ac:dyDescent="0.25">
      <c r="A498" s="304"/>
      <c r="B498" s="304"/>
      <c r="C498" s="304"/>
      <c r="D498" s="304"/>
      <c r="E498" s="304"/>
      <c r="F498" s="304"/>
      <c r="G498" s="304"/>
      <c r="H498" s="304"/>
      <c r="I498" s="304"/>
      <c r="J498" s="304"/>
      <c r="K498" s="304"/>
      <c r="L498" s="304"/>
      <c r="M498" s="304"/>
      <c r="N498" s="304"/>
      <c r="O498" s="304"/>
      <c r="P498" s="304"/>
      <c r="Q498" s="304"/>
      <c r="R498" s="304"/>
      <c r="S498" s="304"/>
      <c r="T498" s="304"/>
      <c r="U498" s="304"/>
      <c r="V498" s="304"/>
      <c r="W498" s="304"/>
      <c r="X498" s="304"/>
      <c r="Y498" s="304"/>
      <c r="Z498" s="304"/>
    </row>
    <row r="499" spans="1:26" ht="12.75" customHeight="1" x14ac:dyDescent="0.25">
      <c r="A499" s="304"/>
      <c r="B499" s="304"/>
      <c r="C499" s="304"/>
      <c r="D499" s="304"/>
      <c r="E499" s="304"/>
      <c r="F499" s="304"/>
      <c r="G499" s="304"/>
      <c r="H499" s="304"/>
      <c r="I499" s="304"/>
      <c r="J499" s="304"/>
      <c r="K499" s="304"/>
      <c r="L499" s="304"/>
      <c r="M499" s="304"/>
      <c r="N499" s="304"/>
      <c r="O499" s="304"/>
      <c r="P499" s="304"/>
      <c r="Q499" s="304"/>
      <c r="R499" s="304"/>
      <c r="S499" s="304"/>
      <c r="T499" s="304"/>
      <c r="U499" s="304"/>
      <c r="V499" s="304"/>
      <c r="W499" s="304"/>
      <c r="X499" s="304"/>
      <c r="Y499" s="304"/>
      <c r="Z499" s="304"/>
    </row>
    <row r="500" spans="1:26" ht="12.75" customHeight="1" x14ac:dyDescent="0.25">
      <c r="A500" s="304"/>
      <c r="B500" s="304"/>
      <c r="C500" s="304"/>
      <c r="D500" s="304"/>
      <c r="E500" s="304"/>
      <c r="F500" s="304"/>
      <c r="G500" s="304"/>
      <c r="H500" s="304"/>
      <c r="I500" s="304"/>
      <c r="J500" s="304"/>
      <c r="K500" s="304"/>
      <c r="L500" s="304"/>
      <c r="M500" s="304"/>
      <c r="N500" s="304"/>
      <c r="O500" s="304"/>
      <c r="P500" s="304"/>
      <c r="Q500" s="304"/>
      <c r="R500" s="304"/>
      <c r="S500" s="304"/>
      <c r="T500" s="304"/>
      <c r="U500" s="304"/>
      <c r="V500" s="304"/>
      <c r="W500" s="304"/>
      <c r="X500" s="304"/>
      <c r="Y500" s="304"/>
      <c r="Z500" s="304"/>
    </row>
    <row r="501" spans="1:26" ht="12.75" customHeight="1" x14ac:dyDescent="0.25">
      <c r="A501" s="304"/>
      <c r="B501" s="304"/>
      <c r="C501" s="304"/>
      <c r="D501" s="304"/>
      <c r="E501" s="304"/>
      <c r="F501" s="304"/>
      <c r="G501" s="304"/>
      <c r="H501" s="304"/>
      <c r="I501" s="304"/>
      <c r="J501" s="304"/>
      <c r="K501" s="304"/>
      <c r="L501" s="304"/>
      <c r="M501" s="304"/>
      <c r="N501" s="304"/>
      <c r="O501" s="304"/>
      <c r="P501" s="304"/>
      <c r="Q501" s="304"/>
      <c r="R501" s="304"/>
      <c r="S501" s="304"/>
      <c r="T501" s="304"/>
      <c r="U501" s="304"/>
      <c r="V501" s="304"/>
      <c r="W501" s="304"/>
      <c r="X501" s="304"/>
      <c r="Y501" s="304"/>
      <c r="Z501" s="304"/>
    </row>
    <row r="502" spans="1:26" ht="12.75" customHeight="1" x14ac:dyDescent="0.25">
      <c r="A502" s="304"/>
      <c r="B502" s="304"/>
      <c r="C502" s="304"/>
      <c r="D502" s="304"/>
      <c r="E502" s="304"/>
      <c r="F502" s="304"/>
      <c r="G502" s="304"/>
      <c r="H502" s="304"/>
      <c r="I502" s="304"/>
      <c r="J502" s="304"/>
      <c r="K502" s="304"/>
      <c r="L502" s="304"/>
      <c r="M502" s="304"/>
      <c r="N502" s="304"/>
      <c r="O502" s="304"/>
      <c r="P502" s="304"/>
      <c r="Q502" s="304"/>
      <c r="R502" s="304"/>
      <c r="S502" s="304"/>
      <c r="T502" s="304"/>
      <c r="U502" s="304"/>
      <c r="V502" s="304"/>
      <c r="W502" s="304"/>
      <c r="X502" s="304"/>
      <c r="Y502" s="304"/>
      <c r="Z502" s="304"/>
    </row>
    <row r="503" spans="1:26" ht="12.75" customHeight="1" x14ac:dyDescent="0.25">
      <c r="A503" s="304"/>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row>
    <row r="504" spans="1:26" ht="12.75" customHeight="1" x14ac:dyDescent="0.25">
      <c r="A504" s="304"/>
      <c r="B504" s="304"/>
      <c r="C504" s="304"/>
      <c r="D504" s="304"/>
      <c r="E504" s="304"/>
      <c r="F504" s="304"/>
      <c r="G504" s="304"/>
      <c r="H504" s="304"/>
      <c r="I504" s="304"/>
      <c r="J504" s="304"/>
      <c r="K504" s="304"/>
      <c r="L504" s="304"/>
      <c r="M504" s="304"/>
      <c r="N504" s="304"/>
      <c r="O504" s="304"/>
      <c r="P504" s="304"/>
      <c r="Q504" s="304"/>
      <c r="R504" s="304"/>
      <c r="S504" s="304"/>
      <c r="T504" s="304"/>
      <c r="U504" s="304"/>
      <c r="V504" s="304"/>
      <c r="W504" s="304"/>
      <c r="X504" s="304"/>
      <c r="Y504" s="304"/>
      <c r="Z504" s="304"/>
    </row>
    <row r="505" spans="1:26" ht="12.75" customHeight="1" x14ac:dyDescent="0.25">
      <c r="A505" s="304"/>
      <c r="B505" s="304"/>
      <c r="C505" s="304"/>
      <c r="D505" s="304"/>
      <c r="E505" s="304"/>
      <c r="F505" s="304"/>
      <c r="G505" s="304"/>
      <c r="H505" s="304"/>
      <c r="I505" s="304"/>
      <c r="J505" s="304"/>
      <c r="K505" s="304"/>
      <c r="L505" s="304"/>
      <c r="M505" s="304"/>
      <c r="N505" s="304"/>
      <c r="O505" s="304"/>
      <c r="P505" s="304"/>
      <c r="Q505" s="304"/>
      <c r="R505" s="304"/>
      <c r="S505" s="304"/>
      <c r="T505" s="304"/>
      <c r="U505" s="304"/>
      <c r="V505" s="304"/>
      <c r="W505" s="304"/>
      <c r="X505" s="304"/>
      <c r="Y505" s="304"/>
      <c r="Z505" s="304"/>
    </row>
    <row r="506" spans="1:26" ht="12.75" customHeight="1" x14ac:dyDescent="0.25">
      <c r="A506" s="304"/>
      <c r="B506" s="304"/>
      <c r="C506" s="304"/>
      <c r="D506" s="304"/>
      <c r="E506" s="304"/>
      <c r="F506" s="304"/>
      <c r="G506" s="304"/>
      <c r="H506" s="304"/>
      <c r="I506" s="304"/>
      <c r="J506" s="304"/>
      <c r="K506" s="304"/>
      <c r="L506" s="304"/>
      <c r="M506" s="304"/>
      <c r="N506" s="304"/>
      <c r="O506" s="304"/>
      <c r="P506" s="304"/>
      <c r="Q506" s="304"/>
      <c r="R506" s="304"/>
      <c r="S506" s="304"/>
      <c r="T506" s="304"/>
      <c r="U506" s="304"/>
      <c r="V506" s="304"/>
      <c r="W506" s="304"/>
      <c r="X506" s="304"/>
      <c r="Y506" s="304"/>
      <c r="Z506" s="304"/>
    </row>
    <row r="507" spans="1:26" ht="12.75" customHeight="1" x14ac:dyDescent="0.25">
      <c r="A507" s="304"/>
      <c r="B507" s="304"/>
      <c r="C507" s="304"/>
      <c r="D507" s="304"/>
      <c r="E507" s="304"/>
      <c r="F507" s="304"/>
      <c r="G507" s="304"/>
      <c r="H507" s="304"/>
      <c r="I507" s="304"/>
      <c r="J507" s="304"/>
      <c r="K507" s="304"/>
      <c r="L507" s="304"/>
      <c r="M507" s="304"/>
      <c r="N507" s="304"/>
      <c r="O507" s="304"/>
      <c r="P507" s="304"/>
      <c r="Q507" s="304"/>
      <c r="R507" s="304"/>
      <c r="S507" s="304"/>
      <c r="T507" s="304"/>
      <c r="U507" s="304"/>
      <c r="V507" s="304"/>
      <c r="W507" s="304"/>
      <c r="X507" s="304"/>
      <c r="Y507" s="304"/>
      <c r="Z507" s="304"/>
    </row>
    <row r="508" spans="1:26" ht="12.75" customHeight="1" x14ac:dyDescent="0.25">
      <c r="A508" s="304"/>
      <c r="B508" s="304"/>
      <c r="C508" s="304"/>
      <c r="D508" s="304"/>
      <c r="E508" s="304"/>
      <c r="F508" s="304"/>
      <c r="G508" s="304"/>
      <c r="H508" s="304"/>
      <c r="I508" s="304"/>
      <c r="J508" s="304"/>
      <c r="K508" s="304"/>
      <c r="L508" s="304"/>
      <c r="M508" s="304"/>
      <c r="N508" s="304"/>
      <c r="O508" s="304"/>
      <c r="P508" s="304"/>
      <c r="Q508" s="304"/>
      <c r="R508" s="304"/>
      <c r="S508" s="304"/>
      <c r="T508" s="304"/>
      <c r="U508" s="304"/>
      <c r="V508" s="304"/>
      <c r="W508" s="304"/>
      <c r="X508" s="304"/>
      <c r="Y508" s="304"/>
      <c r="Z508" s="304"/>
    </row>
    <row r="509" spans="1:26" ht="12.75" customHeight="1" x14ac:dyDescent="0.25">
      <c r="A509" s="304"/>
      <c r="B509" s="304"/>
      <c r="C509" s="304"/>
      <c r="D509" s="304"/>
      <c r="E509" s="304"/>
      <c r="F509" s="304"/>
      <c r="G509" s="304"/>
      <c r="H509" s="304"/>
      <c r="I509" s="304"/>
      <c r="J509" s="304"/>
      <c r="K509" s="304"/>
      <c r="L509" s="304"/>
      <c r="M509" s="304"/>
      <c r="N509" s="304"/>
      <c r="O509" s="304"/>
      <c r="P509" s="304"/>
      <c r="Q509" s="304"/>
      <c r="R509" s="304"/>
      <c r="S509" s="304"/>
      <c r="T509" s="304"/>
      <c r="U509" s="304"/>
      <c r="V509" s="304"/>
      <c r="W509" s="304"/>
      <c r="X509" s="304"/>
      <c r="Y509" s="304"/>
      <c r="Z509" s="304"/>
    </row>
    <row r="510" spans="1:26" ht="12.75" customHeight="1" x14ac:dyDescent="0.25">
      <c r="A510" s="304"/>
      <c r="B510" s="304"/>
      <c r="C510" s="304"/>
      <c r="D510" s="304"/>
      <c r="E510" s="304"/>
      <c r="F510" s="304"/>
      <c r="G510" s="304"/>
      <c r="H510" s="304"/>
      <c r="I510" s="304"/>
      <c r="J510" s="304"/>
      <c r="K510" s="304"/>
      <c r="L510" s="304"/>
      <c r="M510" s="304"/>
      <c r="N510" s="304"/>
      <c r="O510" s="304"/>
      <c r="P510" s="304"/>
      <c r="Q510" s="304"/>
      <c r="R510" s="304"/>
      <c r="S510" s="304"/>
      <c r="T510" s="304"/>
      <c r="U510" s="304"/>
      <c r="V510" s="304"/>
      <c r="W510" s="304"/>
      <c r="X510" s="304"/>
      <c r="Y510" s="304"/>
      <c r="Z510" s="304"/>
    </row>
    <row r="511" spans="1:26" ht="12.75" customHeight="1" x14ac:dyDescent="0.25">
      <c r="A511" s="304"/>
      <c r="B511" s="304"/>
      <c r="C511" s="304"/>
      <c r="D511" s="304"/>
      <c r="E511" s="304"/>
      <c r="F511" s="304"/>
      <c r="G511" s="304"/>
      <c r="H511" s="304"/>
      <c r="I511" s="304"/>
      <c r="J511" s="304"/>
      <c r="K511" s="304"/>
      <c r="L511" s="304"/>
      <c r="M511" s="304"/>
      <c r="N511" s="304"/>
      <c r="O511" s="304"/>
      <c r="P511" s="304"/>
      <c r="Q511" s="304"/>
      <c r="R511" s="304"/>
      <c r="S511" s="304"/>
      <c r="T511" s="304"/>
      <c r="U511" s="304"/>
      <c r="V511" s="304"/>
      <c r="W511" s="304"/>
      <c r="X511" s="304"/>
      <c r="Y511" s="304"/>
      <c r="Z511" s="304"/>
    </row>
    <row r="512" spans="1:26" ht="12.75" customHeight="1" x14ac:dyDescent="0.25">
      <c r="A512" s="304"/>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row>
    <row r="513" spans="1:26" ht="12.75" customHeight="1" x14ac:dyDescent="0.25">
      <c r="A513" s="304"/>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row>
    <row r="514" spans="1:26" ht="12.75" customHeight="1" x14ac:dyDescent="0.25">
      <c r="A514" s="304"/>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row>
    <row r="515" spans="1:26" ht="12.75" customHeight="1" x14ac:dyDescent="0.25">
      <c r="A515" s="304"/>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row>
    <row r="516" spans="1:26" ht="12.75" customHeight="1" x14ac:dyDescent="0.25">
      <c r="A516" s="304"/>
      <c r="B516" s="304"/>
      <c r="C516" s="304"/>
      <c r="D516" s="304"/>
      <c r="E516" s="304"/>
      <c r="F516" s="304"/>
      <c r="G516" s="304"/>
      <c r="H516" s="304"/>
      <c r="I516" s="304"/>
      <c r="J516" s="304"/>
      <c r="K516" s="304"/>
      <c r="L516" s="304"/>
      <c r="M516" s="304"/>
      <c r="N516" s="304"/>
      <c r="O516" s="304"/>
      <c r="P516" s="304"/>
      <c r="Q516" s="304"/>
      <c r="R516" s="304"/>
      <c r="S516" s="304"/>
      <c r="T516" s="304"/>
      <c r="U516" s="304"/>
      <c r="V516" s="304"/>
      <c r="W516" s="304"/>
      <c r="X516" s="304"/>
      <c r="Y516" s="304"/>
      <c r="Z516" s="304"/>
    </row>
    <row r="517" spans="1:26" ht="12.75" customHeight="1" x14ac:dyDescent="0.25">
      <c r="A517" s="304"/>
      <c r="B517" s="304"/>
      <c r="C517" s="304"/>
      <c r="D517" s="304"/>
      <c r="E517" s="304"/>
      <c r="F517" s="304"/>
      <c r="G517" s="304"/>
      <c r="H517" s="304"/>
      <c r="I517" s="304"/>
      <c r="J517" s="304"/>
      <c r="K517" s="304"/>
      <c r="L517" s="304"/>
      <c r="M517" s="304"/>
      <c r="N517" s="304"/>
      <c r="O517" s="304"/>
      <c r="P517" s="304"/>
      <c r="Q517" s="304"/>
      <c r="R517" s="304"/>
      <c r="S517" s="304"/>
      <c r="T517" s="304"/>
      <c r="U517" s="304"/>
      <c r="V517" s="304"/>
      <c r="W517" s="304"/>
      <c r="X517" s="304"/>
      <c r="Y517" s="304"/>
      <c r="Z517" s="304"/>
    </row>
    <row r="518" spans="1:26" ht="12.75" customHeight="1" x14ac:dyDescent="0.25">
      <c r="A518" s="304"/>
      <c r="B518" s="304"/>
      <c r="C518" s="304"/>
      <c r="D518" s="304"/>
      <c r="E518" s="304"/>
      <c r="F518" s="304"/>
      <c r="G518" s="304"/>
      <c r="H518" s="304"/>
      <c r="I518" s="304"/>
      <c r="J518" s="304"/>
      <c r="K518" s="304"/>
      <c r="L518" s="304"/>
      <c r="M518" s="304"/>
      <c r="N518" s="304"/>
      <c r="O518" s="304"/>
      <c r="P518" s="304"/>
      <c r="Q518" s="304"/>
      <c r="R518" s="304"/>
      <c r="S518" s="304"/>
      <c r="T518" s="304"/>
      <c r="U518" s="304"/>
      <c r="V518" s="304"/>
      <c r="W518" s="304"/>
      <c r="X518" s="304"/>
      <c r="Y518" s="304"/>
      <c r="Z518" s="304"/>
    </row>
    <row r="519" spans="1:26" ht="12.75" customHeight="1" x14ac:dyDescent="0.25">
      <c r="A519" s="304"/>
      <c r="B519" s="304"/>
      <c r="C519" s="304"/>
      <c r="D519" s="304"/>
      <c r="E519" s="304"/>
      <c r="F519" s="304"/>
      <c r="G519" s="304"/>
      <c r="H519" s="304"/>
      <c r="I519" s="304"/>
      <c r="J519" s="304"/>
      <c r="K519" s="304"/>
      <c r="L519" s="304"/>
      <c r="M519" s="304"/>
      <c r="N519" s="304"/>
      <c r="O519" s="304"/>
      <c r="P519" s="304"/>
      <c r="Q519" s="304"/>
      <c r="R519" s="304"/>
      <c r="S519" s="304"/>
      <c r="T519" s="304"/>
      <c r="U519" s="304"/>
      <c r="V519" s="304"/>
      <c r="W519" s="304"/>
      <c r="X519" s="304"/>
      <c r="Y519" s="304"/>
      <c r="Z519" s="304"/>
    </row>
    <row r="520" spans="1:26" ht="12.75" customHeight="1" x14ac:dyDescent="0.25">
      <c r="A520" s="304"/>
      <c r="B520" s="304"/>
      <c r="C520" s="304"/>
      <c r="D520" s="304"/>
      <c r="E520" s="304"/>
      <c r="F520" s="304"/>
      <c r="G520" s="304"/>
      <c r="H520" s="304"/>
      <c r="I520" s="304"/>
      <c r="J520" s="304"/>
      <c r="K520" s="304"/>
      <c r="L520" s="304"/>
      <c r="M520" s="304"/>
      <c r="N520" s="304"/>
      <c r="O520" s="304"/>
      <c r="P520" s="304"/>
      <c r="Q520" s="304"/>
      <c r="R520" s="304"/>
      <c r="S520" s="304"/>
      <c r="T520" s="304"/>
      <c r="U520" s="304"/>
      <c r="V520" s="304"/>
      <c r="W520" s="304"/>
      <c r="X520" s="304"/>
      <c r="Y520" s="304"/>
      <c r="Z520" s="304"/>
    </row>
    <row r="521" spans="1:26" ht="12.75" customHeight="1" x14ac:dyDescent="0.25">
      <c r="A521" s="304"/>
      <c r="B521" s="304"/>
      <c r="C521" s="304"/>
      <c r="D521" s="304"/>
      <c r="E521" s="304"/>
      <c r="F521" s="304"/>
      <c r="G521" s="304"/>
      <c r="H521" s="304"/>
      <c r="I521" s="304"/>
      <c r="J521" s="304"/>
      <c r="K521" s="304"/>
      <c r="L521" s="304"/>
      <c r="M521" s="304"/>
      <c r="N521" s="304"/>
      <c r="O521" s="304"/>
      <c r="P521" s="304"/>
      <c r="Q521" s="304"/>
      <c r="R521" s="304"/>
      <c r="S521" s="304"/>
      <c r="T521" s="304"/>
      <c r="U521" s="304"/>
      <c r="V521" s="304"/>
      <c r="W521" s="304"/>
      <c r="X521" s="304"/>
      <c r="Y521" s="304"/>
      <c r="Z521" s="304"/>
    </row>
    <row r="522" spans="1:26" ht="12.75" customHeight="1" x14ac:dyDescent="0.25">
      <c r="A522" s="304"/>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row>
    <row r="523" spans="1:26" ht="12.75" customHeight="1" x14ac:dyDescent="0.25">
      <c r="A523" s="304"/>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row>
    <row r="524" spans="1:26" ht="12.75" customHeight="1" x14ac:dyDescent="0.25">
      <c r="A524" s="304"/>
      <c r="B524" s="304"/>
      <c r="C524" s="304"/>
      <c r="D524" s="304"/>
      <c r="E524" s="304"/>
      <c r="F524" s="304"/>
      <c r="G524" s="304"/>
      <c r="H524" s="304"/>
      <c r="I524" s="304"/>
      <c r="J524" s="304"/>
      <c r="K524" s="304"/>
      <c r="L524" s="304"/>
      <c r="M524" s="304"/>
      <c r="N524" s="304"/>
      <c r="O524" s="304"/>
      <c r="P524" s="304"/>
      <c r="Q524" s="304"/>
      <c r="R524" s="304"/>
      <c r="S524" s="304"/>
      <c r="T524" s="304"/>
      <c r="U524" s="304"/>
      <c r="V524" s="304"/>
      <c r="W524" s="304"/>
      <c r="X524" s="304"/>
      <c r="Y524" s="304"/>
      <c r="Z524" s="304"/>
    </row>
    <row r="525" spans="1:26" ht="12.75" customHeight="1" x14ac:dyDescent="0.25">
      <c r="A525" s="304"/>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row>
    <row r="526" spans="1:26" ht="12.75" customHeight="1" x14ac:dyDescent="0.25">
      <c r="A526" s="304"/>
      <c r="B526" s="304"/>
      <c r="C526" s="304"/>
      <c r="D526" s="304"/>
      <c r="E526" s="304"/>
      <c r="F526" s="304"/>
      <c r="G526" s="304"/>
      <c r="H526" s="304"/>
      <c r="I526" s="304"/>
      <c r="J526" s="304"/>
      <c r="K526" s="304"/>
      <c r="L526" s="304"/>
      <c r="M526" s="304"/>
      <c r="N526" s="304"/>
      <c r="O526" s="304"/>
      <c r="P526" s="304"/>
      <c r="Q526" s="304"/>
      <c r="R526" s="304"/>
      <c r="S526" s="304"/>
      <c r="T526" s="304"/>
      <c r="U526" s="304"/>
      <c r="V526" s="304"/>
      <c r="W526" s="304"/>
      <c r="X526" s="304"/>
      <c r="Y526" s="304"/>
      <c r="Z526" s="304"/>
    </row>
    <row r="527" spans="1:26" ht="12.75" customHeight="1" x14ac:dyDescent="0.25">
      <c r="A527" s="304"/>
      <c r="B527" s="304"/>
      <c r="C527" s="304"/>
      <c r="D527" s="304"/>
      <c r="E527" s="304"/>
      <c r="F527" s="304"/>
      <c r="G527" s="304"/>
      <c r="H527" s="304"/>
      <c r="I527" s="304"/>
      <c r="J527" s="304"/>
      <c r="K527" s="304"/>
      <c r="L527" s="304"/>
      <c r="M527" s="304"/>
      <c r="N527" s="304"/>
      <c r="O527" s="304"/>
      <c r="P527" s="304"/>
      <c r="Q527" s="304"/>
      <c r="R527" s="304"/>
      <c r="S527" s="304"/>
      <c r="T527" s="304"/>
      <c r="U527" s="304"/>
      <c r="V527" s="304"/>
      <c r="W527" s="304"/>
      <c r="X527" s="304"/>
      <c r="Y527" s="304"/>
      <c r="Z527" s="304"/>
    </row>
    <row r="528" spans="1:26" ht="12.75" customHeight="1" x14ac:dyDescent="0.25">
      <c r="A528" s="304"/>
      <c r="B528" s="304"/>
      <c r="C528" s="304"/>
      <c r="D528" s="304"/>
      <c r="E528" s="304"/>
      <c r="F528" s="304"/>
      <c r="G528" s="304"/>
      <c r="H528" s="304"/>
      <c r="I528" s="304"/>
      <c r="J528" s="304"/>
      <c r="K528" s="304"/>
      <c r="L528" s="304"/>
      <c r="M528" s="304"/>
      <c r="N528" s="304"/>
      <c r="O528" s="304"/>
      <c r="P528" s="304"/>
      <c r="Q528" s="304"/>
      <c r="R528" s="304"/>
      <c r="S528" s="304"/>
      <c r="T528" s="304"/>
      <c r="U528" s="304"/>
      <c r="V528" s="304"/>
      <c r="W528" s="304"/>
      <c r="X528" s="304"/>
      <c r="Y528" s="304"/>
      <c r="Z528" s="304"/>
    </row>
    <row r="529" spans="1:26" ht="12.75" customHeight="1" x14ac:dyDescent="0.25">
      <c r="A529" s="304"/>
      <c r="B529" s="304"/>
      <c r="C529" s="304"/>
      <c r="D529" s="304"/>
      <c r="E529" s="304"/>
      <c r="F529" s="304"/>
      <c r="G529" s="304"/>
      <c r="H529" s="304"/>
      <c r="I529" s="304"/>
      <c r="J529" s="304"/>
      <c r="K529" s="304"/>
      <c r="L529" s="304"/>
      <c r="M529" s="304"/>
      <c r="N529" s="304"/>
      <c r="O529" s="304"/>
      <c r="P529" s="304"/>
      <c r="Q529" s="304"/>
      <c r="R529" s="304"/>
      <c r="S529" s="304"/>
      <c r="T529" s="304"/>
      <c r="U529" s="304"/>
      <c r="V529" s="304"/>
      <c r="W529" s="304"/>
      <c r="X529" s="304"/>
      <c r="Y529" s="304"/>
      <c r="Z529" s="304"/>
    </row>
    <row r="530" spans="1:26" ht="12.75" customHeight="1" x14ac:dyDescent="0.25">
      <c r="A530" s="304"/>
      <c r="B530" s="304"/>
      <c r="C530" s="304"/>
      <c r="D530" s="304"/>
      <c r="E530" s="304"/>
      <c r="F530" s="304"/>
      <c r="G530" s="304"/>
      <c r="H530" s="304"/>
      <c r="I530" s="304"/>
      <c r="J530" s="304"/>
      <c r="K530" s="304"/>
      <c r="L530" s="304"/>
      <c r="M530" s="304"/>
      <c r="N530" s="304"/>
      <c r="O530" s="304"/>
      <c r="P530" s="304"/>
      <c r="Q530" s="304"/>
      <c r="R530" s="304"/>
      <c r="S530" s="304"/>
      <c r="T530" s="304"/>
      <c r="U530" s="304"/>
      <c r="V530" s="304"/>
      <c r="W530" s="304"/>
      <c r="X530" s="304"/>
      <c r="Y530" s="304"/>
      <c r="Z530" s="304"/>
    </row>
    <row r="531" spans="1:26" ht="12.75" customHeight="1" x14ac:dyDescent="0.25">
      <c r="A531" s="304"/>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row>
    <row r="532" spans="1:26" ht="12.75" customHeight="1" x14ac:dyDescent="0.25">
      <c r="A532" s="304"/>
      <c r="B532" s="304"/>
      <c r="C532" s="304"/>
      <c r="D532" s="304"/>
      <c r="E532" s="304"/>
      <c r="F532" s="304"/>
      <c r="G532" s="304"/>
      <c r="H532" s="304"/>
      <c r="I532" s="304"/>
      <c r="J532" s="304"/>
      <c r="K532" s="304"/>
      <c r="L532" s="304"/>
      <c r="M532" s="304"/>
      <c r="N532" s="304"/>
      <c r="O532" s="304"/>
      <c r="P532" s="304"/>
      <c r="Q532" s="304"/>
      <c r="R532" s="304"/>
      <c r="S532" s="304"/>
      <c r="T532" s="304"/>
      <c r="U532" s="304"/>
      <c r="V532" s="304"/>
      <c r="W532" s="304"/>
      <c r="X532" s="304"/>
      <c r="Y532" s="304"/>
      <c r="Z532" s="304"/>
    </row>
    <row r="533" spans="1:26" ht="12.75" customHeight="1" x14ac:dyDescent="0.25">
      <c r="A533" s="304"/>
      <c r="B533" s="304"/>
      <c r="C533" s="304"/>
      <c r="D533" s="304"/>
      <c r="E533" s="304"/>
      <c r="F533" s="304"/>
      <c r="G533" s="304"/>
      <c r="H533" s="304"/>
      <c r="I533" s="304"/>
      <c r="J533" s="304"/>
      <c r="K533" s="304"/>
      <c r="L533" s="304"/>
      <c r="M533" s="304"/>
      <c r="N533" s="304"/>
      <c r="O533" s="304"/>
      <c r="P533" s="304"/>
      <c r="Q533" s="304"/>
      <c r="R533" s="304"/>
      <c r="S533" s="304"/>
      <c r="T533" s="304"/>
      <c r="U533" s="304"/>
      <c r="V533" s="304"/>
      <c r="W533" s="304"/>
      <c r="X533" s="304"/>
      <c r="Y533" s="304"/>
      <c r="Z533" s="304"/>
    </row>
    <row r="534" spans="1:26" ht="12.75" customHeight="1" x14ac:dyDescent="0.25">
      <c r="A534" s="304"/>
      <c r="B534" s="304"/>
      <c r="C534" s="304"/>
      <c r="D534" s="304"/>
      <c r="E534" s="304"/>
      <c r="F534" s="304"/>
      <c r="G534" s="304"/>
      <c r="H534" s="304"/>
      <c r="I534" s="304"/>
      <c r="J534" s="304"/>
      <c r="K534" s="304"/>
      <c r="L534" s="304"/>
      <c r="M534" s="304"/>
      <c r="N534" s="304"/>
      <c r="O534" s="304"/>
      <c r="P534" s="304"/>
      <c r="Q534" s="304"/>
      <c r="R534" s="304"/>
      <c r="S534" s="304"/>
      <c r="T534" s="304"/>
      <c r="U534" s="304"/>
      <c r="V534" s="304"/>
      <c r="W534" s="304"/>
      <c r="X534" s="304"/>
      <c r="Y534" s="304"/>
      <c r="Z534" s="304"/>
    </row>
    <row r="535" spans="1:26" ht="12.75" customHeight="1" x14ac:dyDescent="0.25">
      <c r="A535" s="304"/>
      <c r="B535" s="304"/>
      <c r="C535" s="304"/>
      <c r="D535" s="304"/>
      <c r="E535" s="304"/>
      <c r="F535" s="304"/>
      <c r="G535" s="304"/>
      <c r="H535" s="304"/>
      <c r="I535" s="304"/>
      <c r="J535" s="304"/>
      <c r="K535" s="304"/>
      <c r="L535" s="304"/>
      <c r="M535" s="304"/>
      <c r="N535" s="304"/>
      <c r="O535" s="304"/>
      <c r="P535" s="304"/>
      <c r="Q535" s="304"/>
      <c r="R535" s="304"/>
      <c r="S535" s="304"/>
      <c r="T535" s="304"/>
      <c r="U535" s="304"/>
      <c r="V535" s="304"/>
      <c r="W535" s="304"/>
      <c r="X535" s="304"/>
      <c r="Y535" s="304"/>
      <c r="Z535" s="304"/>
    </row>
    <row r="536" spans="1:26" ht="12.75" customHeight="1" x14ac:dyDescent="0.25">
      <c r="A536" s="304"/>
      <c r="B536" s="304"/>
      <c r="C536" s="304"/>
      <c r="D536" s="304"/>
      <c r="E536" s="304"/>
      <c r="F536" s="304"/>
      <c r="G536" s="304"/>
      <c r="H536" s="304"/>
      <c r="I536" s="304"/>
      <c r="J536" s="304"/>
      <c r="K536" s="304"/>
      <c r="L536" s="304"/>
      <c r="M536" s="304"/>
      <c r="N536" s="304"/>
      <c r="O536" s="304"/>
      <c r="P536" s="304"/>
      <c r="Q536" s="304"/>
      <c r="R536" s="304"/>
      <c r="S536" s="304"/>
      <c r="T536" s="304"/>
      <c r="U536" s="304"/>
      <c r="V536" s="304"/>
      <c r="W536" s="304"/>
      <c r="X536" s="304"/>
      <c r="Y536" s="304"/>
      <c r="Z536" s="304"/>
    </row>
    <row r="537" spans="1:26" ht="12.75" customHeight="1" x14ac:dyDescent="0.25">
      <c r="A537" s="304"/>
      <c r="B537" s="304"/>
      <c r="C537" s="304"/>
      <c r="D537" s="304"/>
      <c r="E537" s="304"/>
      <c r="F537" s="304"/>
      <c r="G537" s="304"/>
      <c r="H537" s="304"/>
      <c r="I537" s="304"/>
      <c r="J537" s="304"/>
      <c r="K537" s="304"/>
      <c r="L537" s="304"/>
      <c r="M537" s="304"/>
      <c r="N537" s="304"/>
      <c r="O537" s="304"/>
      <c r="P537" s="304"/>
      <c r="Q537" s="304"/>
      <c r="R537" s="304"/>
      <c r="S537" s="304"/>
      <c r="T537" s="304"/>
      <c r="U537" s="304"/>
      <c r="V537" s="304"/>
      <c r="W537" s="304"/>
      <c r="X537" s="304"/>
      <c r="Y537" s="304"/>
      <c r="Z537" s="304"/>
    </row>
    <row r="538" spans="1:26" ht="12.75" customHeight="1" x14ac:dyDescent="0.25">
      <c r="A538" s="304"/>
      <c r="B538" s="304"/>
      <c r="C538" s="304"/>
      <c r="D538" s="304"/>
      <c r="E538" s="304"/>
      <c r="F538" s="304"/>
      <c r="G538" s="304"/>
      <c r="H538" s="304"/>
      <c r="I538" s="304"/>
      <c r="J538" s="304"/>
      <c r="K538" s="304"/>
      <c r="L538" s="304"/>
      <c r="M538" s="304"/>
      <c r="N538" s="304"/>
      <c r="O538" s="304"/>
      <c r="P538" s="304"/>
      <c r="Q538" s="304"/>
      <c r="R538" s="304"/>
      <c r="S538" s="304"/>
      <c r="T538" s="304"/>
      <c r="U538" s="304"/>
      <c r="V538" s="304"/>
      <c r="W538" s="304"/>
      <c r="X538" s="304"/>
      <c r="Y538" s="304"/>
      <c r="Z538" s="304"/>
    </row>
    <row r="539" spans="1:26" ht="12.75" customHeight="1" x14ac:dyDescent="0.25">
      <c r="A539" s="304"/>
      <c r="B539" s="304"/>
      <c r="C539" s="304"/>
      <c r="D539" s="304"/>
      <c r="E539" s="304"/>
      <c r="F539" s="304"/>
      <c r="G539" s="304"/>
      <c r="H539" s="304"/>
      <c r="I539" s="304"/>
      <c r="J539" s="304"/>
      <c r="K539" s="304"/>
      <c r="L539" s="304"/>
      <c r="M539" s="304"/>
      <c r="N539" s="304"/>
      <c r="O539" s="304"/>
      <c r="P539" s="304"/>
      <c r="Q539" s="304"/>
      <c r="R539" s="304"/>
      <c r="S539" s="304"/>
      <c r="T539" s="304"/>
      <c r="U539" s="304"/>
      <c r="V539" s="304"/>
      <c r="W539" s="304"/>
      <c r="X539" s="304"/>
      <c r="Y539" s="304"/>
      <c r="Z539" s="304"/>
    </row>
    <row r="540" spans="1:26" ht="12.75" customHeight="1" x14ac:dyDescent="0.25">
      <c r="A540" s="304"/>
      <c r="B540" s="304"/>
      <c r="C540" s="304"/>
      <c r="D540" s="304"/>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row>
    <row r="541" spans="1:26" ht="12.75" customHeight="1" x14ac:dyDescent="0.25">
      <c r="A541" s="304"/>
      <c r="B541" s="304"/>
      <c r="C541" s="304"/>
      <c r="D541" s="304"/>
      <c r="E541" s="304"/>
      <c r="F541" s="304"/>
      <c r="G541" s="304"/>
      <c r="H541" s="304"/>
      <c r="I541" s="304"/>
      <c r="J541" s="304"/>
      <c r="K541" s="304"/>
      <c r="L541" s="304"/>
      <c r="M541" s="304"/>
      <c r="N541" s="304"/>
      <c r="O541" s="304"/>
      <c r="P541" s="304"/>
      <c r="Q541" s="304"/>
      <c r="R541" s="304"/>
      <c r="S541" s="304"/>
      <c r="T541" s="304"/>
      <c r="U541" s="304"/>
      <c r="V541" s="304"/>
      <c r="W541" s="304"/>
      <c r="X541" s="304"/>
      <c r="Y541" s="304"/>
      <c r="Z541" s="304"/>
    </row>
    <row r="542" spans="1:26" ht="12.75" customHeight="1" x14ac:dyDescent="0.25">
      <c r="A542" s="304"/>
      <c r="B542" s="304"/>
      <c r="C542" s="304"/>
      <c r="D542" s="304"/>
      <c r="E542" s="304"/>
      <c r="F542" s="304"/>
      <c r="G542" s="304"/>
      <c r="H542" s="304"/>
      <c r="I542" s="304"/>
      <c r="J542" s="304"/>
      <c r="K542" s="304"/>
      <c r="L542" s="304"/>
      <c r="M542" s="304"/>
      <c r="N542" s="304"/>
      <c r="O542" s="304"/>
      <c r="P542" s="304"/>
      <c r="Q542" s="304"/>
      <c r="R542" s="304"/>
      <c r="S542" s="304"/>
      <c r="T542" s="304"/>
      <c r="U542" s="304"/>
      <c r="V542" s="304"/>
      <c r="W542" s="304"/>
      <c r="X542" s="304"/>
      <c r="Y542" s="304"/>
      <c r="Z542" s="304"/>
    </row>
    <row r="543" spans="1:26" ht="12.75" customHeight="1" x14ac:dyDescent="0.25">
      <c r="A543" s="304"/>
      <c r="B543" s="304"/>
      <c r="C543" s="304"/>
      <c r="D543" s="304"/>
      <c r="E543" s="304"/>
      <c r="F543" s="304"/>
      <c r="G543" s="304"/>
      <c r="H543" s="304"/>
      <c r="I543" s="304"/>
      <c r="J543" s="304"/>
      <c r="K543" s="304"/>
      <c r="L543" s="304"/>
      <c r="M543" s="304"/>
      <c r="N543" s="304"/>
      <c r="O543" s="304"/>
      <c r="P543" s="304"/>
      <c r="Q543" s="304"/>
      <c r="R543" s="304"/>
      <c r="S543" s="304"/>
      <c r="T543" s="304"/>
      <c r="U543" s="304"/>
      <c r="V543" s="304"/>
      <c r="W543" s="304"/>
      <c r="X543" s="304"/>
      <c r="Y543" s="304"/>
      <c r="Z543" s="304"/>
    </row>
    <row r="544" spans="1:26" ht="12.75" customHeight="1" x14ac:dyDescent="0.25">
      <c r="A544" s="304"/>
      <c r="B544" s="304"/>
      <c r="C544" s="304"/>
      <c r="D544" s="304"/>
      <c r="E544" s="304"/>
      <c r="F544" s="304"/>
      <c r="G544" s="304"/>
      <c r="H544" s="304"/>
      <c r="I544" s="304"/>
      <c r="J544" s="304"/>
      <c r="K544" s="304"/>
      <c r="L544" s="304"/>
      <c r="M544" s="304"/>
      <c r="N544" s="304"/>
      <c r="O544" s="304"/>
      <c r="P544" s="304"/>
      <c r="Q544" s="304"/>
      <c r="R544" s="304"/>
      <c r="S544" s="304"/>
      <c r="T544" s="304"/>
      <c r="U544" s="304"/>
      <c r="V544" s="304"/>
      <c r="W544" s="304"/>
      <c r="X544" s="304"/>
      <c r="Y544" s="304"/>
      <c r="Z544" s="304"/>
    </row>
    <row r="545" spans="1:26" ht="12.75" customHeight="1" x14ac:dyDescent="0.25">
      <c r="A545" s="304"/>
      <c r="B545" s="304"/>
      <c r="C545" s="304"/>
      <c r="D545" s="304"/>
      <c r="E545" s="304"/>
      <c r="F545" s="304"/>
      <c r="G545" s="304"/>
      <c r="H545" s="304"/>
      <c r="I545" s="304"/>
      <c r="J545" s="304"/>
      <c r="K545" s="304"/>
      <c r="L545" s="304"/>
      <c r="M545" s="304"/>
      <c r="N545" s="304"/>
      <c r="O545" s="304"/>
      <c r="P545" s="304"/>
      <c r="Q545" s="304"/>
      <c r="R545" s="304"/>
      <c r="S545" s="304"/>
      <c r="T545" s="304"/>
      <c r="U545" s="304"/>
      <c r="V545" s="304"/>
      <c r="W545" s="304"/>
      <c r="X545" s="304"/>
      <c r="Y545" s="304"/>
      <c r="Z545" s="304"/>
    </row>
    <row r="546" spans="1:26" ht="12.75" customHeight="1" x14ac:dyDescent="0.25">
      <c r="A546" s="304"/>
      <c r="B546" s="304"/>
      <c r="C546" s="304"/>
      <c r="D546" s="304"/>
      <c r="E546" s="304"/>
      <c r="F546" s="304"/>
      <c r="G546" s="304"/>
      <c r="H546" s="304"/>
      <c r="I546" s="304"/>
      <c r="J546" s="304"/>
      <c r="K546" s="304"/>
      <c r="L546" s="304"/>
      <c r="M546" s="304"/>
      <c r="N546" s="304"/>
      <c r="O546" s="304"/>
      <c r="P546" s="304"/>
      <c r="Q546" s="304"/>
      <c r="R546" s="304"/>
      <c r="S546" s="304"/>
      <c r="T546" s="304"/>
      <c r="U546" s="304"/>
      <c r="V546" s="304"/>
      <c r="W546" s="304"/>
      <c r="X546" s="304"/>
      <c r="Y546" s="304"/>
      <c r="Z546" s="304"/>
    </row>
    <row r="547" spans="1:26" ht="12.75" customHeight="1" x14ac:dyDescent="0.25">
      <c r="A547" s="304"/>
      <c r="B547" s="304"/>
      <c r="C547" s="304"/>
      <c r="D547" s="304"/>
      <c r="E547" s="304"/>
      <c r="F547" s="304"/>
      <c r="G547" s="304"/>
      <c r="H547" s="304"/>
      <c r="I547" s="304"/>
      <c r="J547" s="304"/>
      <c r="K547" s="304"/>
      <c r="L547" s="304"/>
      <c r="M547" s="304"/>
      <c r="N547" s="304"/>
      <c r="O547" s="304"/>
      <c r="P547" s="304"/>
      <c r="Q547" s="304"/>
      <c r="R547" s="304"/>
      <c r="S547" s="304"/>
      <c r="T547" s="304"/>
      <c r="U547" s="304"/>
      <c r="V547" s="304"/>
      <c r="W547" s="304"/>
      <c r="X547" s="304"/>
      <c r="Y547" s="304"/>
      <c r="Z547" s="304"/>
    </row>
    <row r="548" spans="1:26" ht="12.75" customHeight="1" x14ac:dyDescent="0.25">
      <c r="A548" s="304"/>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row>
    <row r="549" spans="1:26" ht="12.75" customHeight="1" x14ac:dyDescent="0.25">
      <c r="A549" s="304"/>
      <c r="B549" s="304"/>
      <c r="C549" s="304"/>
      <c r="D549" s="304"/>
      <c r="E549" s="304"/>
      <c r="F549" s="304"/>
      <c r="G549" s="304"/>
      <c r="H549" s="304"/>
      <c r="I549" s="304"/>
      <c r="J549" s="304"/>
      <c r="K549" s="304"/>
      <c r="L549" s="304"/>
      <c r="M549" s="304"/>
      <c r="N549" s="304"/>
      <c r="O549" s="304"/>
      <c r="P549" s="304"/>
      <c r="Q549" s="304"/>
      <c r="R549" s="304"/>
      <c r="S549" s="304"/>
      <c r="T549" s="304"/>
      <c r="U549" s="304"/>
      <c r="V549" s="304"/>
      <c r="W549" s="304"/>
      <c r="X549" s="304"/>
      <c r="Y549" s="304"/>
      <c r="Z549" s="304"/>
    </row>
    <row r="550" spans="1:26" ht="12.75" customHeight="1" x14ac:dyDescent="0.25">
      <c r="A550" s="304"/>
      <c r="B550" s="304"/>
      <c r="C550" s="304"/>
      <c r="D550" s="304"/>
      <c r="E550" s="304"/>
      <c r="F550" s="304"/>
      <c r="G550" s="304"/>
      <c r="H550" s="304"/>
      <c r="I550" s="304"/>
      <c r="J550" s="304"/>
      <c r="K550" s="304"/>
      <c r="L550" s="304"/>
      <c r="M550" s="304"/>
      <c r="N550" s="304"/>
      <c r="O550" s="304"/>
      <c r="P550" s="304"/>
      <c r="Q550" s="304"/>
      <c r="R550" s="304"/>
      <c r="S550" s="304"/>
      <c r="T550" s="304"/>
      <c r="U550" s="304"/>
      <c r="V550" s="304"/>
      <c r="W550" s="304"/>
      <c r="X550" s="304"/>
      <c r="Y550" s="304"/>
      <c r="Z550" s="304"/>
    </row>
    <row r="551" spans="1:26" ht="12.75" customHeight="1" x14ac:dyDescent="0.25">
      <c r="A551" s="304"/>
      <c r="B551" s="304"/>
      <c r="C551" s="304"/>
      <c r="D551" s="304"/>
      <c r="E551" s="304"/>
      <c r="F551" s="304"/>
      <c r="G551" s="304"/>
      <c r="H551" s="304"/>
      <c r="I551" s="304"/>
      <c r="J551" s="304"/>
      <c r="K551" s="304"/>
      <c r="L551" s="304"/>
      <c r="M551" s="304"/>
      <c r="N551" s="304"/>
      <c r="O551" s="304"/>
      <c r="P551" s="304"/>
      <c r="Q551" s="304"/>
      <c r="R551" s="304"/>
      <c r="S551" s="304"/>
      <c r="T551" s="304"/>
      <c r="U551" s="304"/>
      <c r="V551" s="304"/>
      <c r="W551" s="304"/>
      <c r="X551" s="304"/>
      <c r="Y551" s="304"/>
      <c r="Z551" s="304"/>
    </row>
    <row r="552" spans="1:26" ht="12.75" customHeight="1" x14ac:dyDescent="0.25">
      <c r="A552" s="304"/>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row>
    <row r="553" spans="1:26" ht="12.75" customHeight="1" x14ac:dyDescent="0.25">
      <c r="A553" s="304"/>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row>
    <row r="554" spans="1:26" ht="12.75" customHeight="1" x14ac:dyDescent="0.25">
      <c r="A554" s="304"/>
      <c r="B554" s="304"/>
      <c r="C554" s="304"/>
      <c r="D554" s="304"/>
      <c r="E554" s="304"/>
      <c r="F554" s="304"/>
      <c r="G554" s="304"/>
      <c r="H554" s="304"/>
      <c r="I554" s="304"/>
      <c r="J554" s="304"/>
      <c r="K554" s="304"/>
      <c r="L554" s="304"/>
      <c r="M554" s="304"/>
      <c r="N554" s="304"/>
      <c r="O554" s="304"/>
      <c r="P554" s="304"/>
      <c r="Q554" s="304"/>
      <c r="R554" s="304"/>
      <c r="S554" s="304"/>
      <c r="T554" s="304"/>
      <c r="U554" s="304"/>
      <c r="V554" s="304"/>
      <c r="W554" s="304"/>
      <c r="X554" s="304"/>
      <c r="Y554" s="304"/>
      <c r="Z554" s="304"/>
    </row>
    <row r="555" spans="1:26" ht="12.75" customHeight="1" x14ac:dyDescent="0.25">
      <c r="A555" s="304"/>
      <c r="B555" s="304"/>
      <c r="C555" s="304"/>
      <c r="D555" s="304"/>
      <c r="E555" s="304"/>
      <c r="F555" s="304"/>
      <c r="G555" s="304"/>
      <c r="H555" s="304"/>
      <c r="I555" s="304"/>
      <c r="J555" s="304"/>
      <c r="K555" s="304"/>
      <c r="L555" s="304"/>
      <c r="M555" s="304"/>
      <c r="N555" s="304"/>
      <c r="O555" s="304"/>
      <c r="P555" s="304"/>
      <c r="Q555" s="304"/>
      <c r="R555" s="304"/>
      <c r="S555" s="304"/>
      <c r="T555" s="304"/>
      <c r="U555" s="304"/>
      <c r="V555" s="304"/>
      <c r="W555" s="304"/>
      <c r="X555" s="304"/>
      <c r="Y555" s="304"/>
      <c r="Z555" s="304"/>
    </row>
    <row r="556" spans="1:26" ht="12.75" customHeight="1" x14ac:dyDescent="0.25">
      <c r="A556" s="304"/>
      <c r="B556" s="304"/>
      <c r="C556" s="304"/>
      <c r="D556" s="304"/>
      <c r="E556" s="304"/>
      <c r="F556" s="304"/>
      <c r="G556" s="304"/>
      <c r="H556" s="304"/>
      <c r="I556" s="304"/>
      <c r="J556" s="304"/>
      <c r="K556" s="304"/>
      <c r="L556" s="304"/>
      <c r="M556" s="304"/>
      <c r="N556" s="304"/>
      <c r="O556" s="304"/>
      <c r="P556" s="304"/>
      <c r="Q556" s="304"/>
      <c r="R556" s="304"/>
      <c r="S556" s="304"/>
      <c r="T556" s="304"/>
      <c r="U556" s="304"/>
      <c r="V556" s="304"/>
      <c r="W556" s="304"/>
      <c r="X556" s="304"/>
      <c r="Y556" s="304"/>
      <c r="Z556" s="304"/>
    </row>
    <row r="557" spans="1:26" ht="12.75" customHeight="1" x14ac:dyDescent="0.25">
      <c r="A557" s="304"/>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row>
    <row r="558" spans="1:26" ht="12.75" customHeight="1" x14ac:dyDescent="0.25">
      <c r="A558" s="304"/>
      <c r="B558" s="304"/>
      <c r="C558" s="304"/>
      <c r="D558" s="304"/>
      <c r="E558" s="304"/>
      <c r="F558" s="304"/>
      <c r="G558" s="304"/>
      <c r="H558" s="304"/>
      <c r="I558" s="304"/>
      <c r="J558" s="304"/>
      <c r="K558" s="304"/>
      <c r="L558" s="304"/>
      <c r="M558" s="304"/>
      <c r="N558" s="304"/>
      <c r="O558" s="304"/>
      <c r="P558" s="304"/>
      <c r="Q558" s="304"/>
      <c r="R558" s="304"/>
      <c r="S558" s="304"/>
      <c r="T558" s="304"/>
      <c r="U558" s="304"/>
      <c r="V558" s="304"/>
      <c r="W558" s="304"/>
      <c r="X558" s="304"/>
      <c r="Y558" s="304"/>
      <c r="Z558" s="304"/>
    </row>
    <row r="559" spans="1:26" ht="12.75" customHeight="1" x14ac:dyDescent="0.25">
      <c r="A559" s="304"/>
      <c r="B559" s="304"/>
      <c r="C559" s="304"/>
      <c r="D559" s="304"/>
      <c r="E559" s="304"/>
      <c r="F559" s="304"/>
      <c r="G559" s="304"/>
      <c r="H559" s="304"/>
      <c r="I559" s="304"/>
      <c r="J559" s="304"/>
      <c r="K559" s="304"/>
      <c r="L559" s="304"/>
      <c r="M559" s="304"/>
      <c r="N559" s="304"/>
      <c r="O559" s="304"/>
      <c r="P559" s="304"/>
      <c r="Q559" s="304"/>
      <c r="R559" s="304"/>
      <c r="S559" s="304"/>
      <c r="T559" s="304"/>
      <c r="U559" s="304"/>
      <c r="V559" s="304"/>
      <c r="W559" s="304"/>
      <c r="X559" s="304"/>
      <c r="Y559" s="304"/>
      <c r="Z559" s="304"/>
    </row>
    <row r="560" spans="1:26" ht="12.75" customHeight="1" x14ac:dyDescent="0.25">
      <c r="A560" s="304"/>
      <c r="B560" s="304"/>
      <c r="C560" s="304"/>
      <c r="D560" s="304"/>
      <c r="E560" s="304"/>
      <c r="F560" s="304"/>
      <c r="G560" s="304"/>
      <c r="H560" s="304"/>
      <c r="I560" s="304"/>
      <c r="J560" s="304"/>
      <c r="K560" s="304"/>
      <c r="L560" s="304"/>
      <c r="M560" s="304"/>
      <c r="N560" s="304"/>
      <c r="O560" s="304"/>
      <c r="P560" s="304"/>
      <c r="Q560" s="304"/>
      <c r="R560" s="304"/>
      <c r="S560" s="304"/>
      <c r="T560" s="304"/>
      <c r="U560" s="304"/>
      <c r="V560" s="304"/>
      <c r="W560" s="304"/>
      <c r="X560" s="304"/>
      <c r="Y560" s="304"/>
      <c r="Z560" s="304"/>
    </row>
    <row r="561" spans="1:26" ht="12.75" customHeight="1" x14ac:dyDescent="0.25">
      <c r="A561" s="304"/>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row>
    <row r="562" spans="1:26" ht="12.75" customHeight="1" x14ac:dyDescent="0.25">
      <c r="A562" s="304"/>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row>
    <row r="563" spans="1:26" ht="12.75" customHeight="1" x14ac:dyDescent="0.25">
      <c r="A563" s="304"/>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c r="Y563" s="304"/>
      <c r="Z563" s="304"/>
    </row>
    <row r="564" spans="1:26" ht="12.75" customHeight="1" x14ac:dyDescent="0.25">
      <c r="A564" s="304"/>
      <c r="B564" s="304"/>
      <c r="C564" s="304"/>
      <c r="D564" s="304"/>
      <c r="E564" s="304"/>
      <c r="F564" s="304"/>
      <c r="G564" s="304"/>
      <c r="H564" s="304"/>
      <c r="I564" s="304"/>
      <c r="J564" s="304"/>
      <c r="K564" s="304"/>
      <c r="L564" s="304"/>
      <c r="M564" s="304"/>
      <c r="N564" s="304"/>
      <c r="O564" s="304"/>
      <c r="P564" s="304"/>
      <c r="Q564" s="304"/>
      <c r="R564" s="304"/>
      <c r="S564" s="304"/>
      <c r="T564" s="304"/>
      <c r="U564" s="304"/>
      <c r="V564" s="304"/>
      <c r="W564" s="304"/>
      <c r="X564" s="304"/>
      <c r="Y564" s="304"/>
      <c r="Z564" s="304"/>
    </row>
    <row r="565" spans="1:26" ht="12.75" customHeight="1" x14ac:dyDescent="0.25">
      <c r="A565" s="304"/>
      <c r="B565" s="304"/>
      <c r="C565" s="304"/>
      <c r="D565" s="304"/>
      <c r="E565" s="304"/>
      <c r="F565" s="304"/>
      <c r="G565" s="304"/>
      <c r="H565" s="304"/>
      <c r="I565" s="304"/>
      <c r="J565" s="304"/>
      <c r="K565" s="304"/>
      <c r="L565" s="304"/>
      <c r="M565" s="304"/>
      <c r="N565" s="304"/>
      <c r="O565" s="304"/>
      <c r="P565" s="304"/>
      <c r="Q565" s="304"/>
      <c r="R565" s="304"/>
      <c r="S565" s="304"/>
      <c r="T565" s="304"/>
      <c r="U565" s="304"/>
      <c r="V565" s="304"/>
      <c r="W565" s="304"/>
      <c r="X565" s="304"/>
      <c r="Y565" s="304"/>
      <c r="Z565" s="304"/>
    </row>
    <row r="566" spans="1:26" ht="12.75" customHeight="1" x14ac:dyDescent="0.25">
      <c r="A566" s="304"/>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row>
    <row r="567" spans="1:26" ht="12.75" customHeight="1" x14ac:dyDescent="0.25">
      <c r="A567" s="304"/>
      <c r="B567" s="304"/>
      <c r="C567" s="304"/>
      <c r="D567" s="304"/>
      <c r="E567" s="304"/>
      <c r="F567" s="304"/>
      <c r="G567" s="304"/>
      <c r="H567" s="304"/>
      <c r="I567" s="304"/>
      <c r="J567" s="304"/>
      <c r="K567" s="304"/>
      <c r="L567" s="304"/>
      <c r="M567" s="304"/>
      <c r="N567" s="304"/>
      <c r="O567" s="304"/>
      <c r="P567" s="304"/>
      <c r="Q567" s="304"/>
      <c r="R567" s="304"/>
      <c r="S567" s="304"/>
      <c r="T567" s="304"/>
      <c r="U567" s="304"/>
      <c r="V567" s="304"/>
      <c r="W567" s="304"/>
      <c r="X567" s="304"/>
      <c r="Y567" s="304"/>
      <c r="Z567" s="304"/>
    </row>
    <row r="568" spans="1:26" ht="12.75" customHeight="1" x14ac:dyDescent="0.25">
      <c r="A568" s="304"/>
      <c r="B568" s="304"/>
      <c r="C568" s="304"/>
      <c r="D568" s="304"/>
      <c r="E568" s="304"/>
      <c r="F568" s="304"/>
      <c r="G568" s="304"/>
      <c r="H568" s="304"/>
      <c r="I568" s="304"/>
      <c r="J568" s="304"/>
      <c r="K568" s="304"/>
      <c r="L568" s="304"/>
      <c r="M568" s="304"/>
      <c r="N568" s="304"/>
      <c r="O568" s="304"/>
      <c r="P568" s="304"/>
      <c r="Q568" s="304"/>
      <c r="R568" s="304"/>
      <c r="S568" s="304"/>
      <c r="T568" s="304"/>
      <c r="U568" s="304"/>
      <c r="V568" s="304"/>
      <c r="W568" s="304"/>
      <c r="X568" s="304"/>
      <c r="Y568" s="304"/>
      <c r="Z568" s="304"/>
    </row>
    <row r="569" spans="1:26" ht="12.75" customHeight="1" x14ac:dyDescent="0.25">
      <c r="A569" s="304"/>
      <c r="B569" s="304"/>
      <c r="C569" s="304"/>
      <c r="D569" s="304"/>
      <c r="E569" s="304"/>
      <c r="F569" s="304"/>
      <c r="G569" s="304"/>
      <c r="H569" s="304"/>
      <c r="I569" s="304"/>
      <c r="J569" s="304"/>
      <c r="K569" s="304"/>
      <c r="L569" s="304"/>
      <c r="M569" s="304"/>
      <c r="N569" s="304"/>
      <c r="O569" s="304"/>
      <c r="P569" s="304"/>
      <c r="Q569" s="304"/>
      <c r="R569" s="304"/>
      <c r="S569" s="304"/>
      <c r="T569" s="304"/>
      <c r="U569" s="304"/>
      <c r="V569" s="304"/>
      <c r="W569" s="304"/>
      <c r="X569" s="304"/>
      <c r="Y569" s="304"/>
      <c r="Z569" s="304"/>
    </row>
    <row r="570" spans="1:26" ht="12.75" customHeight="1" x14ac:dyDescent="0.25">
      <c r="A570" s="304"/>
      <c r="B570" s="304"/>
      <c r="C570" s="304"/>
      <c r="D570" s="304"/>
      <c r="E570" s="304"/>
      <c r="F570" s="304"/>
      <c r="G570" s="304"/>
      <c r="H570" s="304"/>
      <c r="I570" s="304"/>
      <c r="J570" s="304"/>
      <c r="K570" s="304"/>
      <c r="L570" s="304"/>
      <c r="M570" s="304"/>
      <c r="N570" s="304"/>
      <c r="O570" s="304"/>
      <c r="P570" s="304"/>
      <c r="Q570" s="304"/>
      <c r="R570" s="304"/>
      <c r="S570" s="304"/>
      <c r="T570" s="304"/>
      <c r="U570" s="304"/>
      <c r="V570" s="304"/>
      <c r="W570" s="304"/>
      <c r="X570" s="304"/>
      <c r="Y570" s="304"/>
      <c r="Z570" s="304"/>
    </row>
    <row r="571" spans="1:26" ht="12.75" customHeight="1" x14ac:dyDescent="0.25">
      <c r="A571" s="304"/>
      <c r="B571" s="304"/>
      <c r="C571" s="304"/>
      <c r="D571" s="304"/>
      <c r="E571" s="304"/>
      <c r="F571" s="304"/>
      <c r="G571" s="304"/>
      <c r="H571" s="304"/>
      <c r="I571" s="304"/>
      <c r="J571" s="304"/>
      <c r="K571" s="304"/>
      <c r="L571" s="304"/>
      <c r="M571" s="304"/>
      <c r="N571" s="304"/>
      <c r="O571" s="304"/>
      <c r="P571" s="304"/>
      <c r="Q571" s="304"/>
      <c r="R571" s="304"/>
      <c r="S571" s="304"/>
      <c r="T571" s="304"/>
      <c r="U571" s="304"/>
      <c r="V571" s="304"/>
      <c r="W571" s="304"/>
      <c r="X571" s="304"/>
      <c r="Y571" s="304"/>
      <c r="Z571" s="304"/>
    </row>
    <row r="572" spans="1:26" ht="12.75" customHeight="1" x14ac:dyDescent="0.25">
      <c r="A572" s="304"/>
      <c r="B572" s="304"/>
      <c r="C572" s="304"/>
      <c r="D572" s="304"/>
      <c r="E572" s="304"/>
      <c r="F572" s="304"/>
      <c r="G572" s="304"/>
      <c r="H572" s="304"/>
      <c r="I572" s="304"/>
      <c r="J572" s="304"/>
      <c r="K572" s="304"/>
      <c r="L572" s="304"/>
      <c r="M572" s="304"/>
      <c r="N572" s="304"/>
      <c r="O572" s="304"/>
      <c r="P572" s="304"/>
      <c r="Q572" s="304"/>
      <c r="R572" s="304"/>
      <c r="S572" s="304"/>
      <c r="T572" s="304"/>
      <c r="U572" s="304"/>
      <c r="V572" s="304"/>
      <c r="W572" s="304"/>
      <c r="X572" s="304"/>
      <c r="Y572" s="304"/>
      <c r="Z572" s="304"/>
    </row>
    <row r="573" spans="1:26" ht="12.75" customHeight="1" x14ac:dyDescent="0.25">
      <c r="A573" s="304"/>
      <c r="B573" s="304"/>
      <c r="C573" s="304"/>
      <c r="D573" s="304"/>
      <c r="E573" s="304"/>
      <c r="F573" s="304"/>
      <c r="G573" s="304"/>
      <c r="H573" s="304"/>
      <c r="I573" s="304"/>
      <c r="J573" s="304"/>
      <c r="K573" s="304"/>
      <c r="L573" s="304"/>
      <c r="M573" s="304"/>
      <c r="N573" s="304"/>
      <c r="O573" s="304"/>
      <c r="P573" s="304"/>
      <c r="Q573" s="304"/>
      <c r="R573" s="304"/>
      <c r="S573" s="304"/>
      <c r="T573" s="304"/>
      <c r="U573" s="304"/>
      <c r="V573" s="304"/>
      <c r="W573" s="304"/>
      <c r="X573" s="304"/>
      <c r="Y573" s="304"/>
      <c r="Z573" s="304"/>
    </row>
    <row r="574" spans="1:26" ht="12.75" customHeight="1" x14ac:dyDescent="0.25">
      <c r="A574" s="304"/>
      <c r="B574" s="304"/>
      <c r="C574" s="304"/>
      <c r="D574" s="304"/>
      <c r="E574" s="304"/>
      <c r="F574" s="304"/>
      <c r="G574" s="304"/>
      <c r="H574" s="304"/>
      <c r="I574" s="304"/>
      <c r="J574" s="304"/>
      <c r="K574" s="304"/>
      <c r="L574" s="304"/>
      <c r="M574" s="304"/>
      <c r="N574" s="304"/>
      <c r="O574" s="304"/>
      <c r="P574" s="304"/>
      <c r="Q574" s="304"/>
      <c r="R574" s="304"/>
      <c r="S574" s="304"/>
      <c r="T574" s="304"/>
      <c r="U574" s="304"/>
      <c r="V574" s="304"/>
      <c r="W574" s="304"/>
      <c r="X574" s="304"/>
      <c r="Y574" s="304"/>
      <c r="Z574" s="304"/>
    </row>
    <row r="575" spans="1:26" ht="12.75" customHeight="1" x14ac:dyDescent="0.25">
      <c r="A575" s="304"/>
      <c r="B575" s="304"/>
      <c r="C575" s="304"/>
      <c r="D575" s="304"/>
      <c r="E575" s="304"/>
      <c r="F575" s="304"/>
      <c r="G575" s="304"/>
      <c r="H575" s="304"/>
      <c r="I575" s="304"/>
      <c r="J575" s="304"/>
      <c r="K575" s="304"/>
      <c r="L575" s="304"/>
      <c r="M575" s="304"/>
      <c r="N575" s="304"/>
      <c r="O575" s="304"/>
      <c r="P575" s="304"/>
      <c r="Q575" s="304"/>
      <c r="R575" s="304"/>
      <c r="S575" s="304"/>
      <c r="T575" s="304"/>
      <c r="U575" s="304"/>
      <c r="V575" s="304"/>
      <c r="W575" s="304"/>
      <c r="X575" s="304"/>
      <c r="Y575" s="304"/>
      <c r="Z575" s="304"/>
    </row>
    <row r="576" spans="1:26" ht="12.75" customHeight="1" x14ac:dyDescent="0.25">
      <c r="A576" s="304"/>
      <c r="B576" s="304"/>
      <c r="C576" s="304"/>
      <c r="D576" s="304"/>
      <c r="E576" s="304"/>
      <c r="F576" s="304"/>
      <c r="G576" s="304"/>
      <c r="H576" s="304"/>
      <c r="I576" s="304"/>
      <c r="J576" s="304"/>
      <c r="K576" s="304"/>
      <c r="L576" s="304"/>
      <c r="M576" s="304"/>
      <c r="N576" s="304"/>
      <c r="O576" s="304"/>
      <c r="P576" s="304"/>
      <c r="Q576" s="304"/>
      <c r="R576" s="304"/>
      <c r="S576" s="304"/>
      <c r="T576" s="304"/>
      <c r="U576" s="304"/>
      <c r="V576" s="304"/>
      <c r="W576" s="304"/>
      <c r="X576" s="304"/>
      <c r="Y576" s="304"/>
      <c r="Z576" s="304"/>
    </row>
    <row r="577" spans="1:26" ht="12.75" customHeight="1" x14ac:dyDescent="0.25">
      <c r="A577" s="304"/>
      <c r="B577" s="304"/>
      <c r="C577" s="304"/>
      <c r="D577" s="304"/>
      <c r="E577" s="304"/>
      <c r="F577" s="304"/>
      <c r="G577" s="304"/>
      <c r="H577" s="304"/>
      <c r="I577" s="304"/>
      <c r="J577" s="304"/>
      <c r="K577" s="304"/>
      <c r="L577" s="304"/>
      <c r="M577" s="304"/>
      <c r="N577" s="304"/>
      <c r="O577" s="304"/>
      <c r="P577" s="304"/>
      <c r="Q577" s="304"/>
      <c r="R577" s="304"/>
      <c r="S577" s="304"/>
      <c r="T577" s="304"/>
      <c r="U577" s="304"/>
      <c r="V577" s="304"/>
      <c r="W577" s="304"/>
      <c r="X577" s="304"/>
      <c r="Y577" s="304"/>
      <c r="Z577" s="304"/>
    </row>
    <row r="578" spans="1:26" ht="12.75" customHeight="1" x14ac:dyDescent="0.25">
      <c r="A578" s="304"/>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c r="Y578" s="304"/>
      <c r="Z578" s="304"/>
    </row>
    <row r="579" spans="1:26" ht="12.75" customHeight="1" x14ac:dyDescent="0.25">
      <c r="A579" s="304"/>
      <c r="B579" s="304"/>
      <c r="C579" s="304"/>
      <c r="D579" s="304"/>
      <c r="E579" s="304"/>
      <c r="F579" s="304"/>
      <c r="G579" s="304"/>
      <c r="H579" s="304"/>
      <c r="I579" s="304"/>
      <c r="J579" s="304"/>
      <c r="K579" s="304"/>
      <c r="L579" s="304"/>
      <c r="M579" s="304"/>
      <c r="N579" s="304"/>
      <c r="O579" s="304"/>
      <c r="P579" s="304"/>
      <c r="Q579" s="304"/>
      <c r="R579" s="304"/>
      <c r="S579" s="304"/>
      <c r="T579" s="304"/>
      <c r="U579" s="304"/>
      <c r="V579" s="304"/>
      <c r="W579" s="304"/>
      <c r="X579" s="304"/>
      <c r="Y579" s="304"/>
      <c r="Z579" s="304"/>
    </row>
    <row r="580" spans="1:26" ht="12.75" customHeight="1" x14ac:dyDescent="0.25">
      <c r="A580" s="304"/>
      <c r="B580" s="304"/>
      <c r="C580" s="304"/>
      <c r="D580" s="304"/>
      <c r="E580" s="304"/>
      <c r="F580" s="304"/>
      <c r="G580" s="304"/>
      <c r="H580" s="304"/>
      <c r="I580" s="304"/>
      <c r="J580" s="304"/>
      <c r="K580" s="304"/>
      <c r="L580" s="304"/>
      <c r="M580" s="304"/>
      <c r="N580" s="304"/>
      <c r="O580" s="304"/>
      <c r="P580" s="304"/>
      <c r="Q580" s="304"/>
      <c r="R580" s="304"/>
      <c r="S580" s="304"/>
      <c r="T580" s="304"/>
      <c r="U580" s="304"/>
      <c r="V580" s="304"/>
      <c r="W580" s="304"/>
      <c r="X580" s="304"/>
      <c r="Y580" s="304"/>
      <c r="Z580" s="304"/>
    </row>
    <row r="581" spans="1:26" ht="12.75" customHeight="1" x14ac:dyDescent="0.25">
      <c r="A581" s="304"/>
      <c r="B581" s="304"/>
      <c r="C581" s="304"/>
      <c r="D581" s="304"/>
      <c r="E581" s="304"/>
      <c r="F581" s="304"/>
      <c r="G581" s="304"/>
      <c r="H581" s="304"/>
      <c r="I581" s="304"/>
      <c r="J581" s="304"/>
      <c r="K581" s="304"/>
      <c r="L581" s="304"/>
      <c r="M581" s="304"/>
      <c r="N581" s="304"/>
      <c r="O581" s="304"/>
      <c r="P581" s="304"/>
      <c r="Q581" s="304"/>
      <c r="R581" s="304"/>
      <c r="S581" s="304"/>
      <c r="T581" s="304"/>
      <c r="U581" s="304"/>
      <c r="V581" s="304"/>
      <c r="W581" s="304"/>
      <c r="X581" s="304"/>
      <c r="Y581" s="304"/>
      <c r="Z581" s="304"/>
    </row>
    <row r="582" spans="1:26" ht="12.75" customHeight="1" x14ac:dyDescent="0.25">
      <c r="A582" s="304"/>
      <c r="B582" s="304"/>
      <c r="C582" s="304"/>
      <c r="D582" s="304"/>
      <c r="E582" s="304"/>
      <c r="F582" s="304"/>
      <c r="G582" s="304"/>
      <c r="H582" s="304"/>
      <c r="I582" s="304"/>
      <c r="J582" s="304"/>
      <c r="K582" s="304"/>
      <c r="L582" s="304"/>
      <c r="M582" s="304"/>
      <c r="N582" s="304"/>
      <c r="O582" s="304"/>
      <c r="P582" s="304"/>
      <c r="Q582" s="304"/>
      <c r="R582" s="304"/>
      <c r="S582" s="304"/>
      <c r="T582" s="304"/>
      <c r="U582" s="304"/>
      <c r="V582" s="304"/>
      <c r="W582" s="304"/>
      <c r="X582" s="304"/>
      <c r="Y582" s="304"/>
      <c r="Z582" s="304"/>
    </row>
    <row r="583" spans="1:26" ht="12.75" customHeight="1" x14ac:dyDescent="0.25">
      <c r="A583" s="304"/>
      <c r="B583" s="304"/>
      <c r="C583" s="304"/>
      <c r="D583" s="304"/>
      <c r="E583" s="304"/>
      <c r="F583" s="304"/>
      <c r="G583" s="304"/>
      <c r="H583" s="304"/>
      <c r="I583" s="304"/>
      <c r="J583" s="304"/>
      <c r="K583" s="304"/>
      <c r="L583" s="304"/>
      <c r="M583" s="304"/>
      <c r="N583" s="304"/>
      <c r="O583" s="304"/>
      <c r="P583" s="304"/>
      <c r="Q583" s="304"/>
      <c r="R583" s="304"/>
      <c r="S583" s="304"/>
      <c r="T583" s="304"/>
      <c r="U583" s="304"/>
      <c r="V583" s="304"/>
      <c r="W583" s="304"/>
      <c r="X583" s="304"/>
      <c r="Y583" s="304"/>
      <c r="Z583" s="304"/>
    </row>
    <row r="584" spans="1:26" ht="12.75" customHeight="1" x14ac:dyDescent="0.25">
      <c r="A584" s="304"/>
      <c r="B584" s="304"/>
      <c r="C584" s="304"/>
      <c r="D584" s="304"/>
      <c r="E584" s="304"/>
      <c r="F584" s="304"/>
      <c r="G584" s="304"/>
      <c r="H584" s="304"/>
      <c r="I584" s="304"/>
      <c r="J584" s="304"/>
      <c r="K584" s="304"/>
      <c r="L584" s="304"/>
      <c r="M584" s="304"/>
      <c r="N584" s="304"/>
      <c r="O584" s="304"/>
      <c r="P584" s="304"/>
      <c r="Q584" s="304"/>
      <c r="R584" s="304"/>
      <c r="S584" s="304"/>
      <c r="T584" s="304"/>
      <c r="U584" s="304"/>
      <c r="V584" s="304"/>
      <c r="W584" s="304"/>
      <c r="X584" s="304"/>
      <c r="Y584" s="304"/>
      <c r="Z584" s="304"/>
    </row>
    <row r="585" spans="1:26" ht="12.75" customHeight="1" x14ac:dyDescent="0.25">
      <c r="A585" s="304"/>
      <c r="B585" s="304"/>
      <c r="C585" s="304"/>
      <c r="D585" s="304"/>
      <c r="E585" s="304"/>
      <c r="F585" s="304"/>
      <c r="G585" s="304"/>
      <c r="H585" s="304"/>
      <c r="I585" s="304"/>
      <c r="J585" s="304"/>
      <c r="K585" s="304"/>
      <c r="L585" s="304"/>
      <c r="M585" s="304"/>
      <c r="N585" s="304"/>
      <c r="O585" s="304"/>
      <c r="P585" s="304"/>
      <c r="Q585" s="304"/>
      <c r="R585" s="304"/>
      <c r="S585" s="304"/>
      <c r="T585" s="304"/>
      <c r="U585" s="304"/>
      <c r="V585" s="304"/>
      <c r="W585" s="304"/>
      <c r="X585" s="304"/>
      <c r="Y585" s="304"/>
      <c r="Z585" s="304"/>
    </row>
    <row r="586" spans="1:26" ht="12.75" customHeight="1" x14ac:dyDescent="0.25">
      <c r="A586" s="304"/>
      <c r="B586" s="304"/>
      <c r="C586" s="304"/>
      <c r="D586" s="304"/>
      <c r="E586" s="304"/>
      <c r="F586" s="304"/>
      <c r="G586" s="304"/>
      <c r="H586" s="304"/>
      <c r="I586" s="304"/>
      <c r="J586" s="304"/>
      <c r="K586" s="304"/>
      <c r="L586" s="304"/>
      <c r="M586" s="304"/>
      <c r="N586" s="304"/>
      <c r="O586" s="304"/>
      <c r="P586" s="304"/>
      <c r="Q586" s="304"/>
      <c r="R586" s="304"/>
      <c r="S586" s="304"/>
      <c r="T586" s="304"/>
      <c r="U586" s="304"/>
      <c r="V586" s="304"/>
      <c r="W586" s="304"/>
      <c r="X586" s="304"/>
      <c r="Y586" s="304"/>
      <c r="Z586" s="304"/>
    </row>
    <row r="587" spans="1:26" ht="12.75" customHeight="1" x14ac:dyDescent="0.25">
      <c r="A587" s="304"/>
      <c r="B587" s="304"/>
      <c r="C587" s="304"/>
      <c r="D587" s="304"/>
      <c r="E587" s="304"/>
      <c r="F587" s="304"/>
      <c r="G587" s="304"/>
      <c r="H587" s="304"/>
      <c r="I587" s="304"/>
      <c r="J587" s="304"/>
      <c r="K587" s="304"/>
      <c r="L587" s="304"/>
      <c r="M587" s="304"/>
      <c r="N587" s="304"/>
      <c r="O587" s="304"/>
      <c r="P587" s="304"/>
      <c r="Q587" s="304"/>
      <c r="R587" s="304"/>
      <c r="S587" s="304"/>
      <c r="T587" s="304"/>
      <c r="U587" s="304"/>
      <c r="V587" s="304"/>
      <c r="W587" s="304"/>
      <c r="X587" s="304"/>
      <c r="Y587" s="304"/>
      <c r="Z587" s="304"/>
    </row>
    <row r="588" spans="1:26" ht="12.75" customHeight="1" x14ac:dyDescent="0.25">
      <c r="A588" s="304"/>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row>
    <row r="589" spans="1:26" ht="12.75" customHeight="1" x14ac:dyDescent="0.25">
      <c r="A589" s="304"/>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row>
    <row r="590" spans="1:26" ht="12.75" customHeight="1" x14ac:dyDescent="0.25">
      <c r="A590" s="304"/>
      <c r="B590" s="304"/>
      <c r="C590" s="304"/>
      <c r="D590" s="304"/>
      <c r="E590" s="304"/>
      <c r="F590" s="304"/>
      <c r="G590" s="304"/>
      <c r="H590" s="304"/>
      <c r="I590" s="304"/>
      <c r="J590" s="304"/>
      <c r="K590" s="304"/>
      <c r="L590" s="304"/>
      <c r="M590" s="304"/>
      <c r="N590" s="304"/>
      <c r="O590" s="304"/>
      <c r="P590" s="304"/>
      <c r="Q590" s="304"/>
      <c r="R590" s="304"/>
      <c r="S590" s="304"/>
      <c r="T590" s="304"/>
      <c r="U590" s="304"/>
      <c r="V590" s="304"/>
      <c r="W590" s="304"/>
      <c r="X590" s="304"/>
      <c r="Y590" s="304"/>
      <c r="Z590" s="304"/>
    </row>
    <row r="591" spans="1:26" ht="12.75" customHeight="1" x14ac:dyDescent="0.25">
      <c r="A591" s="304"/>
      <c r="B591" s="304"/>
      <c r="C591" s="304"/>
      <c r="D591" s="304"/>
      <c r="E591" s="304"/>
      <c r="F591" s="304"/>
      <c r="G591" s="304"/>
      <c r="H591" s="304"/>
      <c r="I591" s="304"/>
      <c r="J591" s="304"/>
      <c r="K591" s="304"/>
      <c r="L591" s="304"/>
      <c r="M591" s="304"/>
      <c r="N591" s="304"/>
      <c r="O591" s="304"/>
      <c r="P591" s="304"/>
      <c r="Q591" s="304"/>
      <c r="R591" s="304"/>
      <c r="S591" s="304"/>
      <c r="T591" s="304"/>
      <c r="U591" s="304"/>
      <c r="V591" s="304"/>
      <c r="W591" s="304"/>
      <c r="X591" s="304"/>
      <c r="Y591" s="304"/>
      <c r="Z591" s="304"/>
    </row>
    <row r="592" spans="1:26" ht="12.75" customHeight="1" x14ac:dyDescent="0.25">
      <c r="A592" s="304"/>
      <c r="B592" s="304"/>
      <c r="C592" s="304"/>
      <c r="D592" s="304"/>
      <c r="E592" s="304"/>
      <c r="F592" s="304"/>
      <c r="G592" s="304"/>
      <c r="H592" s="304"/>
      <c r="I592" s="304"/>
      <c r="J592" s="304"/>
      <c r="K592" s="304"/>
      <c r="L592" s="304"/>
      <c r="M592" s="304"/>
      <c r="N592" s="304"/>
      <c r="O592" s="304"/>
      <c r="P592" s="304"/>
      <c r="Q592" s="304"/>
      <c r="R592" s="304"/>
      <c r="S592" s="304"/>
      <c r="T592" s="304"/>
      <c r="U592" s="304"/>
      <c r="V592" s="304"/>
      <c r="W592" s="304"/>
      <c r="X592" s="304"/>
      <c r="Y592" s="304"/>
      <c r="Z592" s="304"/>
    </row>
    <row r="593" spans="1:26" ht="12.75" customHeight="1" x14ac:dyDescent="0.25">
      <c r="A593" s="304"/>
      <c r="B593" s="304"/>
      <c r="C593" s="304"/>
      <c r="D593" s="304"/>
      <c r="E593" s="304"/>
      <c r="F593" s="304"/>
      <c r="G593" s="304"/>
      <c r="H593" s="304"/>
      <c r="I593" s="304"/>
      <c r="J593" s="304"/>
      <c r="K593" s="304"/>
      <c r="L593" s="304"/>
      <c r="M593" s="304"/>
      <c r="N593" s="304"/>
      <c r="O593" s="304"/>
      <c r="P593" s="304"/>
      <c r="Q593" s="304"/>
      <c r="R593" s="304"/>
      <c r="S593" s="304"/>
      <c r="T593" s="304"/>
      <c r="U593" s="304"/>
      <c r="V593" s="304"/>
      <c r="W593" s="304"/>
      <c r="X593" s="304"/>
      <c r="Y593" s="304"/>
      <c r="Z593" s="304"/>
    </row>
    <row r="594" spans="1:26" ht="12.75" customHeight="1" x14ac:dyDescent="0.25">
      <c r="A594" s="304"/>
      <c r="B594" s="304"/>
      <c r="C594" s="304"/>
      <c r="D594" s="304"/>
      <c r="E594" s="304"/>
      <c r="F594" s="304"/>
      <c r="G594" s="304"/>
      <c r="H594" s="304"/>
      <c r="I594" s="304"/>
      <c r="J594" s="304"/>
      <c r="K594" s="304"/>
      <c r="L594" s="304"/>
      <c r="M594" s="304"/>
      <c r="N594" s="304"/>
      <c r="O594" s="304"/>
      <c r="P594" s="304"/>
      <c r="Q594" s="304"/>
      <c r="R594" s="304"/>
      <c r="S594" s="304"/>
      <c r="T594" s="304"/>
      <c r="U594" s="304"/>
      <c r="V594" s="304"/>
      <c r="W594" s="304"/>
      <c r="X594" s="304"/>
      <c r="Y594" s="304"/>
      <c r="Z594" s="304"/>
    </row>
    <row r="595" spans="1:26" ht="12.75" customHeight="1" x14ac:dyDescent="0.25">
      <c r="A595" s="304"/>
      <c r="B595" s="304"/>
      <c r="C595" s="304"/>
      <c r="D595" s="304"/>
      <c r="E595" s="304"/>
      <c r="F595" s="304"/>
      <c r="G595" s="304"/>
      <c r="H595" s="304"/>
      <c r="I595" s="304"/>
      <c r="J595" s="304"/>
      <c r="K595" s="304"/>
      <c r="L595" s="304"/>
      <c r="M595" s="304"/>
      <c r="N595" s="304"/>
      <c r="O595" s="304"/>
      <c r="P595" s="304"/>
      <c r="Q595" s="304"/>
      <c r="R595" s="304"/>
      <c r="S595" s="304"/>
      <c r="T595" s="304"/>
      <c r="U595" s="304"/>
      <c r="V595" s="304"/>
      <c r="W595" s="304"/>
      <c r="X595" s="304"/>
      <c r="Y595" s="304"/>
      <c r="Z595" s="304"/>
    </row>
    <row r="596" spans="1:26" ht="12.75" customHeight="1" x14ac:dyDescent="0.25">
      <c r="A596" s="304"/>
      <c r="B596" s="304"/>
      <c r="C596" s="304"/>
      <c r="D596" s="304"/>
      <c r="E596" s="304"/>
      <c r="F596" s="304"/>
      <c r="G596" s="304"/>
      <c r="H596" s="304"/>
      <c r="I596" s="304"/>
      <c r="J596" s="304"/>
      <c r="K596" s="304"/>
      <c r="L596" s="304"/>
      <c r="M596" s="304"/>
      <c r="N596" s="304"/>
      <c r="O596" s="304"/>
      <c r="P596" s="304"/>
      <c r="Q596" s="304"/>
      <c r="R596" s="304"/>
      <c r="S596" s="304"/>
      <c r="T596" s="304"/>
      <c r="U596" s="304"/>
      <c r="V596" s="304"/>
      <c r="W596" s="304"/>
      <c r="X596" s="304"/>
      <c r="Y596" s="304"/>
      <c r="Z596" s="304"/>
    </row>
    <row r="597" spans="1:26" ht="12.75" customHeight="1" x14ac:dyDescent="0.25">
      <c r="A597" s="304"/>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row>
    <row r="598" spans="1:26" ht="12.75" customHeight="1" x14ac:dyDescent="0.25">
      <c r="A598" s="304"/>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row>
    <row r="599" spans="1:26" ht="12.75" customHeight="1" x14ac:dyDescent="0.25">
      <c r="A599" s="304"/>
      <c r="B599" s="304"/>
      <c r="C599" s="304"/>
      <c r="D599" s="304"/>
      <c r="E599" s="304"/>
      <c r="F599" s="304"/>
      <c r="G599" s="304"/>
      <c r="H599" s="304"/>
      <c r="I599" s="304"/>
      <c r="J599" s="304"/>
      <c r="K599" s="304"/>
      <c r="L599" s="304"/>
      <c r="M599" s="304"/>
      <c r="N599" s="304"/>
      <c r="O599" s="304"/>
      <c r="P599" s="304"/>
      <c r="Q599" s="304"/>
      <c r="R599" s="304"/>
      <c r="S599" s="304"/>
      <c r="T599" s="304"/>
      <c r="U599" s="304"/>
      <c r="V599" s="304"/>
      <c r="W599" s="304"/>
      <c r="X599" s="304"/>
      <c r="Y599" s="304"/>
      <c r="Z599" s="304"/>
    </row>
    <row r="600" spans="1:26" ht="12.75" customHeight="1" x14ac:dyDescent="0.25">
      <c r="A600" s="304"/>
      <c r="B600" s="304"/>
      <c r="C600" s="304"/>
      <c r="D600" s="304"/>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row>
    <row r="601" spans="1:26" ht="12.75" customHeight="1" x14ac:dyDescent="0.25">
      <c r="A601" s="304"/>
      <c r="B601" s="304"/>
      <c r="C601" s="304"/>
      <c r="D601" s="304"/>
      <c r="E601" s="304"/>
      <c r="F601" s="304"/>
      <c r="G601" s="304"/>
      <c r="H601" s="304"/>
      <c r="I601" s="304"/>
      <c r="J601" s="304"/>
      <c r="K601" s="304"/>
      <c r="L601" s="304"/>
      <c r="M601" s="304"/>
      <c r="N601" s="304"/>
      <c r="O601" s="304"/>
      <c r="P601" s="304"/>
      <c r="Q601" s="304"/>
      <c r="R601" s="304"/>
      <c r="S601" s="304"/>
      <c r="T601" s="304"/>
      <c r="U601" s="304"/>
      <c r="V601" s="304"/>
      <c r="W601" s="304"/>
      <c r="X601" s="304"/>
      <c r="Y601" s="304"/>
      <c r="Z601" s="304"/>
    </row>
    <row r="602" spans="1:26" ht="12.75" customHeight="1" x14ac:dyDescent="0.25">
      <c r="A602" s="304"/>
      <c r="B602" s="304"/>
      <c r="C602" s="304"/>
      <c r="D602" s="304"/>
      <c r="E602" s="304"/>
      <c r="F602" s="304"/>
      <c r="G602" s="304"/>
      <c r="H602" s="304"/>
      <c r="I602" s="304"/>
      <c r="J602" s="304"/>
      <c r="K602" s="304"/>
      <c r="L602" s="304"/>
      <c r="M602" s="304"/>
      <c r="N602" s="304"/>
      <c r="O602" s="304"/>
      <c r="P602" s="304"/>
      <c r="Q602" s="304"/>
      <c r="R602" s="304"/>
      <c r="S602" s="304"/>
      <c r="T602" s="304"/>
      <c r="U602" s="304"/>
      <c r="V602" s="304"/>
      <c r="W602" s="304"/>
      <c r="X602" s="304"/>
      <c r="Y602" s="304"/>
      <c r="Z602" s="304"/>
    </row>
    <row r="603" spans="1:26" ht="12.75" customHeight="1" x14ac:dyDescent="0.25">
      <c r="A603" s="304"/>
      <c r="B603" s="304"/>
      <c r="C603" s="304"/>
      <c r="D603" s="304"/>
      <c r="E603" s="304"/>
      <c r="F603" s="304"/>
      <c r="G603" s="304"/>
      <c r="H603" s="304"/>
      <c r="I603" s="304"/>
      <c r="J603" s="304"/>
      <c r="K603" s="304"/>
      <c r="L603" s="304"/>
      <c r="M603" s="304"/>
      <c r="N603" s="304"/>
      <c r="O603" s="304"/>
      <c r="P603" s="304"/>
      <c r="Q603" s="304"/>
      <c r="R603" s="304"/>
      <c r="S603" s="304"/>
      <c r="T603" s="304"/>
      <c r="U603" s="304"/>
      <c r="V603" s="304"/>
      <c r="W603" s="304"/>
      <c r="X603" s="304"/>
      <c r="Y603" s="304"/>
      <c r="Z603" s="304"/>
    </row>
    <row r="604" spans="1:26" ht="12.75" customHeight="1" x14ac:dyDescent="0.25">
      <c r="A604" s="304"/>
      <c r="B604" s="304"/>
      <c r="C604" s="304"/>
      <c r="D604" s="304"/>
      <c r="E604" s="304"/>
      <c r="F604" s="304"/>
      <c r="G604" s="304"/>
      <c r="H604" s="304"/>
      <c r="I604" s="304"/>
      <c r="J604" s="304"/>
      <c r="K604" s="304"/>
      <c r="L604" s="304"/>
      <c r="M604" s="304"/>
      <c r="N604" s="304"/>
      <c r="O604" s="304"/>
      <c r="P604" s="304"/>
      <c r="Q604" s="304"/>
      <c r="R604" s="304"/>
      <c r="S604" s="304"/>
      <c r="T604" s="304"/>
      <c r="U604" s="304"/>
      <c r="V604" s="304"/>
      <c r="W604" s="304"/>
      <c r="X604" s="304"/>
      <c r="Y604" s="304"/>
      <c r="Z604" s="304"/>
    </row>
    <row r="605" spans="1:26" ht="12.75" customHeight="1" x14ac:dyDescent="0.25">
      <c r="A605" s="304"/>
      <c r="B605" s="304"/>
      <c r="C605" s="304"/>
      <c r="D605" s="304"/>
      <c r="E605" s="304"/>
      <c r="F605" s="304"/>
      <c r="G605" s="304"/>
      <c r="H605" s="304"/>
      <c r="I605" s="304"/>
      <c r="J605" s="304"/>
      <c r="K605" s="304"/>
      <c r="L605" s="304"/>
      <c r="M605" s="304"/>
      <c r="N605" s="304"/>
      <c r="O605" s="304"/>
      <c r="P605" s="304"/>
      <c r="Q605" s="304"/>
      <c r="R605" s="304"/>
      <c r="S605" s="304"/>
      <c r="T605" s="304"/>
      <c r="U605" s="304"/>
      <c r="V605" s="304"/>
      <c r="W605" s="304"/>
      <c r="X605" s="304"/>
      <c r="Y605" s="304"/>
      <c r="Z605" s="304"/>
    </row>
    <row r="606" spans="1:26" ht="12.75" customHeight="1" x14ac:dyDescent="0.25">
      <c r="A606" s="304"/>
      <c r="B606" s="304"/>
      <c r="C606" s="304"/>
      <c r="D606" s="304"/>
      <c r="E606" s="304"/>
      <c r="F606" s="304"/>
      <c r="G606" s="304"/>
      <c r="H606" s="304"/>
      <c r="I606" s="304"/>
      <c r="J606" s="304"/>
      <c r="K606" s="304"/>
      <c r="L606" s="304"/>
      <c r="M606" s="304"/>
      <c r="N606" s="304"/>
      <c r="O606" s="304"/>
      <c r="P606" s="304"/>
      <c r="Q606" s="304"/>
      <c r="R606" s="304"/>
      <c r="S606" s="304"/>
      <c r="T606" s="304"/>
      <c r="U606" s="304"/>
      <c r="V606" s="304"/>
      <c r="W606" s="304"/>
      <c r="X606" s="304"/>
      <c r="Y606" s="304"/>
      <c r="Z606" s="304"/>
    </row>
    <row r="607" spans="1:26" ht="12.75" customHeight="1" x14ac:dyDescent="0.25">
      <c r="A607" s="304"/>
      <c r="B607" s="304"/>
      <c r="C607" s="304"/>
      <c r="D607" s="304"/>
      <c r="E607" s="304"/>
      <c r="F607" s="304"/>
      <c r="G607" s="304"/>
      <c r="H607" s="304"/>
      <c r="I607" s="304"/>
      <c r="J607" s="304"/>
      <c r="K607" s="304"/>
      <c r="L607" s="304"/>
      <c r="M607" s="304"/>
      <c r="N607" s="304"/>
      <c r="O607" s="304"/>
      <c r="P607" s="304"/>
      <c r="Q607" s="304"/>
      <c r="R607" s="304"/>
      <c r="S607" s="304"/>
      <c r="T607" s="304"/>
      <c r="U607" s="304"/>
      <c r="V607" s="304"/>
      <c r="W607" s="304"/>
      <c r="X607" s="304"/>
      <c r="Y607" s="304"/>
      <c r="Z607" s="304"/>
    </row>
    <row r="608" spans="1:26" ht="12.75" customHeight="1" x14ac:dyDescent="0.25">
      <c r="A608" s="304"/>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row>
    <row r="609" spans="1:26" ht="12.75" customHeight="1" x14ac:dyDescent="0.25">
      <c r="A609" s="304"/>
      <c r="B609" s="304"/>
      <c r="C609" s="304"/>
      <c r="D609" s="304"/>
      <c r="E609" s="304"/>
      <c r="F609" s="304"/>
      <c r="G609" s="304"/>
      <c r="H609" s="304"/>
      <c r="I609" s="304"/>
      <c r="J609" s="304"/>
      <c r="K609" s="304"/>
      <c r="L609" s="304"/>
      <c r="M609" s="304"/>
      <c r="N609" s="304"/>
      <c r="O609" s="304"/>
      <c r="P609" s="304"/>
      <c r="Q609" s="304"/>
      <c r="R609" s="304"/>
      <c r="S609" s="304"/>
      <c r="T609" s="304"/>
      <c r="U609" s="304"/>
      <c r="V609" s="304"/>
      <c r="W609" s="304"/>
      <c r="X609" s="304"/>
      <c r="Y609" s="304"/>
      <c r="Z609" s="304"/>
    </row>
    <row r="610" spans="1:26" ht="12.75" customHeight="1" x14ac:dyDescent="0.25">
      <c r="A610" s="304"/>
      <c r="B610" s="304"/>
      <c r="C610" s="304"/>
      <c r="D610" s="304"/>
      <c r="E610" s="304"/>
      <c r="F610" s="304"/>
      <c r="G610" s="304"/>
      <c r="H610" s="304"/>
      <c r="I610" s="304"/>
      <c r="J610" s="304"/>
      <c r="K610" s="304"/>
      <c r="L610" s="304"/>
      <c r="M610" s="304"/>
      <c r="N610" s="304"/>
      <c r="O610" s="304"/>
      <c r="P610" s="304"/>
      <c r="Q610" s="304"/>
      <c r="R610" s="304"/>
      <c r="S610" s="304"/>
      <c r="T610" s="304"/>
      <c r="U610" s="304"/>
      <c r="V610" s="304"/>
      <c r="W610" s="304"/>
      <c r="X610" s="304"/>
      <c r="Y610" s="304"/>
      <c r="Z610" s="304"/>
    </row>
    <row r="611" spans="1:26" ht="12.75" customHeight="1" x14ac:dyDescent="0.25">
      <c r="A611" s="304"/>
      <c r="B611" s="304"/>
      <c r="C611" s="304"/>
      <c r="D611" s="304"/>
      <c r="E611" s="304"/>
      <c r="F611" s="304"/>
      <c r="G611" s="304"/>
      <c r="H611" s="304"/>
      <c r="I611" s="304"/>
      <c r="J611" s="304"/>
      <c r="K611" s="304"/>
      <c r="L611" s="304"/>
      <c r="M611" s="304"/>
      <c r="N611" s="304"/>
      <c r="O611" s="304"/>
      <c r="P611" s="304"/>
      <c r="Q611" s="304"/>
      <c r="R611" s="304"/>
      <c r="S611" s="304"/>
      <c r="T611" s="304"/>
      <c r="U611" s="304"/>
      <c r="V611" s="304"/>
      <c r="W611" s="304"/>
      <c r="X611" s="304"/>
      <c r="Y611" s="304"/>
      <c r="Z611" s="304"/>
    </row>
    <row r="612" spans="1:26" ht="12.75" customHeight="1" x14ac:dyDescent="0.25">
      <c r="A612" s="304"/>
      <c r="B612" s="304"/>
      <c r="C612" s="304"/>
      <c r="D612" s="304"/>
      <c r="E612" s="304"/>
      <c r="F612" s="304"/>
      <c r="G612" s="304"/>
      <c r="H612" s="304"/>
      <c r="I612" s="304"/>
      <c r="J612" s="304"/>
      <c r="K612" s="304"/>
      <c r="L612" s="304"/>
      <c r="M612" s="304"/>
      <c r="N612" s="304"/>
      <c r="O612" s="304"/>
      <c r="P612" s="304"/>
      <c r="Q612" s="304"/>
      <c r="R612" s="304"/>
      <c r="S612" s="304"/>
      <c r="T612" s="304"/>
      <c r="U612" s="304"/>
      <c r="V612" s="304"/>
      <c r="W612" s="304"/>
      <c r="X612" s="304"/>
      <c r="Y612" s="304"/>
      <c r="Z612" s="304"/>
    </row>
    <row r="613" spans="1:26" ht="12.75" customHeight="1" x14ac:dyDescent="0.25">
      <c r="A613" s="304"/>
      <c r="B613" s="304"/>
      <c r="C613" s="304"/>
      <c r="D613" s="304"/>
      <c r="E613" s="304"/>
      <c r="F613" s="304"/>
      <c r="G613" s="304"/>
      <c r="H613" s="304"/>
      <c r="I613" s="304"/>
      <c r="J613" s="304"/>
      <c r="K613" s="304"/>
      <c r="L613" s="304"/>
      <c r="M613" s="304"/>
      <c r="N613" s="304"/>
      <c r="O613" s="304"/>
      <c r="P613" s="304"/>
      <c r="Q613" s="304"/>
      <c r="R613" s="304"/>
      <c r="S613" s="304"/>
      <c r="T613" s="304"/>
      <c r="U613" s="304"/>
      <c r="V613" s="304"/>
      <c r="W613" s="304"/>
      <c r="X613" s="304"/>
      <c r="Y613" s="304"/>
      <c r="Z613" s="304"/>
    </row>
    <row r="614" spans="1:26" ht="12.75" customHeight="1" x14ac:dyDescent="0.25">
      <c r="A614" s="304"/>
      <c r="B614" s="304"/>
      <c r="C614" s="304"/>
      <c r="D614" s="304"/>
      <c r="E614" s="304"/>
      <c r="F614" s="304"/>
      <c r="G614" s="304"/>
      <c r="H614" s="304"/>
      <c r="I614" s="304"/>
      <c r="J614" s="304"/>
      <c r="K614" s="304"/>
      <c r="L614" s="304"/>
      <c r="M614" s="304"/>
      <c r="N614" s="304"/>
      <c r="O614" s="304"/>
      <c r="P614" s="304"/>
      <c r="Q614" s="304"/>
      <c r="R614" s="304"/>
      <c r="S614" s="304"/>
      <c r="T614" s="304"/>
      <c r="U614" s="304"/>
      <c r="V614" s="304"/>
      <c r="W614" s="304"/>
      <c r="X614" s="304"/>
      <c r="Y614" s="304"/>
      <c r="Z614" s="304"/>
    </row>
    <row r="615" spans="1:26" ht="12.75" customHeight="1" x14ac:dyDescent="0.25">
      <c r="A615" s="304"/>
      <c r="B615" s="304"/>
      <c r="C615" s="304"/>
      <c r="D615" s="304"/>
      <c r="E615" s="304"/>
      <c r="F615" s="304"/>
      <c r="G615" s="304"/>
      <c r="H615" s="304"/>
      <c r="I615" s="304"/>
      <c r="J615" s="304"/>
      <c r="K615" s="304"/>
      <c r="L615" s="304"/>
      <c r="M615" s="304"/>
      <c r="N615" s="304"/>
      <c r="O615" s="304"/>
      <c r="P615" s="304"/>
      <c r="Q615" s="304"/>
      <c r="R615" s="304"/>
      <c r="S615" s="304"/>
      <c r="T615" s="304"/>
      <c r="U615" s="304"/>
      <c r="V615" s="304"/>
      <c r="W615" s="304"/>
      <c r="X615" s="304"/>
      <c r="Y615" s="304"/>
      <c r="Z615" s="304"/>
    </row>
    <row r="616" spans="1:26" ht="12.75" customHeight="1" x14ac:dyDescent="0.25">
      <c r="A616" s="304"/>
      <c r="B616" s="304"/>
      <c r="C616" s="304"/>
      <c r="D616" s="304"/>
      <c r="E616" s="304"/>
      <c r="F616" s="304"/>
      <c r="G616" s="304"/>
      <c r="H616" s="304"/>
      <c r="I616" s="304"/>
      <c r="J616" s="304"/>
      <c r="K616" s="304"/>
      <c r="L616" s="304"/>
      <c r="M616" s="304"/>
      <c r="N616" s="304"/>
      <c r="O616" s="304"/>
      <c r="P616" s="304"/>
      <c r="Q616" s="304"/>
      <c r="R616" s="304"/>
      <c r="S616" s="304"/>
      <c r="T616" s="304"/>
      <c r="U616" s="304"/>
      <c r="V616" s="304"/>
      <c r="W616" s="304"/>
      <c r="X616" s="304"/>
      <c r="Y616" s="304"/>
      <c r="Z616" s="304"/>
    </row>
    <row r="617" spans="1:26" ht="12.75" customHeight="1" x14ac:dyDescent="0.25">
      <c r="A617" s="304"/>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row>
    <row r="618" spans="1:26" ht="12.75" customHeight="1" x14ac:dyDescent="0.25">
      <c r="A618" s="304"/>
      <c r="B618" s="304"/>
      <c r="C618" s="304"/>
      <c r="D618" s="304"/>
      <c r="E618" s="304"/>
      <c r="F618" s="304"/>
      <c r="G618" s="304"/>
      <c r="H618" s="304"/>
      <c r="I618" s="304"/>
      <c r="J618" s="304"/>
      <c r="K618" s="304"/>
      <c r="L618" s="304"/>
      <c r="M618" s="304"/>
      <c r="N618" s="304"/>
      <c r="O618" s="304"/>
      <c r="P618" s="304"/>
      <c r="Q618" s="304"/>
      <c r="R618" s="304"/>
      <c r="S618" s="304"/>
      <c r="T618" s="304"/>
      <c r="U618" s="304"/>
      <c r="V618" s="304"/>
      <c r="W618" s="304"/>
      <c r="X618" s="304"/>
      <c r="Y618" s="304"/>
      <c r="Z618" s="304"/>
    </row>
    <row r="619" spans="1:26" ht="12.75" customHeight="1" x14ac:dyDescent="0.25">
      <c r="A619" s="304"/>
      <c r="B619" s="304"/>
      <c r="C619" s="304"/>
      <c r="D619" s="304"/>
      <c r="E619" s="304"/>
      <c r="F619" s="304"/>
      <c r="G619" s="304"/>
      <c r="H619" s="304"/>
      <c r="I619" s="304"/>
      <c r="J619" s="304"/>
      <c r="K619" s="304"/>
      <c r="L619" s="304"/>
      <c r="M619" s="304"/>
      <c r="N619" s="304"/>
      <c r="O619" s="304"/>
      <c r="P619" s="304"/>
      <c r="Q619" s="304"/>
      <c r="R619" s="304"/>
      <c r="S619" s="304"/>
      <c r="T619" s="304"/>
      <c r="U619" s="304"/>
      <c r="V619" s="304"/>
      <c r="W619" s="304"/>
      <c r="X619" s="304"/>
      <c r="Y619" s="304"/>
      <c r="Z619" s="304"/>
    </row>
    <row r="620" spans="1:26" ht="12.75" customHeight="1" x14ac:dyDescent="0.25">
      <c r="A620" s="304"/>
      <c r="B620" s="304"/>
      <c r="C620" s="304"/>
      <c r="D620" s="304"/>
      <c r="E620" s="304"/>
      <c r="F620" s="304"/>
      <c r="G620" s="304"/>
      <c r="H620" s="304"/>
      <c r="I620" s="304"/>
      <c r="J620" s="304"/>
      <c r="K620" s="304"/>
      <c r="L620" s="304"/>
      <c r="M620" s="304"/>
      <c r="N620" s="304"/>
      <c r="O620" s="304"/>
      <c r="P620" s="304"/>
      <c r="Q620" s="304"/>
      <c r="R620" s="304"/>
      <c r="S620" s="304"/>
      <c r="T620" s="304"/>
      <c r="U620" s="304"/>
      <c r="V620" s="304"/>
      <c r="W620" s="304"/>
      <c r="X620" s="304"/>
      <c r="Y620" s="304"/>
      <c r="Z620" s="304"/>
    </row>
    <row r="621" spans="1:26" ht="12.75" customHeight="1" x14ac:dyDescent="0.25">
      <c r="A621" s="304"/>
      <c r="B621" s="304"/>
      <c r="C621" s="304"/>
      <c r="D621" s="304"/>
      <c r="E621" s="304"/>
      <c r="F621" s="304"/>
      <c r="G621" s="304"/>
      <c r="H621" s="304"/>
      <c r="I621" s="304"/>
      <c r="J621" s="304"/>
      <c r="K621" s="304"/>
      <c r="L621" s="304"/>
      <c r="M621" s="304"/>
      <c r="N621" s="304"/>
      <c r="O621" s="304"/>
      <c r="P621" s="304"/>
      <c r="Q621" s="304"/>
      <c r="R621" s="304"/>
      <c r="S621" s="304"/>
      <c r="T621" s="304"/>
      <c r="U621" s="304"/>
      <c r="V621" s="304"/>
      <c r="W621" s="304"/>
      <c r="X621" s="304"/>
      <c r="Y621" s="304"/>
      <c r="Z621" s="304"/>
    </row>
    <row r="622" spans="1:26" ht="12.75" customHeight="1" x14ac:dyDescent="0.25">
      <c r="A622" s="304"/>
      <c r="B622" s="304"/>
      <c r="C622" s="304"/>
      <c r="D622" s="304"/>
      <c r="E622" s="304"/>
      <c r="F622" s="304"/>
      <c r="G622" s="304"/>
      <c r="H622" s="304"/>
      <c r="I622" s="304"/>
      <c r="J622" s="304"/>
      <c r="K622" s="304"/>
      <c r="L622" s="304"/>
      <c r="M622" s="304"/>
      <c r="N622" s="304"/>
      <c r="O622" s="304"/>
      <c r="P622" s="304"/>
      <c r="Q622" s="304"/>
      <c r="R622" s="304"/>
      <c r="S622" s="304"/>
      <c r="T622" s="304"/>
      <c r="U622" s="304"/>
      <c r="V622" s="304"/>
      <c r="W622" s="304"/>
      <c r="X622" s="304"/>
      <c r="Y622" s="304"/>
      <c r="Z622" s="304"/>
    </row>
    <row r="623" spans="1:26" ht="12.75" customHeight="1" x14ac:dyDescent="0.25">
      <c r="A623" s="304"/>
      <c r="B623" s="304"/>
      <c r="C623" s="304"/>
      <c r="D623" s="304"/>
      <c r="E623" s="304"/>
      <c r="F623" s="304"/>
      <c r="G623" s="304"/>
      <c r="H623" s="304"/>
      <c r="I623" s="304"/>
      <c r="J623" s="304"/>
      <c r="K623" s="304"/>
      <c r="L623" s="304"/>
      <c r="M623" s="304"/>
      <c r="N623" s="304"/>
      <c r="O623" s="304"/>
      <c r="P623" s="304"/>
      <c r="Q623" s="304"/>
      <c r="R623" s="304"/>
      <c r="S623" s="304"/>
      <c r="T623" s="304"/>
      <c r="U623" s="304"/>
      <c r="V623" s="304"/>
      <c r="W623" s="304"/>
      <c r="X623" s="304"/>
      <c r="Y623" s="304"/>
      <c r="Z623" s="304"/>
    </row>
    <row r="624" spans="1:26" ht="12.75" customHeight="1" x14ac:dyDescent="0.25">
      <c r="A624" s="304"/>
      <c r="B624" s="304"/>
      <c r="C624" s="304"/>
      <c r="D624" s="304"/>
      <c r="E624" s="304"/>
      <c r="F624" s="304"/>
      <c r="G624" s="304"/>
      <c r="H624" s="304"/>
      <c r="I624" s="304"/>
      <c r="J624" s="304"/>
      <c r="K624" s="304"/>
      <c r="L624" s="304"/>
      <c r="M624" s="304"/>
      <c r="N624" s="304"/>
      <c r="O624" s="304"/>
      <c r="P624" s="304"/>
      <c r="Q624" s="304"/>
      <c r="R624" s="304"/>
      <c r="S624" s="304"/>
      <c r="T624" s="304"/>
      <c r="U624" s="304"/>
      <c r="V624" s="304"/>
      <c r="W624" s="304"/>
      <c r="X624" s="304"/>
      <c r="Y624" s="304"/>
      <c r="Z624" s="304"/>
    </row>
    <row r="625" spans="1:26" ht="12.75" customHeight="1" x14ac:dyDescent="0.25">
      <c r="A625" s="304"/>
      <c r="B625" s="304"/>
      <c r="C625" s="304"/>
      <c r="D625" s="304"/>
      <c r="E625" s="304"/>
      <c r="F625" s="304"/>
      <c r="G625" s="304"/>
      <c r="H625" s="304"/>
      <c r="I625" s="304"/>
      <c r="J625" s="304"/>
      <c r="K625" s="304"/>
      <c r="L625" s="304"/>
      <c r="M625" s="304"/>
      <c r="N625" s="304"/>
      <c r="O625" s="304"/>
      <c r="P625" s="304"/>
      <c r="Q625" s="304"/>
      <c r="R625" s="304"/>
      <c r="S625" s="304"/>
      <c r="T625" s="304"/>
      <c r="U625" s="304"/>
      <c r="V625" s="304"/>
      <c r="W625" s="304"/>
      <c r="X625" s="304"/>
      <c r="Y625" s="304"/>
      <c r="Z625" s="304"/>
    </row>
    <row r="626" spans="1:26" ht="12.75" customHeight="1" x14ac:dyDescent="0.25">
      <c r="A626" s="304"/>
      <c r="B626" s="304"/>
      <c r="C626" s="304"/>
      <c r="D626" s="304"/>
      <c r="E626" s="304"/>
      <c r="F626" s="304"/>
      <c r="G626" s="304"/>
      <c r="H626" s="304"/>
      <c r="I626" s="304"/>
      <c r="J626" s="304"/>
      <c r="K626" s="304"/>
      <c r="L626" s="304"/>
      <c r="M626" s="304"/>
      <c r="N626" s="304"/>
      <c r="O626" s="304"/>
      <c r="P626" s="304"/>
      <c r="Q626" s="304"/>
      <c r="R626" s="304"/>
      <c r="S626" s="304"/>
      <c r="T626" s="304"/>
      <c r="U626" s="304"/>
      <c r="V626" s="304"/>
      <c r="W626" s="304"/>
      <c r="X626" s="304"/>
      <c r="Y626" s="304"/>
      <c r="Z626" s="304"/>
    </row>
    <row r="627" spans="1:26" ht="12.75" customHeight="1" x14ac:dyDescent="0.25">
      <c r="A627" s="304"/>
      <c r="B627" s="304"/>
      <c r="C627" s="304"/>
      <c r="D627" s="304"/>
      <c r="E627" s="304"/>
      <c r="F627" s="304"/>
      <c r="G627" s="304"/>
      <c r="H627" s="304"/>
      <c r="I627" s="304"/>
      <c r="J627" s="304"/>
      <c r="K627" s="304"/>
      <c r="L627" s="304"/>
      <c r="M627" s="304"/>
      <c r="N627" s="304"/>
      <c r="O627" s="304"/>
      <c r="P627" s="304"/>
      <c r="Q627" s="304"/>
      <c r="R627" s="304"/>
      <c r="S627" s="304"/>
      <c r="T627" s="304"/>
      <c r="U627" s="304"/>
      <c r="V627" s="304"/>
      <c r="W627" s="304"/>
      <c r="X627" s="304"/>
      <c r="Y627" s="304"/>
      <c r="Z627" s="304"/>
    </row>
    <row r="628" spans="1:26" ht="12.75" customHeight="1" x14ac:dyDescent="0.25">
      <c r="A628" s="304"/>
      <c r="B628" s="304"/>
      <c r="C628" s="304"/>
      <c r="D628" s="304"/>
      <c r="E628" s="304"/>
      <c r="F628" s="304"/>
      <c r="G628" s="304"/>
      <c r="H628" s="304"/>
      <c r="I628" s="304"/>
      <c r="J628" s="304"/>
      <c r="K628" s="304"/>
      <c r="L628" s="304"/>
      <c r="M628" s="304"/>
      <c r="N628" s="304"/>
      <c r="O628" s="304"/>
      <c r="P628" s="304"/>
      <c r="Q628" s="304"/>
      <c r="R628" s="304"/>
      <c r="S628" s="304"/>
      <c r="T628" s="304"/>
      <c r="U628" s="304"/>
      <c r="V628" s="304"/>
      <c r="W628" s="304"/>
      <c r="X628" s="304"/>
      <c r="Y628" s="304"/>
      <c r="Z628" s="304"/>
    </row>
    <row r="629" spans="1:26" ht="12.75" customHeight="1" x14ac:dyDescent="0.25">
      <c r="A629" s="304"/>
      <c r="B629" s="304"/>
      <c r="C629" s="304"/>
      <c r="D629" s="304"/>
      <c r="E629" s="304"/>
      <c r="F629" s="304"/>
      <c r="G629" s="304"/>
      <c r="H629" s="304"/>
      <c r="I629" s="304"/>
      <c r="J629" s="304"/>
      <c r="K629" s="304"/>
      <c r="L629" s="304"/>
      <c r="M629" s="304"/>
      <c r="N629" s="304"/>
      <c r="O629" s="304"/>
      <c r="P629" s="304"/>
      <c r="Q629" s="304"/>
      <c r="R629" s="304"/>
      <c r="S629" s="304"/>
      <c r="T629" s="304"/>
      <c r="U629" s="304"/>
      <c r="V629" s="304"/>
      <c r="W629" s="304"/>
      <c r="X629" s="304"/>
      <c r="Y629" s="304"/>
      <c r="Z629" s="304"/>
    </row>
    <row r="630" spans="1:26" ht="12.75" customHeight="1" x14ac:dyDescent="0.25">
      <c r="A630" s="304"/>
      <c r="B630" s="304"/>
      <c r="C630" s="304"/>
      <c r="D630" s="304"/>
      <c r="E630" s="304"/>
      <c r="F630" s="304"/>
      <c r="G630" s="304"/>
      <c r="H630" s="304"/>
      <c r="I630" s="304"/>
      <c r="J630" s="304"/>
      <c r="K630" s="304"/>
      <c r="L630" s="304"/>
      <c r="M630" s="304"/>
      <c r="N630" s="304"/>
      <c r="O630" s="304"/>
      <c r="P630" s="304"/>
      <c r="Q630" s="304"/>
      <c r="R630" s="304"/>
      <c r="S630" s="304"/>
      <c r="T630" s="304"/>
      <c r="U630" s="304"/>
      <c r="V630" s="304"/>
      <c r="W630" s="304"/>
      <c r="X630" s="304"/>
      <c r="Y630" s="304"/>
      <c r="Z630" s="304"/>
    </row>
    <row r="631" spans="1:26" ht="12.75" customHeight="1" x14ac:dyDescent="0.25">
      <c r="A631" s="304"/>
      <c r="B631" s="304"/>
      <c r="C631" s="304"/>
      <c r="D631" s="304"/>
      <c r="E631" s="304"/>
      <c r="F631" s="304"/>
      <c r="G631" s="304"/>
      <c r="H631" s="304"/>
      <c r="I631" s="304"/>
      <c r="J631" s="304"/>
      <c r="K631" s="304"/>
      <c r="L631" s="304"/>
      <c r="M631" s="304"/>
      <c r="N631" s="304"/>
      <c r="O631" s="304"/>
      <c r="P631" s="304"/>
      <c r="Q631" s="304"/>
      <c r="R631" s="304"/>
      <c r="S631" s="304"/>
      <c r="T631" s="304"/>
      <c r="U631" s="304"/>
      <c r="V631" s="304"/>
      <c r="W631" s="304"/>
      <c r="X631" s="304"/>
      <c r="Y631" s="304"/>
      <c r="Z631" s="304"/>
    </row>
    <row r="632" spans="1:26" ht="12.75" customHeight="1" x14ac:dyDescent="0.25">
      <c r="A632" s="304"/>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row>
    <row r="633" spans="1:26" ht="12.75" customHeight="1" x14ac:dyDescent="0.25">
      <c r="A633" s="304"/>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row>
    <row r="634" spans="1:26" ht="12.75" customHeight="1" x14ac:dyDescent="0.25">
      <c r="A634" s="304"/>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c r="Y634" s="304"/>
      <c r="Z634" s="304"/>
    </row>
    <row r="635" spans="1:26" ht="12.75" customHeight="1" x14ac:dyDescent="0.25">
      <c r="A635" s="304"/>
      <c r="B635" s="304"/>
      <c r="C635" s="304"/>
      <c r="D635" s="304"/>
      <c r="E635" s="304"/>
      <c r="F635" s="304"/>
      <c r="G635" s="304"/>
      <c r="H635" s="304"/>
      <c r="I635" s="304"/>
      <c r="J635" s="304"/>
      <c r="K635" s="304"/>
      <c r="L635" s="304"/>
      <c r="M635" s="304"/>
      <c r="N635" s="304"/>
      <c r="O635" s="304"/>
      <c r="P635" s="304"/>
      <c r="Q635" s="304"/>
      <c r="R635" s="304"/>
      <c r="S635" s="304"/>
      <c r="T635" s="304"/>
      <c r="U635" s="304"/>
      <c r="V635" s="304"/>
      <c r="W635" s="304"/>
      <c r="X635" s="304"/>
      <c r="Y635" s="304"/>
      <c r="Z635" s="304"/>
    </row>
    <row r="636" spans="1:26" ht="12.75" customHeight="1" x14ac:dyDescent="0.25">
      <c r="A636" s="304"/>
      <c r="B636" s="304"/>
      <c r="C636" s="304"/>
      <c r="D636" s="304"/>
      <c r="E636" s="304"/>
      <c r="F636" s="304"/>
      <c r="G636" s="304"/>
      <c r="H636" s="304"/>
      <c r="I636" s="304"/>
      <c r="J636" s="304"/>
      <c r="K636" s="304"/>
      <c r="L636" s="304"/>
      <c r="M636" s="304"/>
      <c r="N636" s="304"/>
      <c r="O636" s="304"/>
      <c r="P636" s="304"/>
      <c r="Q636" s="304"/>
      <c r="R636" s="304"/>
      <c r="S636" s="304"/>
      <c r="T636" s="304"/>
      <c r="U636" s="304"/>
      <c r="V636" s="304"/>
      <c r="W636" s="304"/>
      <c r="X636" s="304"/>
      <c r="Y636" s="304"/>
      <c r="Z636" s="304"/>
    </row>
    <row r="637" spans="1:26" ht="12.75" customHeight="1" x14ac:dyDescent="0.25">
      <c r="A637" s="304"/>
      <c r="B637" s="304"/>
      <c r="C637" s="304"/>
      <c r="D637" s="304"/>
      <c r="E637" s="304"/>
      <c r="F637" s="304"/>
      <c r="G637" s="304"/>
      <c r="H637" s="304"/>
      <c r="I637" s="304"/>
      <c r="J637" s="304"/>
      <c r="K637" s="304"/>
      <c r="L637" s="304"/>
      <c r="M637" s="304"/>
      <c r="N637" s="304"/>
      <c r="O637" s="304"/>
      <c r="P637" s="304"/>
      <c r="Q637" s="304"/>
      <c r="R637" s="304"/>
      <c r="S637" s="304"/>
      <c r="T637" s="304"/>
      <c r="U637" s="304"/>
      <c r="V637" s="304"/>
      <c r="W637" s="304"/>
      <c r="X637" s="304"/>
      <c r="Y637" s="304"/>
      <c r="Z637" s="304"/>
    </row>
    <row r="638" spans="1:26" ht="12.75" customHeight="1" x14ac:dyDescent="0.25">
      <c r="A638" s="304"/>
      <c r="B638" s="304"/>
      <c r="C638" s="304"/>
      <c r="D638" s="304"/>
      <c r="E638" s="304"/>
      <c r="F638" s="304"/>
      <c r="G638" s="304"/>
      <c r="H638" s="304"/>
      <c r="I638" s="304"/>
      <c r="J638" s="304"/>
      <c r="K638" s="304"/>
      <c r="L638" s="304"/>
      <c r="M638" s="304"/>
      <c r="N638" s="304"/>
      <c r="O638" s="304"/>
      <c r="P638" s="304"/>
      <c r="Q638" s="304"/>
      <c r="R638" s="304"/>
      <c r="S638" s="304"/>
      <c r="T638" s="304"/>
      <c r="U638" s="304"/>
      <c r="V638" s="304"/>
      <c r="W638" s="304"/>
      <c r="X638" s="304"/>
      <c r="Y638" s="304"/>
      <c r="Z638" s="304"/>
    </row>
    <row r="639" spans="1:26" ht="12.75" customHeight="1" x14ac:dyDescent="0.25">
      <c r="A639" s="304"/>
      <c r="B639" s="304"/>
      <c r="C639" s="304"/>
      <c r="D639" s="304"/>
      <c r="E639" s="304"/>
      <c r="F639" s="304"/>
      <c r="G639" s="304"/>
      <c r="H639" s="304"/>
      <c r="I639" s="304"/>
      <c r="J639" s="304"/>
      <c r="K639" s="304"/>
      <c r="L639" s="304"/>
      <c r="M639" s="304"/>
      <c r="N639" s="304"/>
      <c r="O639" s="304"/>
      <c r="P639" s="304"/>
      <c r="Q639" s="304"/>
      <c r="R639" s="304"/>
      <c r="S639" s="304"/>
      <c r="T639" s="304"/>
      <c r="U639" s="304"/>
      <c r="V639" s="304"/>
      <c r="W639" s="304"/>
      <c r="X639" s="304"/>
      <c r="Y639" s="304"/>
      <c r="Z639" s="304"/>
    </row>
    <row r="640" spans="1:26" ht="12.75" customHeight="1" x14ac:dyDescent="0.25">
      <c r="A640" s="304"/>
      <c r="B640" s="304"/>
      <c r="C640" s="304"/>
      <c r="D640" s="304"/>
      <c r="E640" s="304"/>
      <c r="F640" s="304"/>
      <c r="G640" s="304"/>
      <c r="H640" s="304"/>
      <c r="I640" s="304"/>
      <c r="J640" s="304"/>
      <c r="K640" s="304"/>
      <c r="L640" s="304"/>
      <c r="M640" s="304"/>
      <c r="N640" s="304"/>
      <c r="O640" s="304"/>
      <c r="P640" s="304"/>
      <c r="Q640" s="304"/>
      <c r="R640" s="304"/>
      <c r="S640" s="304"/>
      <c r="T640" s="304"/>
      <c r="U640" s="304"/>
      <c r="V640" s="304"/>
      <c r="W640" s="304"/>
      <c r="X640" s="304"/>
      <c r="Y640" s="304"/>
      <c r="Z640" s="304"/>
    </row>
    <row r="641" spans="1:26" ht="12.75" customHeight="1" x14ac:dyDescent="0.25">
      <c r="A641" s="304"/>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row>
    <row r="642" spans="1:26" ht="12.75" customHeight="1" x14ac:dyDescent="0.25">
      <c r="A642" s="304"/>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row>
    <row r="643" spans="1:26" ht="12.75" customHeight="1" x14ac:dyDescent="0.25">
      <c r="A643" s="304"/>
      <c r="B643" s="304"/>
      <c r="C643" s="304"/>
      <c r="D643" s="304"/>
      <c r="E643" s="304"/>
      <c r="F643" s="304"/>
      <c r="G643" s="304"/>
      <c r="H643" s="304"/>
      <c r="I643" s="304"/>
      <c r="J643" s="304"/>
      <c r="K643" s="304"/>
      <c r="L643" s="304"/>
      <c r="M643" s="304"/>
      <c r="N643" s="304"/>
      <c r="O643" s="304"/>
      <c r="P643" s="304"/>
      <c r="Q643" s="304"/>
      <c r="R643" s="304"/>
      <c r="S643" s="304"/>
      <c r="T643" s="304"/>
      <c r="U643" s="304"/>
      <c r="V643" s="304"/>
      <c r="W643" s="304"/>
      <c r="X643" s="304"/>
      <c r="Y643" s="304"/>
      <c r="Z643" s="304"/>
    </row>
    <row r="644" spans="1:26" ht="12.75" customHeight="1" x14ac:dyDescent="0.25">
      <c r="A644" s="304"/>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row>
    <row r="645" spans="1:26" ht="12.75" customHeight="1" x14ac:dyDescent="0.25">
      <c r="A645" s="304"/>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row>
    <row r="646" spans="1:26" ht="12.75" customHeight="1" x14ac:dyDescent="0.25">
      <c r="A646" s="304"/>
      <c r="B646" s="304"/>
      <c r="C646" s="304"/>
      <c r="D646" s="304"/>
      <c r="E646" s="304"/>
      <c r="F646" s="304"/>
      <c r="G646" s="304"/>
      <c r="H646" s="304"/>
      <c r="I646" s="304"/>
      <c r="J646" s="304"/>
      <c r="K646" s="304"/>
      <c r="L646" s="304"/>
      <c r="M646" s="304"/>
      <c r="N646" s="304"/>
      <c r="O646" s="304"/>
      <c r="P646" s="304"/>
      <c r="Q646" s="304"/>
      <c r="R646" s="304"/>
      <c r="S646" s="304"/>
      <c r="T646" s="304"/>
      <c r="U646" s="304"/>
      <c r="V646" s="304"/>
      <c r="W646" s="304"/>
      <c r="X646" s="304"/>
      <c r="Y646" s="304"/>
      <c r="Z646" s="304"/>
    </row>
    <row r="647" spans="1:26" ht="12.75" customHeight="1" x14ac:dyDescent="0.25">
      <c r="A647" s="304"/>
      <c r="B647" s="304"/>
      <c r="C647" s="304"/>
      <c r="D647" s="304"/>
      <c r="E647" s="304"/>
      <c r="F647" s="304"/>
      <c r="G647" s="304"/>
      <c r="H647" s="304"/>
      <c r="I647" s="304"/>
      <c r="J647" s="304"/>
      <c r="K647" s="304"/>
      <c r="L647" s="304"/>
      <c r="M647" s="304"/>
      <c r="N647" s="304"/>
      <c r="O647" s="304"/>
      <c r="P647" s="304"/>
      <c r="Q647" s="304"/>
      <c r="R647" s="304"/>
      <c r="S647" s="304"/>
      <c r="T647" s="304"/>
      <c r="U647" s="304"/>
      <c r="V647" s="304"/>
      <c r="W647" s="304"/>
      <c r="X647" s="304"/>
      <c r="Y647" s="304"/>
      <c r="Z647" s="304"/>
    </row>
    <row r="648" spans="1:26" ht="12.75" customHeight="1" x14ac:dyDescent="0.25">
      <c r="A648" s="304"/>
      <c r="B648" s="304"/>
      <c r="C648" s="304"/>
      <c r="D648" s="304"/>
      <c r="E648" s="304"/>
      <c r="F648" s="304"/>
      <c r="G648" s="304"/>
      <c r="H648" s="304"/>
      <c r="I648" s="304"/>
      <c r="J648" s="304"/>
      <c r="K648" s="304"/>
      <c r="L648" s="304"/>
      <c r="M648" s="304"/>
      <c r="N648" s="304"/>
      <c r="O648" s="304"/>
      <c r="P648" s="304"/>
      <c r="Q648" s="304"/>
      <c r="R648" s="304"/>
      <c r="S648" s="304"/>
      <c r="T648" s="304"/>
      <c r="U648" s="304"/>
      <c r="V648" s="304"/>
      <c r="W648" s="304"/>
      <c r="X648" s="304"/>
      <c r="Y648" s="304"/>
      <c r="Z648" s="304"/>
    </row>
    <row r="649" spans="1:26" ht="12.75" customHeight="1" x14ac:dyDescent="0.25">
      <c r="A649" s="304"/>
      <c r="B649" s="304"/>
      <c r="C649" s="304"/>
      <c r="D649" s="304"/>
      <c r="E649" s="304"/>
      <c r="F649" s="304"/>
      <c r="G649" s="304"/>
      <c r="H649" s="304"/>
      <c r="I649" s="304"/>
      <c r="J649" s="304"/>
      <c r="K649" s="304"/>
      <c r="L649" s="304"/>
      <c r="M649" s="304"/>
      <c r="N649" s="304"/>
      <c r="O649" s="304"/>
      <c r="P649" s="304"/>
      <c r="Q649" s="304"/>
      <c r="R649" s="304"/>
      <c r="S649" s="304"/>
      <c r="T649" s="304"/>
      <c r="U649" s="304"/>
      <c r="V649" s="304"/>
      <c r="W649" s="304"/>
      <c r="X649" s="304"/>
      <c r="Y649" s="304"/>
      <c r="Z649" s="304"/>
    </row>
    <row r="650" spans="1:26" ht="12.75" customHeight="1" x14ac:dyDescent="0.25">
      <c r="A650" s="304"/>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row>
    <row r="651" spans="1:26" ht="12.75" customHeight="1" x14ac:dyDescent="0.25">
      <c r="A651" s="304"/>
      <c r="B651" s="304"/>
      <c r="C651" s="304"/>
      <c r="D651" s="304"/>
      <c r="E651" s="304"/>
      <c r="F651" s="304"/>
      <c r="G651" s="304"/>
      <c r="H651" s="304"/>
      <c r="I651" s="304"/>
      <c r="J651" s="304"/>
      <c r="K651" s="304"/>
      <c r="L651" s="304"/>
      <c r="M651" s="304"/>
      <c r="N651" s="304"/>
      <c r="O651" s="304"/>
      <c r="P651" s="304"/>
      <c r="Q651" s="304"/>
      <c r="R651" s="304"/>
      <c r="S651" s="304"/>
      <c r="T651" s="304"/>
      <c r="U651" s="304"/>
      <c r="V651" s="304"/>
      <c r="W651" s="304"/>
      <c r="X651" s="304"/>
      <c r="Y651" s="304"/>
      <c r="Z651" s="304"/>
    </row>
    <row r="652" spans="1:26" ht="12.75" customHeight="1" x14ac:dyDescent="0.25">
      <c r="A652" s="304"/>
      <c r="B652" s="304"/>
      <c r="C652" s="304"/>
      <c r="D652" s="304"/>
      <c r="E652" s="304"/>
      <c r="F652" s="304"/>
      <c r="G652" s="304"/>
      <c r="H652" s="304"/>
      <c r="I652" s="304"/>
      <c r="J652" s="304"/>
      <c r="K652" s="304"/>
      <c r="L652" s="304"/>
      <c r="M652" s="304"/>
      <c r="N652" s="304"/>
      <c r="O652" s="304"/>
      <c r="P652" s="304"/>
      <c r="Q652" s="304"/>
      <c r="R652" s="304"/>
      <c r="S652" s="304"/>
      <c r="T652" s="304"/>
      <c r="U652" s="304"/>
      <c r="V652" s="304"/>
      <c r="W652" s="304"/>
      <c r="X652" s="304"/>
      <c r="Y652" s="304"/>
      <c r="Z652" s="304"/>
    </row>
    <row r="653" spans="1:26" ht="12.75" customHeight="1" x14ac:dyDescent="0.25">
      <c r="A653" s="304"/>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row>
    <row r="654" spans="1:26" ht="12.75" customHeight="1" x14ac:dyDescent="0.25">
      <c r="A654" s="304"/>
      <c r="B654" s="304"/>
      <c r="C654" s="304"/>
      <c r="D654" s="304"/>
      <c r="E654" s="304"/>
      <c r="F654" s="304"/>
      <c r="G654" s="304"/>
      <c r="H654" s="304"/>
      <c r="I654" s="304"/>
      <c r="J654" s="304"/>
      <c r="K654" s="304"/>
      <c r="L654" s="304"/>
      <c r="M654" s="304"/>
      <c r="N654" s="304"/>
      <c r="O654" s="304"/>
      <c r="P654" s="304"/>
      <c r="Q654" s="304"/>
      <c r="R654" s="304"/>
      <c r="S654" s="304"/>
      <c r="T654" s="304"/>
      <c r="U654" s="304"/>
      <c r="V654" s="304"/>
      <c r="W654" s="304"/>
      <c r="X654" s="304"/>
      <c r="Y654" s="304"/>
      <c r="Z654" s="304"/>
    </row>
    <row r="655" spans="1:26" ht="12.75" customHeight="1" x14ac:dyDescent="0.25">
      <c r="A655" s="304"/>
      <c r="B655" s="304"/>
      <c r="C655" s="304"/>
      <c r="D655" s="304"/>
      <c r="E655" s="304"/>
      <c r="F655" s="304"/>
      <c r="G655" s="304"/>
      <c r="H655" s="304"/>
      <c r="I655" s="304"/>
      <c r="J655" s="304"/>
      <c r="K655" s="304"/>
      <c r="L655" s="304"/>
      <c r="M655" s="304"/>
      <c r="N655" s="304"/>
      <c r="O655" s="304"/>
      <c r="P655" s="304"/>
      <c r="Q655" s="304"/>
      <c r="R655" s="304"/>
      <c r="S655" s="304"/>
      <c r="T655" s="304"/>
      <c r="U655" s="304"/>
      <c r="V655" s="304"/>
      <c r="W655" s="304"/>
      <c r="X655" s="304"/>
      <c r="Y655" s="304"/>
      <c r="Z655" s="304"/>
    </row>
    <row r="656" spans="1:26" ht="12.75" customHeight="1" x14ac:dyDescent="0.25">
      <c r="A656" s="304"/>
      <c r="B656" s="304"/>
      <c r="C656" s="304"/>
      <c r="D656" s="304"/>
      <c r="E656" s="304"/>
      <c r="F656" s="304"/>
      <c r="G656" s="304"/>
      <c r="H656" s="304"/>
      <c r="I656" s="304"/>
      <c r="J656" s="304"/>
      <c r="K656" s="304"/>
      <c r="L656" s="304"/>
      <c r="M656" s="304"/>
      <c r="N656" s="304"/>
      <c r="O656" s="304"/>
      <c r="P656" s="304"/>
      <c r="Q656" s="304"/>
      <c r="R656" s="304"/>
      <c r="S656" s="304"/>
      <c r="T656" s="304"/>
      <c r="U656" s="304"/>
      <c r="V656" s="304"/>
      <c r="W656" s="304"/>
      <c r="X656" s="304"/>
      <c r="Y656" s="304"/>
      <c r="Z656" s="304"/>
    </row>
    <row r="657" spans="1:26" ht="12.75" customHeight="1" x14ac:dyDescent="0.25">
      <c r="A657" s="304"/>
      <c r="B657" s="304"/>
      <c r="C657" s="304"/>
      <c r="D657" s="304"/>
      <c r="E657" s="304"/>
      <c r="F657" s="304"/>
      <c r="G657" s="304"/>
      <c r="H657" s="304"/>
      <c r="I657" s="304"/>
      <c r="J657" s="304"/>
      <c r="K657" s="304"/>
      <c r="L657" s="304"/>
      <c r="M657" s="304"/>
      <c r="N657" s="304"/>
      <c r="O657" s="304"/>
      <c r="P657" s="304"/>
      <c r="Q657" s="304"/>
      <c r="R657" s="304"/>
      <c r="S657" s="304"/>
      <c r="T657" s="304"/>
      <c r="U657" s="304"/>
      <c r="V657" s="304"/>
      <c r="W657" s="304"/>
      <c r="X657" s="304"/>
      <c r="Y657" s="304"/>
      <c r="Z657" s="304"/>
    </row>
    <row r="658" spans="1:26" ht="12.75" customHeight="1" x14ac:dyDescent="0.25">
      <c r="A658" s="304"/>
      <c r="B658" s="304"/>
      <c r="C658" s="304"/>
      <c r="D658" s="304"/>
      <c r="E658" s="304"/>
      <c r="F658" s="304"/>
      <c r="G658" s="304"/>
      <c r="H658" s="304"/>
      <c r="I658" s="304"/>
      <c r="J658" s="304"/>
      <c r="K658" s="304"/>
      <c r="L658" s="304"/>
      <c r="M658" s="304"/>
      <c r="N658" s="304"/>
      <c r="O658" s="304"/>
      <c r="P658" s="304"/>
      <c r="Q658" s="304"/>
      <c r="R658" s="304"/>
      <c r="S658" s="304"/>
      <c r="T658" s="304"/>
      <c r="U658" s="304"/>
      <c r="V658" s="304"/>
      <c r="W658" s="304"/>
      <c r="X658" s="304"/>
      <c r="Y658" s="304"/>
      <c r="Z658" s="304"/>
    </row>
    <row r="659" spans="1:26" ht="12.75" customHeight="1" x14ac:dyDescent="0.25">
      <c r="A659" s="304"/>
      <c r="B659" s="304"/>
      <c r="C659" s="304"/>
      <c r="D659" s="304"/>
      <c r="E659" s="304"/>
      <c r="F659" s="304"/>
      <c r="G659" s="304"/>
      <c r="H659" s="304"/>
      <c r="I659" s="304"/>
      <c r="J659" s="304"/>
      <c r="K659" s="304"/>
      <c r="L659" s="304"/>
      <c r="M659" s="304"/>
      <c r="N659" s="304"/>
      <c r="O659" s="304"/>
      <c r="P659" s="304"/>
      <c r="Q659" s="304"/>
      <c r="R659" s="304"/>
      <c r="S659" s="304"/>
      <c r="T659" s="304"/>
      <c r="U659" s="304"/>
      <c r="V659" s="304"/>
      <c r="W659" s="304"/>
      <c r="X659" s="304"/>
      <c r="Y659" s="304"/>
      <c r="Z659" s="304"/>
    </row>
    <row r="660" spans="1:26" ht="12.75" customHeight="1" x14ac:dyDescent="0.25">
      <c r="A660" s="304"/>
      <c r="B660" s="304"/>
      <c r="C660" s="304"/>
      <c r="D660" s="304"/>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row>
    <row r="661" spans="1:26" ht="12.75" customHeight="1" x14ac:dyDescent="0.25">
      <c r="A661" s="304"/>
      <c r="B661" s="304"/>
      <c r="C661" s="304"/>
      <c r="D661" s="304"/>
      <c r="E661" s="304"/>
      <c r="F661" s="304"/>
      <c r="G661" s="304"/>
      <c r="H661" s="304"/>
      <c r="I661" s="304"/>
      <c r="J661" s="304"/>
      <c r="K661" s="304"/>
      <c r="L661" s="304"/>
      <c r="M661" s="304"/>
      <c r="N661" s="304"/>
      <c r="O661" s="304"/>
      <c r="P661" s="304"/>
      <c r="Q661" s="304"/>
      <c r="R661" s="304"/>
      <c r="S661" s="304"/>
      <c r="T661" s="304"/>
      <c r="U661" s="304"/>
      <c r="V661" s="304"/>
      <c r="W661" s="304"/>
      <c r="X661" s="304"/>
      <c r="Y661" s="304"/>
      <c r="Z661" s="304"/>
    </row>
    <row r="662" spans="1:26" ht="12.75" customHeight="1" x14ac:dyDescent="0.25">
      <c r="A662" s="304"/>
      <c r="B662" s="304"/>
      <c r="C662" s="304"/>
      <c r="D662" s="304"/>
      <c r="E662" s="304"/>
      <c r="F662" s="304"/>
      <c r="G662" s="304"/>
      <c r="H662" s="304"/>
      <c r="I662" s="304"/>
      <c r="J662" s="304"/>
      <c r="K662" s="304"/>
      <c r="L662" s="304"/>
      <c r="M662" s="304"/>
      <c r="N662" s="304"/>
      <c r="O662" s="304"/>
      <c r="P662" s="304"/>
      <c r="Q662" s="304"/>
      <c r="R662" s="304"/>
      <c r="S662" s="304"/>
      <c r="T662" s="304"/>
      <c r="U662" s="304"/>
      <c r="V662" s="304"/>
      <c r="W662" s="304"/>
      <c r="X662" s="304"/>
      <c r="Y662" s="304"/>
      <c r="Z662" s="304"/>
    </row>
    <row r="663" spans="1:26" ht="12.75" customHeight="1" x14ac:dyDescent="0.25">
      <c r="A663" s="304"/>
      <c r="B663" s="304"/>
      <c r="C663" s="304"/>
      <c r="D663" s="304"/>
      <c r="E663" s="304"/>
      <c r="F663" s="304"/>
      <c r="G663" s="304"/>
      <c r="H663" s="304"/>
      <c r="I663" s="304"/>
      <c r="J663" s="304"/>
      <c r="K663" s="304"/>
      <c r="L663" s="304"/>
      <c r="M663" s="304"/>
      <c r="N663" s="304"/>
      <c r="O663" s="304"/>
      <c r="P663" s="304"/>
      <c r="Q663" s="304"/>
      <c r="R663" s="304"/>
      <c r="S663" s="304"/>
      <c r="T663" s="304"/>
      <c r="U663" s="304"/>
      <c r="V663" s="304"/>
      <c r="W663" s="304"/>
      <c r="X663" s="304"/>
      <c r="Y663" s="304"/>
      <c r="Z663" s="304"/>
    </row>
    <row r="664" spans="1:26" ht="12.75" customHeight="1" x14ac:dyDescent="0.25">
      <c r="A664" s="304"/>
      <c r="B664" s="304"/>
      <c r="C664" s="304"/>
      <c r="D664" s="304"/>
      <c r="E664" s="304"/>
      <c r="F664" s="304"/>
      <c r="G664" s="304"/>
      <c r="H664" s="304"/>
      <c r="I664" s="304"/>
      <c r="J664" s="304"/>
      <c r="K664" s="304"/>
      <c r="L664" s="304"/>
      <c r="M664" s="304"/>
      <c r="N664" s="304"/>
      <c r="O664" s="304"/>
      <c r="P664" s="304"/>
      <c r="Q664" s="304"/>
      <c r="R664" s="304"/>
      <c r="S664" s="304"/>
      <c r="T664" s="304"/>
      <c r="U664" s="304"/>
      <c r="V664" s="304"/>
      <c r="W664" s="304"/>
      <c r="X664" s="304"/>
      <c r="Y664" s="304"/>
      <c r="Z664" s="304"/>
    </row>
    <row r="665" spans="1:26" ht="12.75" customHeight="1" x14ac:dyDescent="0.25">
      <c r="A665" s="304"/>
      <c r="B665" s="304"/>
      <c r="C665" s="304"/>
      <c r="D665" s="304"/>
      <c r="E665" s="304"/>
      <c r="F665" s="304"/>
      <c r="G665" s="304"/>
      <c r="H665" s="304"/>
      <c r="I665" s="304"/>
      <c r="J665" s="304"/>
      <c r="K665" s="304"/>
      <c r="L665" s="304"/>
      <c r="M665" s="304"/>
      <c r="N665" s="304"/>
      <c r="O665" s="304"/>
      <c r="P665" s="304"/>
      <c r="Q665" s="304"/>
      <c r="R665" s="304"/>
      <c r="S665" s="304"/>
      <c r="T665" s="304"/>
      <c r="U665" s="304"/>
      <c r="V665" s="304"/>
      <c r="W665" s="304"/>
      <c r="X665" s="304"/>
      <c r="Y665" s="304"/>
      <c r="Z665" s="304"/>
    </row>
    <row r="666" spans="1:26" ht="12.75" customHeight="1" x14ac:dyDescent="0.25">
      <c r="A666" s="304"/>
      <c r="B666" s="304"/>
      <c r="C666" s="304"/>
      <c r="D666" s="304"/>
      <c r="E666" s="304"/>
      <c r="F666" s="304"/>
      <c r="G666" s="304"/>
      <c r="H666" s="304"/>
      <c r="I666" s="304"/>
      <c r="J666" s="304"/>
      <c r="K666" s="304"/>
      <c r="L666" s="304"/>
      <c r="M666" s="304"/>
      <c r="N666" s="304"/>
      <c r="O666" s="304"/>
      <c r="P666" s="304"/>
      <c r="Q666" s="304"/>
      <c r="R666" s="304"/>
      <c r="S666" s="304"/>
      <c r="T666" s="304"/>
      <c r="U666" s="304"/>
      <c r="V666" s="304"/>
      <c r="W666" s="304"/>
      <c r="X666" s="304"/>
      <c r="Y666" s="304"/>
      <c r="Z666" s="304"/>
    </row>
    <row r="667" spans="1:26" ht="12.75" customHeight="1" x14ac:dyDescent="0.25">
      <c r="A667" s="304"/>
      <c r="B667" s="304"/>
      <c r="C667" s="304"/>
      <c r="D667" s="304"/>
      <c r="E667" s="304"/>
      <c r="F667" s="304"/>
      <c r="G667" s="304"/>
      <c r="H667" s="304"/>
      <c r="I667" s="304"/>
      <c r="J667" s="304"/>
      <c r="K667" s="304"/>
      <c r="L667" s="304"/>
      <c r="M667" s="304"/>
      <c r="N667" s="304"/>
      <c r="O667" s="304"/>
      <c r="P667" s="304"/>
      <c r="Q667" s="304"/>
      <c r="R667" s="304"/>
      <c r="S667" s="304"/>
      <c r="T667" s="304"/>
      <c r="U667" s="304"/>
      <c r="V667" s="304"/>
      <c r="W667" s="304"/>
      <c r="X667" s="304"/>
      <c r="Y667" s="304"/>
      <c r="Z667" s="304"/>
    </row>
    <row r="668" spans="1:26" ht="12.75" customHeight="1" x14ac:dyDescent="0.25">
      <c r="A668" s="304"/>
      <c r="B668" s="304"/>
      <c r="C668" s="304"/>
      <c r="D668" s="304"/>
      <c r="E668" s="304"/>
      <c r="F668" s="304"/>
      <c r="G668" s="304"/>
      <c r="H668" s="304"/>
      <c r="I668" s="304"/>
      <c r="J668" s="304"/>
      <c r="K668" s="304"/>
      <c r="L668" s="304"/>
      <c r="M668" s="304"/>
      <c r="N668" s="304"/>
      <c r="O668" s="304"/>
      <c r="P668" s="304"/>
      <c r="Q668" s="304"/>
      <c r="R668" s="304"/>
      <c r="S668" s="304"/>
      <c r="T668" s="304"/>
      <c r="U668" s="304"/>
      <c r="V668" s="304"/>
      <c r="W668" s="304"/>
      <c r="X668" s="304"/>
      <c r="Y668" s="304"/>
      <c r="Z668" s="304"/>
    </row>
    <row r="669" spans="1:26" ht="12.75" customHeight="1" x14ac:dyDescent="0.25">
      <c r="A669" s="304"/>
      <c r="B669" s="304"/>
      <c r="C669" s="304"/>
      <c r="D669" s="304"/>
      <c r="E669" s="304"/>
      <c r="F669" s="304"/>
      <c r="G669" s="304"/>
      <c r="H669" s="304"/>
      <c r="I669" s="304"/>
      <c r="J669" s="304"/>
      <c r="K669" s="304"/>
      <c r="L669" s="304"/>
      <c r="M669" s="304"/>
      <c r="N669" s="304"/>
      <c r="O669" s="304"/>
      <c r="P669" s="304"/>
      <c r="Q669" s="304"/>
      <c r="R669" s="304"/>
      <c r="S669" s="304"/>
      <c r="T669" s="304"/>
      <c r="U669" s="304"/>
      <c r="V669" s="304"/>
      <c r="W669" s="304"/>
      <c r="X669" s="304"/>
      <c r="Y669" s="304"/>
      <c r="Z669" s="304"/>
    </row>
    <row r="670" spans="1:26" ht="12.75" customHeight="1" x14ac:dyDescent="0.25">
      <c r="A670" s="304"/>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row>
    <row r="671" spans="1:26" ht="12.75" customHeight="1" x14ac:dyDescent="0.25">
      <c r="A671" s="304"/>
      <c r="B671" s="304"/>
      <c r="C671" s="304"/>
      <c r="D671" s="304"/>
      <c r="E671" s="304"/>
      <c r="F671" s="304"/>
      <c r="G671" s="304"/>
      <c r="H671" s="304"/>
      <c r="I671" s="304"/>
      <c r="J671" s="304"/>
      <c r="K671" s="304"/>
      <c r="L671" s="304"/>
      <c r="M671" s="304"/>
      <c r="N671" s="304"/>
      <c r="O671" s="304"/>
      <c r="P671" s="304"/>
      <c r="Q671" s="304"/>
      <c r="R671" s="304"/>
      <c r="S671" s="304"/>
      <c r="T671" s="304"/>
      <c r="U671" s="304"/>
      <c r="V671" s="304"/>
      <c r="W671" s="304"/>
      <c r="X671" s="304"/>
      <c r="Y671" s="304"/>
      <c r="Z671" s="304"/>
    </row>
    <row r="672" spans="1:26" ht="12.75" customHeight="1" x14ac:dyDescent="0.25">
      <c r="A672" s="304"/>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row>
    <row r="673" spans="1:26" ht="12.75" customHeight="1" x14ac:dyDescent="0.25">
      <c r="A673" s="304"/>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row>
    <row r="674" spans="1:26" ht="12.75" customHeight="1" x14ac:dyDescent="0.25">
      <c r="A674" s="304"/>
      <c r="B674" s="304"/>
      <c r="C674" s="304"/>
      <c r="D674" s="304"/>
      <c r="E674" s="304"/>
      <c r="F674" s="304"/>
      <c r="G674" s="304"/>
      <c r="H674" s="304"/>
      <c r="I674" s="304"/>
      <c r="J674" s="304"/>
      <c r="K674" s="304"/>
      <c r="L674" s="304"/>
      <c r="M674" s="304"/>
      <c r="N674" s="304"/>
      <c r="O674" s="304"/>
      <c r="P674" s="304"/>
      <c r="Q674" s="304"/>
      <c r="R674" s="304"/>
      <c r="S674" s="304"/>
      <c r="T674" s="304"/>
      <c r="U674" s="304"/>
      <c r="V674" s="304"/>
      <c r="W674" s="304"/>
      <c r="X674" s="304"/>
      <c r="Y674" s="304"/>
      <c r="Z674" s="304"/>
    </row>
    <row r="675" spans="1:26" ht="12.75" customHeight="1" x14ac:dyDescent="0.25">
      <c r="A675" s="304"/>
      <c r="B675" s="304"/>
      <c r="C675" s="304"/>
      <c r="D675" s="304"/>
      <c r="E675" s="304"/>
      <c r="F675" s="304"/>
      <c r="G675" s="304"/>
      <c r="H675" s="304"/>
      <c r="I675" s="304"/>
      <c r="J675" s="304"/>
      <c r="K675" s="304"/>
      <c r="L675" s="304"/>
      <c r="M675" s="304"/>
      <c r="N675" s="304"/>
      <c r="O675" s="304"/>
      <c r="P675" s="304"/>
      <c r="Q675" s="304"/>
      <c r="R675" s="304"/>
      <c r="S675" s="304"/>
      <c r="T675" s="304"/>
      <c r="U675" s="304"/>
      <c r="V675" s="304"/>
      <c r="W675" s="304"/>
      <c r="X675" s="304"/>
      <c r="Y675" s="304"/>
      <c r="Z675" s="304"/>
    </row>
    <row r="676" spans="1:26" ht="12.75" customHeight="1" x14ac:dyDescent="0.25">
      <c r="A676" s="304"/>
      <c r="B676" s="304"/>
      <c r="C676" s="304"/>
      <c r="D676" s="304"/>
      <c r="E676" s="304"/>
      <c r="F676" s="304"/>
      <c r="G676" s="304"/>
      <c r="H676" s="304"/>
      <c r="I676" s="304"/>
      <c r="J676" s="304"/>
      <c r="K676" s="304"/>
      <c r="L676" s="304"/>
      <c r="M676" s="304"/>
      <c r="N676" s="304"/>
      <c r="O676" s="304"/>
      <c r="P676" s="304"/>
      <c r="Q676" s="304"/>
      <c r="R676" s="304"/>
      <c r="S676" s="304"/>
      <c r="T676" s="304"/>
      <c r="U676" s="304"/>
      <c r="V676" s="304"/>
      <c r="W676" s="304"/>
      <c r="X676" s="304"/>
      <c r="Y676" s="304"/>
      <c r="Z676" s="304"/>
    </row>
    <row r="677" spans="1:26" ht="12.75" customHeight="1" x14ac:dyDescent="0.25">
      <c r="A677" s="304"/>
      <c r="B677" s="304"/>
      <c r="C677" s="304"/>
      <c r="D677" s="304"/>
      <c r="E677" s="304"/>
      <c r="F677" s="304"/>
      <c r="G677" s="304"/>
      <c r="H677" s="304"/>
      <c r="I677" s="304"/>
      <c r="J677" s="304"/>
      <c r="K677" s="304"/>
      <c r="L677" s="304"/>
      <c r="M677" s="304"/>
      <c r="N677" s="304"/>
      <c r="O677" s="304"/>
      <c r="P677" s="304"/>
      <c r="Q677" s="304"/>
      <c r="R677" s="304"/>
      <c r="S677" s="304"/>
      <c r="T677" s="304"/>
      <c r="U677" s="304"/>
      <c r="V677" s="304"/>
      <c r="W677" s="304"/>
      <c r="X677" s="304"/>
      <c r="Y677" s="304"/>
      <c r="Z677" s="304"/>
    </row>
    <row r="678" spans="1:26" ht="12.75" customHeight="1" x14ac:dyDescent="0.25">
      <c r="A678" s="304"/>
      <c r="B678" s="304"/>
      <c r="C678" s="304"/>
      <c r="D678" s="304"/>
      <c r="E678" s="304"/>
      <c r="F678" s="304"/>
      <c r="G678" s="304"/>
      <c r="H678" s="304"/>
      <c r="I678" s="304"/>
      <c r="J678" s="304"/>
      <c r="K678" s="304"/>
      <c r="L678" s="304"/>
      <c r="M678" s="304"/>
      <c r="N678" s="304"/>
      <c r="O678" s="304"/>
      <c r="P678" s="304"/>
      <c r="Q678" s="304"/>
      <c r="R678" s="304"/>
      <c r="S678" s="304"/>
      <c r="T678" s="304"/>
      <c r="U678" s="304"/>
      <c r="V678" s="304"/>
      <c r="W678" s="304"/>
      <c r="X678" s="304"/>
      <c r="Y678" s="304"/>
      <c r="Z678" s="304"/>
    </row>
    <row r="679" spans="1:26" ht="12.75" customHeight="1" x14ac:dyDescent="0.25">
      <c r="A679" s="304"/>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row>
    <row r="680" spans="1:26" ht="12.75" customHeight="1" x14ac:dyDescent="0.25">
      <c r="A680" s="304"/>
      <c r="B680" s="304"/>
      <c r="C680" s="304"/>
      <c r="D680" s="304"/>
      <c r="E680" s="304"/>
      <c r="F680" s="304"/>
      <c r="G680" s="304"/>
      <c r="H680" s="304"/>
      <c r="I680" s="304"/>
      <c r="J680" s="304"/>
      <c r="K680" s="304"/>
      <c r="L680" s="304"/>
      <c r="M680" s="304"/>
      <c r="N680" s="304"/>
      <c r="O680" s="304"/>
      <c r="P680" s="304"/>
      <c r="Q680" s="304"/>
      <c r="R680" s="304"/>
      <c r="S680" s="304"/>
      <c r="T680" s="304"/>
      <c r="U680" s="304"/>
      <c r="V680" s="304"/>
      <c r="W680" s="304"/>
      <c r="X680" s="304"/>
      <c r="Y680" s="304"/>
      <c r="Z680" s="304"/>
    </row>
    <row r="681" spans="1:26" ht="12.75" customHeight="1" x14ac:dyDescent="0.25">
      <c r="A681" s="304"/>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row>
    <row r="682" spans="1:26" ht="12.75" customHeight="1" x14ac:dyDescent="0.25">
      <c r="A682" s="304"/>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row>
    <row r="683" spans="1:26" ht="12.75" customHeight="1" x14ac:dyDescent="0.25">
      <c r="A683" s="304"/>
      <c r="B683" s="304"/>
      <c r="C683" s="304"/>
      <c r="D683" s="304"/>
      <c r="E683" s="304"/>
      <c r="F683" s="304"/>
      <c r="G683" s="304"/>
      <c r="H683" s="304"/>
      <c r="I683" s="304"/>
      <c r="J683" s="304"/>
      <c r="K683" s="304"/>
      <c r="L683" s="304"/>
      <c r="M683" s="304"/>
      <c r="N683" s="304"/>
      <c r="O683" s="304"/>
      <c r="P683" s="304"/>
      <c r="Q683" s="304"/>
      <c r="R683" s="304"/>
      <c r="S683" s="304"/>
      <c r="T683" s="304"/>
      <c r="U683" s="304"/>
      <c r="V683" s="304"/>
      <c r="W683" s="304"/>
      <c r="X683" s="304"/>
      <c r="Y683" s="304"/>
      <c r="Z683" s="304"/>
    </row>
    <row r="684" spans="1:26" ht="12.75" customHeight="1" x14ac:dyDescent="0.25">
      <c r="A684" s="304"/>
      <c r="B684" s="304"/>
      <c r="C684" s="304"/>
      <c r="D684" s="304"/>
      <c r="E684" s="304"/>
      <c r="F684" s="304"/>
      <c r="G684" s="304"/>
      <c r="H684" s="304"/>
      <c r="I684" s="304"/>
      <c r="J684" s="304"/>
      <c r="K684" s="304"/>
      <c r="L684" s="304"/>
      <c r="M684" s="304"/>
      <c r="N684" s="304"/>
      <c r="O684" s="304"/>
      <c r="P684" s="304"/>
      <c r="Q684" s="304"/>
      <c r="R684" s="304"/>
      <c r="S684" s="304"/>
      <c r="T684" s="304"/>
      <c r="U684" s="304"/>
      <c r="V684" s="304"/>
      <c r="W684" s="304"/>
      <c r="X684" s="304"/>
      <c r="Y684" s="304"/>
      <c r="Z684" s="304"/>
    </row>
    <row r="685" spans="1:26" ht="12.75" customHeight="1" x14ac:dyDescent="0.25">
      <c r="A685" s="304"/>
      <c r="B685" s="304"/>
      <c r="C685" s="304"/>
      <c r="D685" s="304"/>
      <c r="E685" s="304"/>
      <c r="F685" s="304"/>
      <c r="G685" s="304"/>
      <c r="H685" s="304"/>
      <c r="I685" s="304"/>
      <c r="J685" s="304"/>
      <c r="K685" s="304"/>
      <c r="L685" s="304"/>
      <c r="M685" s="304"/>
      <c r="N685" s="304"/>
      <c r="O685" s="304"/>
      <c r="P685" s="304"/>
      <c r="Q685" s="304"/>
      <c r="R685" s="304"/>
      <c r="S685" s="304"/>
      <c r="T685" s="304"/>
      <c r="U685" s="304"/>
      <c r="V685" s="304"/>
      <c r="W685" s="304"/>
      <c r="X685" s="304"/>
      <c r="Y685" s="304"/>
      <c r="Z685" s="304"/>
    </row>
    <row r="686" spans="1:26" ht="12.75" customHeight="1" x14ac:dyDescent="0.25">
      <c r="A686" s="304"/>
      <c r="B686" s="304"/>
      <c r="C686" s="304"/>
      <c r="D686" s="304"/>
      <c r="E686" s="304"/>
      <c r="F686" s="304"/>
      <c r="G686" s="304"/>
      <c r="H686" s="304"/>
      <c r="I686" s="304"/>
      <c r="J686" s="304"/>
      <c r="K686" s="304"/>
      <c r="L686" s="304"/>
      <c r="M686" s="304"/>
      <c r="N686" s="304"/>
      <c r="O686" s="304"/>
      <c r="P686" s="304"/>
      <c r="Q686" s="304"/>
      <c r="R686" s="304"/>
      <c r="S686" s="304"/>
      <c r="T686" s="304"/>
      <c r="U686" s="304"/>
      <c r="V686" s="304"/>
      <c r="W686" s="304"/>
      <c r="X686" s="304"/>
      <c r="Y686" s="304"/>
      <c r="Z686" s="304"/>
    </row>
    <row r="687" spans="1:26" ht="12.75" customHeight="1" x14ac:dyDescent="0.25">
      <c r="A687" s="304"/>
      <c r="B687" s="304"/>
      <c r="C687" s="304"/>
      <c r="D687" s="304"/>
      <c r="E687" s="304"/>
      <c r="F687" s="304"/>
      <c r="G687" s="304"/>
      <c r="H687" s="304"/>
      <c r="I687" s="304"/>
      <c r="J687" s="304"/>
      <c r="K687" s="304"/>
      <c r="L687" s="304"/>
      <c r="M687" s="304"/>
      <c r="N687" s="304"/>
      <c r="O687" s="304"/>
      <c r="P687" s="304"/>
      <c r="Q687" s="304"/>
      <c r="R687" s="304"/>
      <c r="S687" s="304"/>
      <c r="T687" s="304"/>
      <c r="U687" s="304"/>
      <c r="V687" s="304"/>
      <c r="W687" s="304"/>
      <c r="X687" s="304"/>
      <c r="Y687" s="304"/>
      <c r="Z687" s="304"/>
    </row>
    <row r="688" spans="1:26" ht="12.75" customHeight="1" x14ac:dyDescent="0.25">
      <c r="A688" s="304"/>
      <c r="B688" s="304"/>
      <c r="C688" s="304"/>
      <c r="D688" s="304"/>
      <c r="E688" s="304"/>
      <c r="F688" s="304"/>
      <c r="G688" s="304"/>
      <c r="H688" s="304"/>
      <c r="I688" s="304"/>
      <c r="J688" s="304"/>
      <c r="K688" s="304"/>
      <c r="L688" s="304"/>
      <c r="M688" s="304"/>
      <c r="N688" s="304"/>
      <c r="O688" s="304"/>
      <c r="P688" s="304"/>
      <c r="Q688" s="304"/>
      <c r="R688" s="304"/>
      <c r="S688" s="304"/>
      <c r="T688" s="304"/>
      <c r="U688" s="304"/>
      <c r="V688" s="304"/>
      <c r="W688" s="304"/>
      <c r="X688" s="304"/>
      <c r="Y688" s="304"/>
      <c r="Z688" s="304"/>
    </row>
    <row r="689" spans="1:26" ht="12.75" customHeight="1" x14ac:dyDescent="0.25">
      <c r="A689" s="304"/>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row>
    <row r="690" spans="1:26" ht="12.75" customHeight="1" x14ac:dyDescent="0.25">
      <c r="A690" s="304"/>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row>
    <row r="691" spans="1:26" ht="12.75" customHeight="1" x14ac:dyDescent="0.25">
      <c r="A691" s="304"/>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row>
    <row r="692" spans="1:26" ht="12.75" customHeight="1" x14ac:dyDescent="0.25">
      <c r="A692" s="304"/>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row>
    <row r="693" spans="1:26" ht="12.75" customHeight="1" x14ac:dyDescent="0.25">
      <c r="A693" s="304"/>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row>
    <row r="694" spans="1:26" ht="12.75" customHeight="1" x14ac:dyDescent="0.25">
      <c r="A694" s="304"/>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row>
    <row r="695" spans="1:26" ht="12.75" customHeight="1" x14ac:dyDescent="0.25">
      <c r="A695" s="304"/>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row>
    <row r="696" spans="1:26" ht="12.75" customHeight="1" x14ac:dyDescent="0.25">
      <c r="A696" s="304"/>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row>
    <row r="697" spans="1:26" ht="12.75" customHeight="1" x14ac:dyDescent="0.25">
      <c r="A697" s="304"/>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row>
    <row r="698" spans="1:26" ht="12.75" customHeight="1" x14ac:dyDescent="0.25">
      <c r="A698" s="304"/>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row>
    <row r="699" spans="1:26" ht="12.75" customHeight="1" x14ac:dyDescent="0.25">
      <c r="A699" s="304"/>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row>
    <row r="700" spans="1:26" ht="12.75" customHeight="1" x14ac:dyDescent="0.25">
      <c r="A700" s="304"/>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row>
    <row r="701" spans="1:26" ht="12.75" customHeight="1" x14ac:dyDescent="0.25">
      <c r="A701" s="304"/>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row>
    <row r="702" spans="1:26" ht="12.75" customHeight="1" x14ac:dyDescent="0.25">
      <c r="A702" s="304"/>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row>
    <row r="703" spans="1:26" ht="12.75" customHeight="1" x14ac:dyDescent="0.25">
      <c r="A703" s="304"/>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row>
    <row r="704" spans="1:26" ht="12.75" customHeight="1" x14ac:dyDescent="0.25">
      <c r="A704" s="304"/>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row>
    <row r="705" spans="1:26" ht="12.75" customHeight="1" x14ac:dyDescent="0.25">
      <c r="A705" s="304"/>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row>
    <row r="706" spans="1:26" ht="12.75" customHeight="1" x14ac:dyDescent="0.25">
      <c r="A706" s="304"/>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row>
    <row r="707" spans="1:26" ht="12.75" customHeight="1" x14ac:dyDescent="0.25">
      <c r="A707" s="304"/>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row>
    <row r="708" spans="1:26" ht="12.75" customHeight="1" x14ac:dyDescent="0.25">
      <c r="A708" s="304"/>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row>
    <row r="709" spans="1:26" ht="12.75" customHeight="1" x14ac:dyDescent="0.25">
      <c r="A709" s="304"/>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row>
    <row r="710" spans="1:26" ht="12.75" customHeight="1" x14ac:dyDescent="0.25">
      <c r="A710" s="304"/>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row>
    <row r="711" spans="1:26" ht="12.75" customHeight="1" x14ac:dyDescent="0.25">
      <c r="A711" s="304"/>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row>
    <row r="712" spans="1:26" ht="12.75" customHeight="1" x14ac:dyDescent="0.25">
      <c r="A712" s="304"/>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row>
    <row r="713" spans="1:26" ht="12.75" customHeight="1" x14ac:dyDescent="0.25">
      <c r="A713" s="304"/>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row>
    <row r="714" spans="1:26" ht="12.75" customHeight="1" x14ac:dyDescent="0.25">
      <c r="A714" s="304"/>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row>
    <row r="715" spans="1:26" ht="12.75" customHeight="1" x14ac:dyDescent="0.25">
      <c r="A715" s="304"/>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row>
    <row r="716" spans="1:26" ht="12.75" customHeight="1" x14ac:dyDescent="0.25">
      <c r="A716" s="304"/>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row>
    <row r="717" spans="1:26" ht="12.75" customHeight="1" x14ac:dyDescent="0.25">
      <c r="A717" s="304"/>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row>
    <row r="718" spans="1:26" ht="12.75" customHeight="1" x14ac:dyDescent="0.25">
      <c r="A718" s="304"/>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row>
    <row r="719" spans="1:26" ht="12.75" customHeight="1" x14ac:dyDescent="0.25">
      <c r="A719" s="304"/>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row>
    <row r="720" spans="1:26" ht="12.75" customHeight="1" x14ac:dyDescent="0.25">
      <c r="A720" s="304"/>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row>
    <row r="721" spans="1:26" ht="12.75" customHeight="1" x14ac:dyDescent="0.25">
      <c r="A721" s="304"/>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row>
    <row r="722" spans="1:26" ht="12.75" customHeight="1" x14ac:dyDescent="0.25">
      <c r="A722" s="304"/>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row>
    <row r="723" spans="1:26" ht="12.75" customHeight="1" x14ac:dyDescent="0.25">
      <c r="A723" s="304"/>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row>
    <row r="724" spans="1:26" ht="12.75" customHeight="1" x14ac:dyDescent="0.25">
      <c r="A724" s="304"/>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row>
    <row r="725" spans="1:26" ht="12.75" customHeight="1" x14ac:dyDescent="0.25">
      <c r="A725" s="304"/>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row>
    <row r="726" spans="1:26" ht="12.75" customHeight="1" x14ac:dyDescent="0.25">
      <c r="A726" s="304"/>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row>
    <row r="727" spans="1:26" ht="12.75" customHeight="1" x14ac:dyDescent="0.25">
      <c r="A727" s="304"/>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row>
    <row r="728" spans="1:26" ht="12.75" customHeight="1" x14ac:dyDescent="0.25">
      <c r="A728" s="304"/>
      <c r="B728" s="304"/>
      <c r="C728" s="304"/>
      <c r="D728" s="304"/>
      <c r="E728" s="304"/>
      <c r="F728" s="304"/>
      <c r="G728" s="304"/>
      <c r="H728" s="304"/>
      <c r="I728" s="304"/>
      <c r="J728" s="304"/>
      <c r="K728" s="304"/>
      <c r="L728" s="304"/>
      <c r="M728" s="304"/>
      <c r="N728" s="304"/>
      <c r="O728" s="304"/>
      <c r="P728" s="304"/>
      <c r="Q728" s="304"/>
      <c r="R728" s="304"/>
      <c r="S728" s="304"/>
      <c r="T728" s="304"/>
      <c r="U728" s="304"/>
      <c r="V728" s="304"/>
      <c r="W728" s="304"/>
      <c r="X728" s="304"/>
      <c r="Y728" s="304"/>
      <c r="Z728" s="304"/>
    </row>
    <row r="729" spans="1:26" ht="12.75" customHeight="1" x14ac:dyDescent="0.25">
      <c r="A729" s="304"/>
      <c r="B729" s="304"/>
      <c r="C729" s="304"/>
      <c r="D729" s="304"/>
      <c r="E729" s="304"/>
      <c r="F729" s="304"/>
      <c r="G729" s="304"/>
      <c r="H729" s="304"/>
      <c r="I729" s="304"/>
      <c r="J729" s="304"/>
      <c r="K729" s="304"/>
      <c r="L729" s="304"/>
      <c r="M729" s="304"/>
      <c r="N729" s="304"/>
      <c r="O729" s="304"/>
      <c r="P729" s="304"/>
      <c r="Q729" s="304"/>
      <c r="R729" s="304"/>
      <c r="S729" s="304"/>
      <c r="T729" s="304"/>
      <c r="U729" s="304"/>
      <c r="V729" s="304"/>
      <c r="W729" s="304"/>
      <c r="X729" s="304"/>
      <c r="Y729" s="304"/>
      <c r="Z729" s="304"/>
    </row>
    <row r="730" spans="1:26" ht="12.75" customHeight="1" x14ac:dyDescent="0.25">
      <c r="A730" s="304"/>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row>
    <row r="731" spans="1:26" ht="12.75" customHeight="1" x14ac:dyDescent="0.25">
      <c r="A731" s="304"/>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row>
    <row r="732" spans="1:26" ht="12.75" customHeight="1" x14ac:dyDescent="0.25">
      <c r="A732" s="304"/>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row>
    <row r="733" spans="1:26" ht="12.75" customHeight="1" x14ac:dyDescent="0.25">
      <c r="A733" s="304"/>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row>
    <row r="734" spans="1:26" ht="12.75" customHeight="1" x14ac:dyDescent="0.25">
      <c r="A734" s="304"/>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row>
    <row r="735" spans="1:26" ht="12.75" customHeight="1" x14ac:dyDescent="0.25">
      <c r="A735" s="304"/>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row>
    <row r="736" spans="1:26" ht="12.75" customHeight="1" x14ac:dyDescent="0.25">
      <c r="A736" s="304"/>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row>
    <row r="737" spans="1:26" ht="12.75" customHeight="1" x14ac:dyDescent="0.25">
      <c r="A737" s="304"/>
      <c r="B737" s="304"/>
      <c r="C737" s="304"/>
      <c r="D737" s="304"/>
      <c r="E737" s="304"/>
      <c r="F737" s="304"/>
      <c r="G737" s="304"/>
      <c r="H737" s="304"/>
      <c r="I737" s="304"/>
      <c r="J737" s="304"/>
      <c r="K737" s="304"/>
      <c r="L737" s="304"/>
      <c r="M737" s="304"/>
      <c r="N737" s="304"/>
      <c r="O737" s="304"/>
      <c r="P737" s="304"/>
      <c r="Q737" s="304"/>
      <c r="R737" s="304"/>
      <c r="S737" s="304"/>
      <c r="T737" s="304"/>
      <c r="U737" s="304"/>
      <c r="V737" s="304"/>
      <c r="W737" s="304"/>
      <c r="X737" s="304"/>
      <c r="Y737" s="304"/>
      <c r="Z737" s="304"/>
    </row>
    <row r="738" spans="1:26" ht="12.75" customHeight="1" x14ac:dyDescent="0.25">
      <c r="A738" s="304"/>
      <c r="B738" s="304"/>
      <c r="C738" s="304"/>
      <c r="D738" s="304"/>
      <c r="E738" s="304"/>
      <c r="F738" s="304"/>
      <c r="G738" s="304"/>
      <c r="H738" s="304"/>
      <c r="I738" s="304"/>
      <c r="J738" s="304"/>
      <c r="K738" s="304"/>
      <c r="L738" s="304"/>
      <c r="M738" s="304"/>
      <c r="N738" s="304"/>
      <c r="O738" s="304"/>
      <c r="P738" s="304"/>
      <c r="Q738" s="304"/>
      <c r="R738" s="304"/>
      <c r="S738" s="304"/>
      <c r="T738" s="304"/>
      <c r="U738" s="304"/>
      <c r="V738" s="304"/>
      <c r="W738" s="304"/>
      <c r="X738" s="304"/>
      <c r="Y738" s="304"/>
      <c r="Z738" s="304"/>
    </row>
    <row r="739" spans="1:26" ht="12.75" customHeight="1" x14ac:dyDescent="0.25">
      <c r="A739" s="304"/>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c r="Y739" s="304"/>
      <c r="Z739" s="304"/>
    </row>
    <row r="740" spans="1:26" ht="12.75" customHeight="1" x14ac:dyDescent="0.25">
      <c r="A740" s="304"/>
      <c r="B740" s="304"/>
      <c r="C740" s="304"/>
      <c r="D740" s="304"/>
      <c r="E740" s="304"/>
      <c r="F740" s="304"/>
      <c r="G740" s="304"/>
      <c r="H740" s="304"/>
      <c r="I740" s="304"/>
      <c r="J740" s="304"/>
      <c r="K740" s="304"/>
      <c r="L740" s="304"/>
      <c r="M740" s="304"/>
      <c r="N740" s="304"/>
      <c r="O740" s="304"/>
      <c r="P740" s="304"/>
      <c r="Q740" s="304"/>
      <c r="R740" s="304"/>
      <c r="S740" s="304"/>
      <c r="T740" s="304"/>
      <c r="U740" s="304"/>
      <c r="V740" s="304"/>
      <c r="W740" s="304"/>
      <c r="X740" s="304"/>
      <c r="Y740" s="304"/>
      <c r="Z740" s="304"/>
    </row>
    <row r="741" spans="1:26" ht="12.75" customHeight="1" x14ac:dyDescent="0.25">
      <c r="A741" s="304"/>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row>
    <row r="742" spans="1:26" ht="12.75" customHeight="1" x14ac:dyDescent="0.25">
      <c r="A742" s="304"/>
      <c r="B742" s="304"/>
      <c r="C742" s="304"/>
      <c r="D742" s="304"/>
      <c r="E742" s="304"/>
      <c r="F742" s="304"/>
      <c r="G742" s="304"/>
      <c r="H742" s="304"/>
      <c r="I742" s="304"/>
      <c r="J742" s="304"/>
      <c r="K742" s="304"/>
      <c r="L742" s="304"/>
      <c r="M742" s="304"/>
      <c r="N742" s="304"/>
      <c r="O742" s="304"/>
      <c r="P742" s="304"/>
      <c r="Q742" s="304"/>
      <c r="R742" s="304"/>
      <c r="S742" s="304"/>
      <c r="T742" s="304"/>
      <c r="U742" s="304"/>
      <c r="V742" s="304"/>
      <c r="W742" s="304"/>
      <c r="X742" s="304"/>
      <c r="Y742" s="304"/>
      <c r="Z742" s="304"/>
    </row>
    <row r="743" spans="1:26" ht="12.75" customHeight="1" x14ac:dyDescent="0.25">
      <c r="A743" s="304"/>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row>
    <row r="744" spans="1:26" ht="12.75" customHeight="1" x14ac:dyDescent="0.25">
      <c r="A744" s="304"/>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row>
    <row r="745" spans="1:26" ht="12.75" customHeight="1" x14ac:dyDescent="0.25">
      <c r="A745" s="304"/>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row>
    <row r="746" spans="1:26" ht="12.75" customHeight="1" x14ac:dyDescent="0.25">
      <c r="A746" s="304"/>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row>
    <row r="747" spans="1:26" ht="12.75" customHeight="1" x14ac:dyDescent="0.25">
      <c r="A747" s="304"/>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row>
    <row r="748" spans="1:26" ht="12.75" customHeight="1" x14ac:dyDescent="0.25">
      <c r="A748" s="304"/>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row>
    <row r="749" spans="1:26" ht="12.75" customHeight="1" x14ac:dyDescent="0.25">
      <c r="A749" s="304"/>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row>
    <row r="750" spans="1:26" ht="12.75" customHeight="1" x14ac:dyDescent="0.25">
      <c r="A750" s="304"/>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row>
    <row r="751" spans="1:26" ht="12.75" customHeight="1" x14ac:dyDescent="0.25">
      <c r="A751" s="304"/>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row>
    <row r="752" spans="1:26" ht="12.75" customHeight="1" x14ac:dyDescent="0.25">
      <c r="A752" s="304"/>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row>
    <row r="753" spans="1:26" ht="12.75" customHeight="1" x14ac:dyDescent="0.25">
      <c r="A753" s="304"/>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row>
    <row r="754" spans="1:26" ht="12.75" customHeight="1" x14ac:dyDescent="0.25">
      <c r="A754" s="304"/>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row>
    <row r="755" spans="1:26" ht="12.75" customHeight="1" x14ac:dyDescent="0.25">
      <c r="A755" s="304"/>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row>
    <row r="756" spans="1:26" ht="12.75" customHeight="1" x14ac:dyDescent="0.25">
      <c r="A756" s="304"/>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row>
    <row r="757" spans="1:26" ht="12.75" customHeight="1" x14ac:dyDescent="0.25">
      <c r="A757" s="304"/>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row>
    <row r="758" spans="1:26" ht="12.75" customHeight="1" x14ac:dyDescent="0.25">
      <c r="A758" s="304"/>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row>
    <row r="759" spans="1:26" ht="12.75" customHeight="1" x14ac:dyDescent="0.25">
      <c r="A759" s="304"/>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row>
    <row r="760" spans="1:26" ht="12.75" customHeight="1" x14ac:dyDescent="0.25">
      <c r="A760" s="304"/>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row>
    <row r="761" spans="1:26" ht="12.75" customHeight="1" x14ac:dyDescent="0.25">
      <c r="A761" s="304"/>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row>
    <row r="762" spans="1:26" ht="12.75" customHeight="1" x14ac:dyDescent="0.25">
      <c r="A762" s="304"/>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row>
    <row r="763" spans="1:26" ht="12.75" customHeight="1" x14ac:dyDescent="0.25">
      <c r="A763" s="304"/>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row>
    <row r="764" spans="1:26" ht="12.75" customHeight="1" x14ac:dyDescent="0.25">
      <c r="A764" s="304"/>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row>
    <row r="765" spans="1:26" ht="12.75" customHeight="1" x14ac:dyDescent="0.25">
      <c r="A765" s="304"/>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row>
    <row r="766" spans="1:26" ht="12.75" customHeight="1" x14ac:dyDescent="0.25">
      <c r="A766" s="304"/>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row>
    <row r="767" spans="1:26" ht="12.75" customHeight="1" x14ac:dyDescent="0.25">
      <c r="A767" s="304"/>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row>
    <row r="768" spans="1:26" ht="12.75" customHeight="1" x14ac:dyDescent="0.25">
      <c r="A768" s="304"/>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row>
    <row r="769" spans="1:26" ht="12.75" customHeight="1" x14ac:dyDescent="0.25">
      <c r="A769" s="304"/>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row>
    <row r="770" spans="1:26" ht="12.75" customHeight="1" x14ac:dyDescent="0.25">
      <c r="A770" s="304"/>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row>
    <row r="771" spans="1:26" ht="12.75" customHeight="1" x14ac:dyDescent="0.25">
      <c r="A771" s="304"/>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row>
    <row r="772" spans="1:26" ht="12.75" customHeight="1" x14ac:dyDescent="0.25">
      <c r="A772" s="304"/>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row>
    <row r="773" spans="1:26" ht="12.75" customHeight="1" x14ac:dyDescent="0.25">
      <c r="A773" s="304"/>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row>
    <row r="774" spans="1:26" ht="12.75" customHeight="1" x14ac:dyDescent="0.25">
      <c r="A774" s="304"/>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row>
    <row r="775" spans="1:26" ht="12.75" customHeight="1" x14ac:dyDescent="0.25">
      <c r="A775" s="304"/>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row>
    <row r="776" spans="1:26" ht="12.75" customHeight="1" x14ac:dyDescent="0.25">
      <c r="A776" s="304"/>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row>
    <row r="777" spans="1:26" ht="12.75" customHeight="1" x14ac:dyDescent="0.25">
      <c r="A777" s="304"/>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row>
    <row r="778" spans="1:26" ht="12.75" customHeight="1" x14ac:dyDescent="0.25">
      <c r="A778" s="304"/>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row>
    <row r="779" spans="1:26" ht="12.75" customHeight="1" x14ac:dyDescent="0.25">
      <c r="A779" s="304"/>
      <c r="B779" s="304"/>
      <c r="C779" s="304"/>
      <c r="D779" s="304"/>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row>
    <row r="780" spans="1:26" ht="12.75" customHeight="1" x14ac:dyDescent="0.25">
      <c r="A780" s="304"/>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row>
    <row r="781" spans="1:26" ht="12.75" customHeight="1" x14ac:dyDescent="0.25">
      <c r="A781" s="304"/>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row>
    <row r="782" spans="1:26" ht="12.75" customHeight="1" x14ac:dyDescent="0.25">
      <c r="A782" s="304"/>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row>
    <row r="783" spans="1:26" ht="12.75" customHeight="1" x14ac:dyDescent="0.25">
      <c r="A783" s="304"/>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row>
    <row r="784" spans="1:26" ht="12.75" customHeight="1" x14ac:dyDescent="0.25">
      <c r="A784" s="304"/>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row>
    <row r="785" spans="1:26" ht="12.75" customHeight="1" x14ac:dyDescent="0.25">
      <c r="A785" s="304"/>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row>
    <row r="786" spans="1:26" ht="12.75" customHeight="1" x14ac:dyDescent="0.25">
      <c r="A786" s="304"/>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row>
    <row r="787" spans="1:26" ht="12.75" customHeight="1" x14ac:dyDescent="0.25">
      <c r="A787" s="304"/>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row>
    <row r="788" spans="1:26" ht="12.75" customHeight="1" x14ac:dyDescent="0.25">
      <c r="A788" s="304"/>
      <c r="B788" s="304"/>
      <c r="C788" s="304"/>
      <c r="D788" s="304"/>
      <c r="E788" s="304"/>
      <c r="F788" s="304"/>
      <c r="G788" s="304"/>
      <c r="H788" s="304"/>
      <c r="I788" s="304"/>
      <c r="J788" s="304"/>
      <c r="K788" s="304"/>
      <c r="L788" s="304"/>
      <c r="M788" s="304"/>
      <c r="N788" s="304"/>
      <c r="O788" s="304"/>
      <c r="P788" s="304"/>
      <c r="Q788" s="304"/>
      <c r="R788" s="304"/>
      <c r="S788" s="304"/>
      <c r="T788" s="304"/>
      <c r="U788" s="304"/>
      <c r="V788" s="304"/>
      <c r="W788" s="304"/>
      <c r="X788" s="304"/>
      <c r="Y788" s="304"/>
      <c r="Z788" s="304"/>
    </row>
    <row r="789" spans="1:26" ht="12.75" customHeight="1" x14ac:dyDescent="0.25">
      <c r="A789" s="304"/>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row>
    <row r="790" spans="1:26" ht="12.75" customHeight="1" x14ac:dyDescent="0.25">
      <c r="A790" s="304"/>
      <c r="B790" s="304"/>
      <c r="C790" s="304"/>
      <c r="D790" s="304"/>
      <c r="E790" s="304"/>
      <c r="F790" s="304"/>
      <c r="G790" s="304"/>
      <c r="H790" s="304"/>
      <c r="I790" s="304"/>
      <c r="J790" s="304"/>
      <c r="K790" s="304"/>
      <c r="L790" s="304"/>
      <c r="M790" s="304"/>
      <c r="N790" s="304"/>
      <c r="O790" s="304"/>
      <c r="P790" s="304"/>
      <c r="Q790" s="304"/>
      <c r="R790" s="304"/>
      <c r="S790" s="304"/>
      <c r="T790" s="304"/>
      <c r="U790" s="304"/>
      <c r="V790" s="304"/>
      <c r="W790" s="304"/>
      <c r="X790" s="304"/>
      <c r="Y790" s="304"/>
      <c r="Z790" s="304"/>
    </row>
    <row r="791" spans="1:26" ht="12.75" customHeight="1" x14ac:dyDescent="0.25">
      <c r="A791" s="304"/>
      <c r="B791" s="304"/>
      <c r="C791" s="304"/>
      <c r="D791" s="304"/>
      <c r="E791" s="304"/>
      <c r="F791" s="304"/>
      <c r="G791" s="304"/>
      <c r="H791" s="304"/>
      <c r="I791" s="304"/>
      <c r="J791" s="304"/>
      <c r="K791" s="304"/>
      <c r="L791" s="304"/>
      <c r="M791" s="304"/>
      <c r="N791" s="304"/>
      <c r="O791" s="304"/>
      <c r="P791" s="304"/>
      <c r="Q791" s="304"/>
      <c r="R791" s="304"/>
      <c r="S791" s="304"/>
      <c r="T791" s="304"/>
      <c r="U791" s="304"/>
      <c r="V791" s="304"/>
      <c r="W791" s="304"/>
      <c r="X791" s="304"/>
      <c r="Y791" s="304"/>
      <c r="Z791" s="304"/>
    </row>
    <row r="792" spans="1:26" ht="12.75" customHeight="1" x14ac:dyDescent="0.25">
      <c r="A792" s="304"/>
      <c r="B792" s="304"/>
      <c r="C792" s="304"/>
      <c r="D792" s="304"/>
      <c r="E792" s="304"/>
      <c r="F792" s="304"/>
      <c r="G792" s="304"/>
      <c r="H792" s="304"/>
      <c r="I792" s="304"/>
      <c r="J792" s="304"/>
      <c r="K792" s="304"/>
      <c r="L792" s="304"/>
      <c r="M792" s="304"/>
      <c r="N792" s="304"/>
      <c r="O792" s="304"/>
      <c r="P792" s="304"/>
      <c r="Q792" s="304"/>
      <c r="R792" s="304"/>
      <c r="S792" s="304"/>
      <c r="T792" s="304"/>
      <c r="U792" s="304"/>
      <c r="V792" s="304"/>
      <c r="W792" s="304"/>
      <c r="X792" s="304"/>
      <c r="Y792" s="304"/>
      <c r="Z792" s="304"/>
    </row>
    <row r="793" spans="1:26" ht="12.75" customHeight="1" x14ac:dyDescent="0.25">
      <c r="A793" s="304"/>
      <c r="B793" s="304"/>
      <c r="C793" s="304"/>
      <c r="D793" s="304"/>
      <c r="E793" s="304"/>
      <c r="F793" s="304"/>
      <c r="G793" s="304"/>
      <c r="H793" s="304"/>
      <c r="I793" s="304"/>
      <c r="J793" s="304"/>
      <c r="K793" s="304"/>
      <c r="L793" s="304"/>
      <c r="M793" s="304"/>
      <c r="N793" s="304"/>
      <c r="O793" s="304"/>
      <c r="P793" s="304"/>
      <c r="Q793" s="304"/>
      <c r="R793" s="304"/>
      <c r="S793" s="304"/>
      <c r="T793" s="304"/>
      <c r="U793" s="304"/>
      <c r="V793" s="304"/>
      <c r="W793" s="304"/>
      <c r="X793" s="304"/>
      <c r="Y793" s="304"/>
      <c r="Z793" s="304"/>
    </row>
    <row r="794" spans="1:26" ht="12.75" customHeight="1" x14ac:dyDescent="0.25">
      <c r="A794" s="304"/>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row>
    <row r="795" spans="1:26" ht="12.75" customHeight="1" x14ac:dyDescent="0.25">
      <c r="A795" s="304"/>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row>
    <row r="796" spans="1:26" ht="12.75" customHeight="1" x14ac:dyDescent="0.25">
      <c r="A796" s="304"/>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row>
    <row r="797" spans="1:26" ht="12.75" customHeight="1" x14ac:dyDescent="0.25">
      <c r="A797" s="304"/>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row>
    <row r="798" spans="1:26" ht="12.75" customHeight="1" x14ac:dyDescent="0.25">
      <c r="A798" s="304"/>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row>
    <row r="799" spans="1:26" ht="12.75" customHeight="1" x14ac:dyDescent="0.25">
      <c r="A799" s="304"/>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row>
    <row r="800" spans="1:26" ht="12.75" customHeight="1" x14ac:dyDescent="0.25">
      <c r="A800" s="304"/>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row>
    <row r="801" spans="1:26" ht="12.75" customHeight="1" x14ac:dyDescent="0.25">
      <c r="A801" s="304"/>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row>
    <row r="802" spans="1:26" ht="12.75" customHeight="1" x14ac:dyDescent="0.25">
      <c r="A802" s="304"/>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row>
    <row r="803" spans="1:26" ht="12.75" customHeight="1" x14ac:dyDescent="0.25">
      <c r="A803" s="304"/>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row>
    <row r="804" spans="1:26" ht="12.75" customHeight="1" x14ac:dyDescent="0.25">
      <c r="A804" s="304"/>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row>
    <row r="805" spans="1:26" ht="12.75" customHeight="1" x14ac:dyDescent="0.25">
      <c r="A805" s="304"/>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row>
    <row r="806" spans="1:26" ht="12.75" customHeight="1" x14ac:dyDescent="0.25">
      <c r="A806" s="304"/>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row>
    <row r="807" spans="1:26" ht="12.75" customHeight="1" x14ac:dyDescent="0.25">
      <c r="A807" s="304"/>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row>
    <row r="808" spans="1:26" ht="12.75" customHeight="1" x14ac:dyDescent="0.25">
      <c r="A808" s="304"/>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row>
    <row r="809" spans="1:26" ht="12.75" customHeight="1" x14ac:dyDescent="0.25">
      <c r="A809" s="304"/>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row>
    <row r="810" spans="1:26" ht="12.75" customHeight="1" x14ac:dyDescent="0.25">
      <c r="A810" s="304"/>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row>
    <row r="811" spans="1:26" ht="12.75" customHeight="1" x14ac:dyDescent="0.25">
      <c r="A811" s="304"/>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row>
    <row r="812" spans="1:26" ht="12.75" customHeight="1" x14ac:dyDescent="0.25">
      <c r="A812" s="304"/>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row>
    <row r="813" spans="1:26" ht="12.75" customHeight="1" x14ac:dyDescent="0.25">
      <c r="A813" s="304"/>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row>
    <row r="814" spans="1:26" ht="12.75" customHeight="1" x14ac:dyDescent="0.25">
      <c r="A814" s="304"/>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row>
    <row r="815" spans="1:26" ht="12.75" customHeight="1" x14ac:dyDescent="0.25">
      <c r="A815" s="304"/>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row>
    <row r="816" spans="1:26" ht="12.75" customHeight="1" x14ac:dyDescent="0.25">
      <c r="A816" s="304"/>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row>
    <row r="817" spans="1:26" ht="12.75" customHeight="1" x14ac:dyDescent="0.25">
      <c r="A817" s="304"/>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row>
    <row r="818" spans="1:26" ht="12.75" customHeight="1" x14ac:dyDescent="0.25">
      <c r="A818" s="304"/>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row>
    <row r="819" spans="1:26" ht="12.75" customHeight="1" x14ac:dyDescent="0.25">
      <c r="A819" s="304"/>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row>
    <row r="820" spans="1:26" ht="12.75" customHeight="1" x14ac:dyDescent="0.25">
      <c r="A820" s="304"/>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row>
    <row r="821" spans="1:26" ht="12.75" customHeight="1" x14ac:dyDescent="0.25">
      <c r="A821" s="304"/>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row>
    <row r="822" spans="1:26" ht="12.75" customHeight="1" x14ac:dyDescent="0.25">
      <c r="A822" s="304"/>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row>
    <row r="823" spans="1:26" ht="12.75" customHeight="1" x14ac:dyDescent="0.25">
      <c r="A823" s="304"/>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row>
    <row r="824" spans="1:26" ht="12.75" customHeight="1" x14ac:dyDescent="0.25">
      <c r="A824" s="304"/>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row>
    <row r="825" spans="1:26" ht="12.75" customHeight="1" x14ac:dyDescent="0.25">
      <c r="A825" s="304"/>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row>
    <row r="826" spans="1:26" ht="12.75" customHeight="1" x14ac:dyDescent="0.25">
      <c r="A826" s="304"/>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row>
    <row r="827" spans="1:26" ht="12.75" customHeight="1" x14ac:dyDescent="0.25">
      <c r="A827" s="304"/>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row>
    <row r="828" spans="1:26" ht="12.75" customHeight="1" x14ac:dyDescent="0.25">
      <c r="A828" s="304"/>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row>
    <row r="829" spans="1:26" ht="12.75" customHeight="1" x14ac:dyDescent="0.25">
      <c r="A829" s="304"/>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row>
    <row r="830" spans="1:26" ht="12.75" customHeight="1" x14ac:dyDescent="0.25">
      <c r="A830" s="304"/>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row>
    <row r="831" spans="1:26" ht="12.75" customHeight="1" x14ac:dyDescent="0.25">
      <c r="A831" s="304"/>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row>
    <row r="832" spans="1:26" ht="12.75" customHeight="1" x14ac:dyDescent="0.25">
      <c r="A832" s="304"/>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row>
    <row r="833" spans="1:26" ht="12.75" customHeight="1" x14ac:dyDescent="0.25">
      <c r="A833" s="304"/>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row>
    <row r="834" spans="1:26" ht="12.75" customHeight="1" x14ac:dyDescent="0.25">
      <c r="A834" s="304"/>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row>
    <row r="835" spans="1:26" ht="12.75" customHeight="1" x14ac:dyDescent="0.25">
      <c r="A835" s="304"/>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row>
    <row r="836" spans="1:26" ht="12.75" customHeight="1" x14ac:dyDescent="0.25">
      <c r="A836" s="304"/>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row>
    <row r="837" spans="1:26" ht="12.75" customHeight="1" x14ac:dyDescent="0.25">
      <c r="A837" s="304"/>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row>
    <row r="838" spans="1:26" ht="12.75" customHeight="1" x14ac:dyDescent="0.25">
      <c r="A838" s="304"/>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row>
    <row r="839" spans="1:26" ht="12.75" customHeight="1" x14ac:dyDescent="0.25">
      <c r="A839" s="304"/>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row>
    <row r="840" spans="1:26" ht="12.75" customHeight="1" x14ac:dyDescent="0.25">
      <c r="A840" s="304"/>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row>
    <row r="841" spans="1:26" ht="12.75" customHeight="1" x14ac:dyDescent="0.25">
      <c r="A841" s="304"/>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row>
    <row r="842" spans="1:26" ht="12.75" customHeight="1" x14ac:dyDescent="0.25">
      <c r="A842" s="304"/>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row>
    <row r="843" spans="1:26" ht="12.75" customHeight="1" x14ac:dyDescent="0.25">
      <c r="A843" s="304"/>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row>
    <row r="844" spans="1:26" ht="12.75" customHeight="1" x14ac:dyDescent="0.25">
      <c r="A844" s="304"/>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row>
    <row r="845" spans="1:26" ht="12.75" customHeight="1" x14ac:dyDescent="0.25">
      <c r="A845" s="304"/>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row>
    <row r="846" spans="1:26" ht="12.75" customHeight="1" x14ac:dyDescent="0.25">
      <c r="A846" s="304"/>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row>
    <row r="847" spans="1:26" ht="12.75" customHeight="1" x14ac:dyDescent="0.25">
      <c r="A847" s="304"/>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row>
    <row r="848" spans="1:26" ht="12.75" customHeight="1" x14ac:dyDescent="0.25">
      <c r="A848" s="304"/>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row>
    <row r="849" spans="1:26" ht="12.75" customHeight="1" x14ac:dyDescent="0.25">
      <c r="A849" s="304"/>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row>
    <row r="850" spans="1:26" ht="12.75" customHeight="1" x14ac:dyDescent="0.25">
      <c r="A850" s="304"/>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row>
    <row r="851" spans="1:26" ht="12.75" customHeight="1" x14ac:dyDescent="0.25">
      <c r="A851" s="304"/>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row>
    <row r="852" spans="1:26" ht="12.75" customHeight="1" x14ac:dyDescent="0.25">
      <c r="A852" s="304"/>
      <c r="B852" s="304"/>
      <c r="C852" s="304"/>
      <c r="D852" s="304"/>
      <c r="E852" s="304"/>
      <c r="F852" s="304"/>
      <c r="G852" s="304"/>
      <c r="H852" s="304"/>
      <c r="I852" s="304"/>
      <c r="J852" s="304"/>
      <c r="K852" s="304"/>
      <c r="L852" s="304"/>
      <c r="M852" s="304"/>
      <c r="N852" s="304"/>
      <c r="O852" s="304"/>
      <c r="P852" s="304"/>
      <c r="Q852" s="304"/>
      <c r="R852" s="304"/>
      <c r="S852" s="304"/>
      <c r="T852" s="304"/>
      <c r="U852" s="304"/>
      <c r="V852" s="304"/>
      <c r="W852" s="304"/>
      <c r="X852" s="304"/>
      <c r="Y852" s="304"/>
      <c r="Z852" s="304"/>
    </row>
    <row r="853" spans="1:26" ht="12.75" customHeight="1" x14ac:dyDescent="0.25">
      <c r="A853" s="304"/>
      <c r="B853" s="304"/>
      <c r="C853" s="304"/>
      <c r="D853" s="304"/>
      <c r="E853" s="304"/>
      <c r="F853" s="304"/>
      <c r="G853" s="304"/>
      <c r="H853" s="304"/>
      <c r="I853" s="304"/>
      <c r="J853" s="304"/>
      <c r="K853" s="304"/>
      <c r="L853" s="304"/>
      <c r="M853" s="304"/>
      <c r="N853" s="304"/>
      <c r="O853" s="304"/>
      <c r="P853" s="304"/>
      <c r="Q853" s="304"/>
      <c r="R853" s="304"/>
      <c r="S853" s="304"/>
      <c r="T853" s="304"/>
      <c r="U853" s="304"/>
      <c r="V853" s="304"/>
      <c r="W853" s="304"/>
      <c r="X853" s="304"/>
      <c r="Y853" s="304"/>
      <c r="Z853" s="304"/>
    </row>
    <row r="854" spans="1:26" ht="12.75" customHeight="1" x14ac:dyDescent="0.25">
      <c r="A854" s="304"/>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row>
    <row r="855" spans="1:26" ht="12.75" customHeight="1" x14ac:dyDescent="0.25">
      <c r="A855" s="304"/>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row>
    <row r="856" spans="1:26" ht="12.75" customHeight="1" x14ac:dyDescent="0.25">
      <c r="A856" s="304"/>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row>
    <row r="857" spans="1:26" ht="12.75" customHeight="1" x14ac:dyDescent="0.25">
      <c r="A857" s="304"/>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row>
    <row r="858" spans="1:26" ht="12.75" customHeight="1" x14ac:dyDescent="0.25">
      <c r="A858" s="304"/>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row>
    <row r="859" spans="1:26" ht="12.75" customHeight="1" x14ac:dyDescent="0.25">
      <c r="A859" s="304"/>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row>
    <row r="860" spans="1:26" ht="12.75" customHeight="1" x14ac:dyDescent="0.25">
      <c r="A860" s="304"/>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row>
    <row r="861" spans="1:26" ht="12.75" customHeight="1" x14ac:dyDescent="0.25">
      <c r="A861" s="304"/>
      <c r="B861" s="304"/>
      <c r="C861" s="304"/>
      <c r="D861" s="304"/>
      <c r="E861" s="304"/>
      <c r="F861" s="304"/>
      <c r="G861" s="304"/>
      <c r="H861" s="304"/>
      <c r="I861" s="304"/>
      <c r="J861" s="304"/>
      <c r="K861" s="304"/>
      <c r="L861" s="304"/>
      <c r="M861" s="304"/>
      <c r="N861" s="304"/>
      <c r="O861" s="304"/>
      <c r="P861" s="304"/>
      <c r="Q861" s="304"/>
      <c r="R861" s="304"/>
      <c r="S861" s="304"/>
      <c r="T861" s="304"/>
      <c r="U861" s="304"/>
      <c r="V861" s="304"/>
      <c r="W861" s="304"/>
      <c r="X861" s="304"/>
      <c r="Y861" s="304"/>
      <c r="Z861" s="304"/>
    </row>
    <row r="862" spans="1:26" ht="12.75" customHeight="1" x14ac:dyDescent="0.25">
      <c r="A862" s="304"/>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row>
    <row r="863" spans="1:26" ht="12.75" customHeight="1" x14ac:dyDescent="0.25">
      <c r="A863" s="304"/>
      <c r="B863" s="304"/>
      <c r="C863" s="304"/>
      <c r="D863" s="304"/>
      <c r="E863" s="304"/>
      <c r="F863" s="304"/>
      <c r="G863" s="304"/>
      <c r="H863" s="304"/>
      <c r="I863" s="304"/>
      <c r="J863" s="304"/>
      <c r="K863" s="304"/>
      <c r="L863" s="304"/>
      <c r="M863" s="304"/>
      <c r="N863" s="304"/>
      <c r="O863" s="304"/>
      <c r="P863" s="304"/>
      <c r="Q863" s="304"/>
      <c r="R863" s="304"/>
      <c r="S863" s="304"/>
      <c r="T863" s="304"/>
      <c r="U863" s="304"/>
      <c r="V863" s="304"/>
      <c r="W863" s="304"/>
      <c r="X863" s="304"/>
      <c r="Y863" s="304"/>
      <c r="Z863" s="304"/>
    </row>
    <row r="864" spans="1:26" ht="12.75" customHeight="1" x14ac:dyDescent="0.25">
      <c r="A864" s="304"/>
      <c r="B864" s="304"/>
      <c r="C864" s="304"/>
      <c r="D864" s="304"/>
      <c r="E864" s="304"/>
      <c r="F864" s="304"/>
      <c r="G864" s="304"/>
      <c r="H864" s="304"/>
      <c r="I864" s="304"/>
      <c r="J864" s="304"/>
      <c r="K864" s="304"/>
      <c r="L864" s="304"/>
      <c r="M864" s="304"/>
      <c r="N864" s="304"/>
      <c r="O864" s="304"/>
      <c r="P864" s="304"/>
      <c r="Q864" s="304"/>
      <c r="R864" s="304"/>
      <c r="S864" s="304"/>
      <c r="T864" s="304"/>
      <c r="U864" s="304"/>
      <c r="V864" s="304"/>
      <c r="W864" s="304"/>
      <c r="X864" s="304"/>
      <c r="Y864" s="304"/>
      <c r="Z864" s="304"/>
    </row>
    <row r="865" spans="1:26" ht="12.75" customHeight="1" x14ac:dyDescent="0.25">
      <c r="A865" s="304"/>
      <c r="B865" s="304"/>
      <c r="C865" s="304"/>
      <c r="D865" s="304"/>
      <c r="E865" s="304"/>
      <c r="F865" s="304"/>
      <c r="G865" s="304"/>
      <c r="H865" s="304"/>
      <c r="I865" s="304"/>
      <c r="J865" s="304"/>
      <c r="K865" s="304"/>
      <c r="L865" s="304"/>
      <c r="M865" s="304"/>
      <c r="N865" s="304"/>
      <c r="O865" s="304"/>
      <c r="P865" s="304"/>
      <c r="Q865" s="304"/>
      <c r="R865" s="304"/>
      <c r="S865" s="304"/>
      <c r="T865" s="304"/>
      <c r="U865" s="304"/>
      <c r="V865" s="304"/>
      <c r="W865" s="304"/>
      <c r="X865" s="304"/>
      <c r="Y865" s="304"/>
      <c r="Z865" s="304"/>
    </row>
    <row r="866" spans="1:26" ht="12.75" customHeight="1" x14ac:dyDescent="0.25">
      <c r="A866" s="304"/>
      <c r="B866" s="304"/>
      <c r="C866" s="304"/>
      <c r="D866" s="304"/>
      <c r="E866" s="304"/>
      <c r="F866" s="304"/>
      <c r="G866" s="304"/>
      <c r="H866" s="304"/>
      <c r="I866" s="304"/>
      <c r="J866" s="304"/>
      <c r="K866" s="304"/>
      <c r="L866" s="304"/>
      <c r="M866" s="304"/>
      <c r="N866" s="304"/>
      <c r="O866" s="304"/>
      <c r="P866" s="304"/>
      <c r="Q866" s="304"/>
      <c r="R866" s="304"/>
      <c r="S866" s="304"/>
      <c r="T866" s="304"/>
      <c r="U866" s="304"/>
      <c r="V866" s="304"/>
      <c r="W866" s="304"/>
      <c r="X866" s="304"/>
      <c r="Y866" s="304"/>
      <c r="Z866" s="304"/>
    </row>
    <row r="867" spans="1:26" ht="12.75" customHeight="1" x14ac:dyDescent="0.25">
      <c r="A867" s="304"/>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row>
    <row r="868" spans="1:26" ht="12.75" customHeight="1" x14ac:dyDescent="0.25">
      <c r="A868" s="304"/>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row>
    <row r="869" spans="1:26" ht="12.75" customHeight="1" x14ac:dyDescent="0.25">
      <c r="A869" s="304"/>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row>
    <row r="870" spans="1:26" ht="12.75" customHeight="1" x14ac:dyDescent="0.25">
      <c r="A870" s="304"/>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row>
    <row r="871" spans="1:26" ht="12.75" customHeight="1" x14ac:dyDescent="0.25">
      <c r="A871" s="304"/>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row>
    <row r="872" spans="1:26" ht="12.75" customHeight="1" x14ac:dyDescent="0.25">
      <c r="A872" s="304"/>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row>
    <row r="873" spans="1:26" ht="12.75" customHeight="1" x14ac:dyDescent="0.25">
      <c r="A873" s="304"/>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row>
    <row r="874" spans="1:26" ht="12.75" customHeight="1" x14ac:dyDescent="0.25">
      <c r="A874" s="304"/>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row>
    <row r="875" spans="1:26" ht="12.75" customHeight="1" x14ac:dyDescent="0.25">
      <c r="A875" s="304"/>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row>
    <row r="876" spans="1:26" ht="12.75" customHeight="1" x14ac:dyDescent="0.25">
      <c r="A876" s="304"/>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row>
    <row r="877" spans="1:26" ht="12.75" customHeight="1" x14ac:dyDescent="0.25">
      <c r="A877" s="304"/>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row>
    <row r="878" spans="1:26" ht="12.75" customHeight="1" x14ac:dyDescent="0.25">
      <c r="A878" s="304"/>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row>
    <row r="879" spans="1:26" ht="12.75" customHeight="1" x14ac:dyDescent="0.25">
      <c r="A879" s="304"/>
      <c r="B879" s="304"/>
      <c r="C879" s="304"/>
      <c r="D879" s="304"/>
      <c r="E879" s="304"/>
      <c r="F879" s="304"/>
      <c r="G879" s="304"/>
      <c r="H879" s="304"/>
      <c r="I879" s="304"/>
      <c r="J879" s="304"/>
      <c r="K879" s="304"/>
      <c r="L879" s="304"/>
      <c r="M879" s="304"/>
      <c r="N879" s="304"/>
      <c r="O879" s="304"/>
      <c r="P879" s="304"/>
      <c r="Q879" s="304"/>
      <c r="R879" s="304"/>
      <c r="S879" s="304"/>
      <c r="T879" s="304"/>
      <c r="U879" s="304"/>
      <c r="V879" s="304"/>
      <c r="W879" s="304"/>
      <c r="X879" s="304"/>
      <c r="Y879" s="304"/>
      <c r="Z879" s="304"/>
    </row>
    <row r="880" spans="1:26" ht="12.75" customHeight="1" x14ac:dyDescent="0.25">
      <c r="A880" s="304"/>
      <c r="B880" s="304"/>
      <c r="C880" s="304"/>
      <c r="D880" s="304"/>
      <c r="E880" s="304"/>
      <c r="F880" s="304"/>
      <c r="G880" s="304"/>
      <c r="H880" s="304"/>
      <c r="I880" s="304"/>
      <c r="J880" s="304"/>
      <c r="K880" s="304"/>
      <c r="L880" s="304"/>
      <c r="M880" s="304"/>
      <c r="N880" s="304"/>
      <c r="O880" s="304"/>
      <c r="P880" s="304"/>
      <c r="Q880" s="304"/>
      <c r="R880" s="304"/>
      <c r="S880" s="304"/>
      <c r="T880" s="304"/>
      <c r="U880" s="304"/>
      <c r="V880" s="304"/>
      <c r="W880" s="304"/>
      <c r="X880" s="304"/>
      <c r="Y880" s="304"/>
      <c r="Z880" s="304"/>
    </row>
    <row r="881" spans="1:26" ht="12.75" customHeight="1" x14ac:dyDescent="0.25">
      <c r="A881" s="304"/>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row>
    <row r="882" spans="1:26" ht="12.75" customHeight="1" x14ac:dyDescent="0.25">
      <c r="A882" s="304"/>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row>
    <row r="883" spans="1:26" ht="12.75" customHeight="1" x14ac:dyDescent="0.25">
      <c r="A883" s="304"/>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row>
    <row r="884" spans="1:26" ht="12.75" customHeight="1" x14ac:dyDescent="0.25">
      <c r="A884" s="304"/>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row>
    <row r="885" spans="1:26" ht="12.75" customHeight="1" x14ac:dyDescent="0.25">
      <c r="A885" s="304"/>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row>
    <row r="886" spans="1:26" ht="12.75" customHeight="1" x14ac:dyDescent="0.25">
      <c r="A886" s="304"/>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row>
    <row r="887" spans="1:26" ht="12.75" customHeight="1" x14ac:dyDescent="0.25">
      <c r="A887" s="304"/>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row>
    <row r="888" spans="1:26" ht="12.75" customHeight="1" x14ac:dyDescent="0.25">
      <c r="A888" s="304"/>
      <c r="B888" s="304"/>
      <c r="C888" s="304"/>
      <c r="D888" s="304"/>
      <c r="E888" s="304"/>
      <c r="F888" s="304"/>
      <c r="G888" s="304"/>
      <c r="H888" s="304"/>
      <c r="I888" s="304"/>
      <c r="J888" s="304"/>
      <c r="K888" s="304"/>
      <c r="L888" s="304"/>
      <c r="M888" s="304"/>
      <c r="N888" s="304"/>
      <c r="O888" s="304"/>
      <c r="P888" s="304"/>
      <c r="Q888" s="304"/>
      <c r="R888" s="304"/>
      <c r="S888" s="304"/>
      <c r="T888" s="304"/>
      <c r="U888" s="304"/>
      <c r="V888" s="304"/>
      <c r="W888" s="304"/>
      <c r="X888" s="304"/>
      <c r="Y888" s="304"/>
      <c r="Z888" s="304"/>
    </row>
    <row r="889" spans="1:26" ht="12.75" customHeight="1" x14ac:dyDescent="0.25">
      <c r="A889" s="304"/>
      <c r="B889" s="304"/>
      <c r="C889" s="304"/>
      <c r="D889" s="304"/>
      <c r="E889" s="304"/>
      <c r="F889" s="304"/>
      <c r="G889" s="304"/>
      <c r="H889" s="304"/>
      <c r="I889" s="304"/>
      <c r="J889" s="304"/>
      <c r="K889" s="304"/>
      <c r="L889" s="304"/>
      <c r="M889" s="304"/>
      <c r="N889" s="304"/>
      <c r="O889" s="304"/>
      <c r="P889" s="304"/>
      <c r="Q889" s="304"/>
      <c r="R889" s="304"/>
      <c r="S889" s="304"/>
      <c r="T889" s="304"/>
      <c r="U889" s="304"/>
      <c r="V889" s="304"/>
      <c r="W889" s="304"/>
      <c r="X889" s="304"/>
      <c r="Y889" s="304"/>
      <c r="Z889" s="304"/>
    </row>
    <row r="890" spans="1:26" ht="12.75" customHeight="1" x14ac:dyDescent="0.25">
      <c r="A890" s="304"/>
      <c r="B890" s="304"/>
      <c r="C890" s="304"/>
      <c r="D890" s="304"/>
      <c r="E890" s="304"/>
      <c r="F890" s="304"/>
      <c r="G890" s="304"/>
      <c r="H890" s="304"/>
      <c r="I890" s="304"/>
      <c r="J890" s="304"/>
      <c r="K890" s="304"/>
      <c r="L890" s="304"/>
      <c r="M890" s="304"/>
      <c r="N890" s="304"/>
      <c r="O890" s="304"/>
      <c r="P890" s="304"/>
      <c r="Q890" s="304"/>
      <c r="R890" s="304"/>
      <c r="S890" s="304"/>
      <c r="T890" s="304"/>
      <c r="U890" s="304"/>
      <c r="V890" s="304"/>
      <c r="W890" s="304"/>
      <c r="X890" s="304"/>
      <c r="Y890" s="304"/>
      <c r="Z890" s="304"/>
    </row>
    <row r="891" spans="1:26" ht="12.75" customHeight="1" x14ac:dyDescent="0.25">
      <c r="A891" s="304"/>
      <c r="B891" s="304"/>
      <c r="C891" s="304"/>
      <c r="D891" s="304"/>
      <c r="E891" s="304"/>
      <c r="F891" s="304"/>
      <c r="G891" s="304"/>
      <c r="H891" s="304"/>
      <c r="I891" s="304"/>
      <c r="J891" s="304"/>
      <c r="K891" s="304"/>
      <c r="L891" s="304"/>
      <c r="M891" s="304"/>
      <c r="N891" s="304"/>
      <c r="O891" s="304"/>
      <c r="P891" s="304"/>
      <c r="Q891" s="304"/>
      <c r="R891" s="304"/>
      <c r="S891" s="304"/>
      <c r="T891" s="304"/>
      <c r="U891" s="304"/>
      <c r="V891" s="304"/>
      <c r="W891" s="304"/>
      <c r="X891" s="304"/>
      <c r="Y891" s="304"/>
      <c r="Z891" s="304"/>
    </row>
    <row r="892" spans="1:26" ht="12.75" customHeight="1" x14ac:dyDescent="0.25">
      <c r="A892" s="304"/>
      <c r="B892" s="304"/>
      <c r="C892" s="304"/>
      <c r="D892" s="304"/>
      <c r="E892" s="304"/>
      <c r="F892" s="304"/>
      <c r="G892" s="304"/>
      <c r="H892" s="304"/>
      <c r="I892" s="304"/>
      <c r="J892" s="304"/>
      <c r="K892" s="304"/>
      <c r="L892" s="304"/>
      <c r="M892" s="304"/>
      <c r="N892" s="304"/>
      <c r="O892" s="304"/>
      <c r="P892" s="304"/>
      <c r="Q892" s="304"/>
      <c r="R892" s="304"/>
      <c r="S892" s="304"/>
      <c r="T892" s="304"/>
      <c r="U892" s="304"/>
      <c r="V892" s="304"/>
      <c r="W892" s="304"/>
      <c r="X892" s="304"/>
      <c r="Y892" s="304"/>
      <c r="Z892" s="304"/>
    </row>
    <row r="893" spans="1:26" ht="12.75" customHeight="1" x14ac:dyDescent="0.25">
      <c r="A893" s="304"/>
      <c r="B893" s="304"/>
      <c r="C893" s="304"/>
      <c r="D893" s="304"/>
      <c r="E893" s="304"/>
      <c r="F893" s="304"/>
      <c r="G893" s="304"/>
      <c r="H893" s="304"/>
      <c r="I893" s="304"/>
      <c r="J893" s="304"/>
      <c r="K893" s="304"/>
      <c r="L893" s="304"/>
      <c r="M893" s="304"/>
      <c r="N893" s="304"/>
      <c r="O893" s="304"/>
      <c r="P893" s="304"/>
      <c r="Q893" s="304"/>
      <c r="R893" s="304"/>
      <c r="S893" s="304"/>
      <c r="T893" s="304"/>
      <c r="U893" s="304"/>
      <c r="V893" s="304"/>
      <c r="W893" s="304"/>
      <c r="X893" s="304"/>
      <c r="Y893" s="304"/>
      <c r="Z893" s="304"/>
    </row>
    <row r="894" spans="1:26" ht="12.75" customHeight="1" x14ac:dyDescent="0.25">
      <c r="A894" s="304"/>
      <c r="B894" s="304"/>
      <c r="C894" s="304"/>
      <c r="D894" s="304"/>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row>
    <row r="895" spans="1:26" ht="12.75" customHeight="1" x14ac:dyDescent="0.25">
      <c r="A895" s="304"/>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row>
    <row r="896" spans="1:26" ht="12.75" customHeight="1" x14ac:dyDescent="0.25">
      <c r="A896" s="304"/>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row>
    <row r="897" spans="1:26" ht="12.75" customHeight="1" x14ac:dyDescent="0.25">
      <c r="A897" s="304"/>
      <c r="B897" s="304"/>
      <c r="C897" s="304"/>
      <c r="D897" s="304"/>
      <c r="E897" s="304"/>
      <c r="F897" s="304"/>
      <c r="G897" s="304"/>
      <c r="H897" s="304"/>
      <c r="I897" s="304"/>
      <c r="J897" s="304"/>
      <c r="K897" s="304"/>
      <c r="L897" s="304"/>
      <c r="M897" s="304"/>
      <c r="N897" s="304"/>
      <c r="O897" s="304"/>
      <c r="P897" s="304"/>
      <c r="Q897" s="304"/>
      <c r="R897" s="304"/>
      <c r="S897" s="304"/>
      <c r="T897" s="304"/>
      <c r="U897" s="304"/>
      <c r="V897" s="304"/>
      <c r="W897" s="304"/>
      <c r="X897" s="304"/>
      <c r="Y897" s="304"/>
      <c r="Z897" s="304"/>
    </row>
    <row r="898" spans="1:26" ht="12.75" customHeight="1" x14ac:dyDescent="0.25">
      <c r="A898" s="304"/>
      <c r="B898" s="304"/>
      <c r="C898" s="304"/>
      <c r="D898" s="304"/>
      <c r="E898" s="304"/>
      <c r="F898" s="304"/>
      <c r="G898" s="304"/>
      <c r="H898" s="304"/>
      <c r="I898" s="304"/>
      <c r="J898" s="304"/>
      <c r="K898" s="304"/>
      <c r="L898" s="304"/>
      <c r="M898" s="304"/>
      <c r="N898" s="304"/>
      <c r="O898" s="304"/>
      <c r="P898" s="304"/>
      <c r="Q898" s="304"/>
      <c r="R898" s="304"/>
      <c r="S898" s="304"/>
      <c r="T898" s="304"/>
      <c r="U898" s="304"/>
      <c r="V898" s="304"/>
      <c r="W898" s="304"/>
      <c r="X898" s="304"/>
      <c r="Y898" s="304"/>
      <c r="Z898" s="304"/>
    </row>
    <row r="899" spans="1:26" ht="12.75" customHeight="1" x14ac:dyDescent="0.25">
      <c r="A899" s="304"/>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row>
    <row r="900" spans="1:26" ht="12.75" customHeight="1" x14ac:dyDescent="0.25">
      <c r="A900" s="304"/>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row>
    <row r="901" spans="1:26" ht="12.75" customHeight="1" x14ac:dyDescent="0.25">
      <c r="A901" s="304"/>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row>
    <row r="902" spans="1:26" ht="12.75" customHeight="1" x14ac:dyDescent="0.25">
      <c r="A902" s="304"/>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row>
    <row r="903" spans="1:26" ht="12.75" customHeight="1" x14ac:dyDescent="0.25">
      <c r="A903" s="304"/>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row>
    <row r="904" spans="1:26" ht="12.75" customHeight="1" x14ac:dyDescent="0.25">
      <c r="A904" s="304"/>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row>
    <row r="905" spans="1:26" ht="12.75" customHeight="1" x14ac:dyDescent="0.25">
      <c r="A905" s="304"/>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row>
    <row r="906" spans="1:26" ht="12.75" customHeight="1" x14ac:dyDescent="0.25">
      <c r="A906" s="304"/>
      <c r="B906" s="304"/>
      <c r="C906" s="304"/>
      <c r="D906" s="304"/>
      <c r="E906" s="304"/>
      <c r="F906" s="304"/>
      <c r="G906" s="304"/>
      <c r="H906" s="304"/>
      <c r="I906" s="304"/>
      <c r="J906" s="304"/>
      <c r="K906" s="304"/>
      <c r="L906" s="304"/>
      <c r="M906" s="304"/>
      <c r="N906" s="304"/>
      <c r="O906" s="304"/>
      <c r="P906" s="304"/>
      <c r="Q906" s="304"/>
      <c r="R906" s="304"/>
      <c r="S906" s="304"/>
      <c r="T906" s="304"/>
      <c r="U906" s="304"/>
      <c r="V906" s="304"/>
      <c r="W906" s="304"/>
      <c r="X906" s="304"/>
      <c r="Y906" s="304"/>
      <c r="Z906" s="304"/>
    </row>
    <row r="907" spans="1:26" ht="12.75" customHeight="1" x14ac:dyDescent="0.25">
      <c r="A907" s="304"/>
      <c r="B907" s="304"/>
      <c r="C907" s="304"/>
      <c r="D907" s="304"/>
      <c r="E907" s="304"/>
      <c r="F907" s="304"/>
      <c r="G907" s="304"/>
      <c r="H907" s="304"/>
      <c r="I907" s="304"/>
      <c r="J907" s="304"/>
      <c r="K907" s="304"/>
      <c r="L907" s="304"/>
      <c r="M907" s="304"/>
      <c r="N907" s="304"/>
      <c r="O907" s="304"/>
      <c r="P907" s="304"/>
      <c r="Q907" s="304"/>
      <c r="R907" s="304"/>
      <c r="S907" s="304"/>
      <c r="T907" s="304"/>
      <c r="U907" s="304"/>
      <c r="V907" s="304"/>
      <c r="W907" s="304"/>
      <c r="X907" s="304"/>
      <c r="Y907" s="304"/>
      <c r="Z907" s="304"/>
    </row>
    <row r="908" spans="1:26" ht="12.75" customHeight="1" x14ac:dyDescent="0.25">
      <c r="A908" s="304"/>
      <c r="B908" s="304"/>
      <c r="C908" s="304"/>
      <c r="D908" s="304"/>
      <c r="E908" s="304"/>
      <c r="F908" s="304"/>
      <c r="G908" s="304"/>
      <c r="H908" s="304"/>
      <c r="I908" s="304"/>
      <c r="J908" s="304"/>
      <c r="K908" s="304"/>
      <c r="L908" s="304"/>
      <c r="M908" s="304"/>
      <c r="N908" s="304"/>
      <c r="O908" s="304"/>
      <c r="P908" s="304"/>
      <c r="Q908" s="304"/>
      <c r="R908" s="304"/>
      <c r="S908" s="304"/>
      <c r="T908" s="304"/>
      <c r="U908" s="304"/>
      <c r="V908" s="304"/>
      <c r="W908" s="304"/>
      <c r="X908" s="304"/>
      <c r="Y908" s="304"/>
      <c r="Z908" s="304"/>
    </row>
    <row r="909" spans="1:26" ht="12.75" customHeight="1" x14ac:dyDescent="0.25">
      <c r="A909" s="304"/>
      <c r="B909" s="304"/>
      <c r="C909" s="304"/>
      <c r="D909" s="304"/>
      <c r="E909" s="304"/>
      <c r="F909" s="304"/>
      <c r="G909" s="304"/>
      <c r="H909" s="304"/>
      <c r="I909" s="304"/>
      <c r="J909" s="304"/>
      <c r="K909" s="304"/>
      <c r="L909" s="304"/>
      <c r="M909" s="304"/>
      <c r="N909" s="304"/>
      <c r="O909" s="304"/>
      <c r="P909" s="304"/>
      <c r="Q909" s="304"/>
      <c r="R909" s="304"/>
      <c r="S909" s="304"/>
      <c r="T909" s="304"/>
      <c r="U909" s="304"/>
      <c r="V909" s="304"/>
      <c r="W909" s="304"/>
      <c r="X909" s="304"/>
      <c r="Y909" s="304"/>
      <c r="Z909" s="304"/>
    </row>
    <row r="910" spans="1:26" ht="12.75" customHeight="1" x14ac:dyDescent="0.25">
      <c r="A910" s="304"/>
      <c r="B910" s="304"/>
      <c r="C910" s="304"/>
      <c r="D910" s="304"/>
      <c r="E910" s="304"/>
      <c r="F910" s="304"/>
      <c r="G910" s="304"/>
      <c r="H910" s="304"/>
      <c r="I910" s="304"/>
      <c r="J910" s="304"/>
      <c r="K910" s="304"/>
      <c r="L910" s="304"/>
      <c r="M910" s="304"/>
      <c r="N910" s="304"/>
      <c r="O910" s="304"/>
      <c r="P910" s="304"/>
      <c r="Q910" s="304"/>
      <c r="R910" s="304"/>
      <c r="S910" s="304"/>
      <c r="T910" s="304"/>
      <c r="U910" s="304"/>
      <c r="V910" s="304"/>
      <c r="W910" s="304"/>
      <c r="X910" s="304"/>
      <c r="Y910" s="304"/>
      <c r="Z910" s="304"/>
    </row>
    <row r="911" spans="1:26" ht="12.75" customHeight="1" x14ac:dyDescent="0.25">
      <c r="A911" s="304"/>
      <c r="B911" s="304"/>
      <c r="C911" s="304"/>
      <c r="D911" s="304"/>
      <c r="E911" s="304"/>
      <c r="F911" s="304"/>
      <c r="G911" s="304"/>
      <c r="H911" s="304"/>
      <c r="I911" s="304"/>
      <c r="J911" s="304"/>
      <c r="K911" s="304"/>
      <c r="L911" s="304"/>
      <c r="M911" s="304"/>
      <c r="N911" s="304"/>
      <c r="O911" s="304"/>
      <c r="P911" s="304"/>
      <c r="Q911" s="304"/>
      <c r="R911" s="304"/>
      <c r="S911" s="304"/>
      <c r="T911" s="304"/>
      <c r="U911" s="304"/>
      <c r="V911" s="304"/>
      <c r="W911" s="304"/>
      <c r="X911" s="304"/>
      <c r="Y911" s="304"/>
      <c r="Z911" s="304"/>
    </row>
    <row r="912" spans="1:26" ht="12.75" customHeight="1" x14ac:dyDescent="0.25">
      <c r="A912" s="304"/>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row>
    <row r="913" spans="1:26" ht="12.75" customHeight="1" x14ac:dyDescent="0.25">
      <c r="A913" s="304"/>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row>
    <row r="914" spans="1:26" ht="12.75" customHeight="1" x14ac:dyDescent="0.25">
      <c r="A914" s="304"/>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row>
    <row r="915" spans="1:26" ht="12.75" customHeight="1" x14ac:dyDescent="0.25">
      <c r="A915" s="304"/>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row>
    <row r="916" spans="1:26" ht="12.75" customHeight="1" x14ac:dyDescent="0.25">
      <c r="A916" s="304"/>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row>
    <row r="917" spans="1:26" ht="12.75" customHeight="1" x14ac:dyDescent="0.25">
      <c r="A917" s="304"/>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row>
    <row r="918" spans="1:26" ht="12.75" customHeight="1" x14ac:dyDescent="0.25">
      <c r="A918" s="304"/>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row>
    <row r="919" spans="1:26" ht="12.75" customHeight="1" x14ac:dyDescent="0.25">
      <c r="A919" s="304"/>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row>
    <row r="920" spans="1:26" ht="12.75" customHeight="1" x14ac:dyDescent="0.25">
      <c r="A920" s="304"/>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row>
    <row r="921" spans="1:26" ht="12.75" customHeight="1" x14ac:dyDescent="0.25">
      <c r="A921" s="304"/>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row>
    <row r="922" spans="1:26" ht="12.75" customHeight="1" x14ac:dyDescent="0.25">
      <c r="A922" s="304"/>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row>
    <row r="923" spans="1:26" ht="12.75" customHeight="1" x14ac:dyDescent="0.25">
      <c r="A923" s="304"/>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row>
    <row r="924" spans="1:26" ht="12.75" customHeight="1" x14ac:dyDescent="0.25">
      <c r="A924" s="304"/>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row>
    <row r="925" spans="1:26" ht="12.75" customHeight="1" x14ac:dyDescent="0.25">
      <c r="A925" s="304"/>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row>
    <row r="926" spans="1:26" ht="12.75" customHeight="1" x14ac:dyDescent="0.25">
      <c r="A926" s="304"/>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row>
    <row r="927" spans="1:26" ht="12.75" customHeight="1" x14ac:dyDescent="0.25">
      <c r="A927" s="304"/>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row>
    <row r="928" spans="1:26" ht="12.75" customHeight="1" x14ac:dyDescent="0.25">
      <c r="A928" s="304"/>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row>
    <row r="929" spans="1:26" ht="12.75" customHeight="1" x14ac:dyDescent="0.25">
      <c r="A929" s="304"/>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row>
    <row r="930" spans="1:26" ht="12.75" customHeight="1" x14ac:dyDescent="0.25">
      <c r="A930" s="304"/>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row>
    <row r="931" spans="1:26" ht="12.75" customHeight="1" x14ac:dyDescent="0.25">
      <c r="A931" s="304"/>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row>
    <row r="932" spans="1:26" ht="12.75" customHeight="1" x14ac:dyDescent="0.25">
      <c r="A932" s="304"/>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row>
    <row r="933" spans="1:26" ht="12.75" customHeight="1" x14ac:dyDescent="0.25">
      <c r="A933" s="304"/>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row>
    <row r="934" spans="1:26" ht="12.75" customHeight="1" x14ac:dyDescent="0.25">
      <c r="A934" s="304"/>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row>
    <row r="935" spans="1:26" ht="12.75" customHeight="1" x14ac:dyDescent="0.25">
      <c r="A935" s="304"/>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row>
    <row r="936" spans="1:26" ht="12.75" customHeight="1" x14ac:dyDescent="0.25">
      <c r="A936" s="304"/>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row>
    <row r="937" spans="1:26" ht="12.75" customHeight="1" x14ac:dyDescent="0.25">
      <c r="A937" s="304"/>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row>
    <row r="938" spans="1:26" ht="12.75" customHeight="1" x14ac:dyDescent="0.25">
      <c r="A938" s="304"/>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row>
    <row r="939" spans="1:26" ht="12.75" customHeight="1" x14ac:dyDescent="0.25">
      <c r="A939" s="304"/>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row>
    <row r="940" spans="1:26" ht="12.75" customHeight="1" x14ac:dyDescent="0.25">
      <c r="A940" s="304"/>
      <c r="B940" s="304"/>
      <c r="C940" s="304"/>
      <c r="D940" s="304"/>
      <c r="E940" s="304"/>
      <c r="F940" s="304"/>
      <c r="G940" s="304"/>
      <c r="H940" s="304"/>
      <c r="I940" s="304"/>
      <c r="J940" s="304"/>
      <c r="K940" s="304"/>
      <c r="L940" s="304"/>
      <c r="M940" s="304"/>
      <c r="N940" s="304"/>
      <c r="O940" s="304"/>
      <c r="P940" s="304"/>
      <c r="Q940" s="304"/>
      <c r="R940" s="304"/>
      <c r="S940" s="304"/>
      <c r="T940" s="304"/>
      <c r="U940" s="304"/>
      <c r="V940" s="304"/>
      <c r="W940" s="304"/>
      <c r="X940" s="304"/>
      <c r="Y940" s="304"/>
      <c r="Z940" s="304"/>
    </row>
    <row r="941" spans="1:26" ht="12.75" customHeight="1" x14ac:dyDescent="0.25">
      <c r="A941" s="304"/>
      <c r="B941" s="304"/>
      <c r="C941" s="304"/>
      <c r="D941" s="304"/>
      <c r="E941" s="304"/>
      <c r="F941" s="304"/>
      <c r="G941" s="304"/>
      <c r="H941" s="304"/>
      <c r="I941" s="304"/>
      <c r="J941" s="304"/>
      <c r="K941" s="304"/>
      <c r="L941" s="304"/>
      <c r="M941" s="304"/>
      <c r="N941" s="304"/>
      <c r="O941" s="304"/>
      <c r="P941" s="304"/>
      <c r="Q941" s="304"/>
      <c r="R941" s="304"/>
      <c r="S941" s="304"/>
      <c r="T941" s="304"/>
      <c r="U941" s="304"/>
      <c r="V941" s="304"/>
      <c r="W941" s="304"/>
      <c r="X941" s="304"/>
      <c r="Y941" s="304"/>
      <c r="Z941" s="304"/>
    </row>
    <row r="942" spans="1:26" ht="12.75" customHeight="1" x14ac:dyDescent="0.25">
      <c r="A942" s="304"/>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row>
    <row r="943" spans="1:26" ht="12.75" customHeight="1" x14ac:dyDescent="0.25">
      <c r="A943" s="304"/>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row>
    <row r="944" spans="1:26" ht="12.75" customHeight="1" x14ac:dyDescent="0.25">
      <c r="A944" s="304"/>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row>
    <row r="945" spans="1:26" ht="12.75" customHeight="1" x14ac:dyDescent="0.25">
      <c r="A945" s="304"/>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row>
    <row r="946" spans="1:26" ht="12.75" customHeight="1" x14ac:dyDescent="0.25">
      <c r="A946" s="304"/>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row>
    <row r="947" spans="1:26" ht="12.75" customHeight="1" x14ac:dyDescent="0.25">
      <c r="A947" s="304"/>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row>
    <row r="948" spans="1:26" ht="12.75" customHeight="1" x14ac:dyDescent="0.25">
      <c r="A948" s="304"/>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row>
    <row r="949" spans="1:26" ht="12.75" customHeight="1" x14ac:dyDescent="0.25">
      <c r="A949" s="304"/>
      <c r="B949" s="304"/>
      <c r="C949" s="304"/>
      <c r="D949" s="304"/>
      <c r="E949" s="304"/>
      <c r="F949" s="304"/>
      <c r="G949" s="304"/>
      <c r="H949" s="304"/>
      <c r="I949" s="304"/>
      <c r="J949" s="304"/>
      <c r="K949" s="304"/>
      <c r="L949" s="304"/>
      <c r="M949" s="304"/>
      <c r="N949" s="304"/>
      <c r="O949" s="304"/>
      <c r="P949" s="304"/>
      <c r="Q949" s="304"/>
      <c r="R949" s="304"/>
      <c r="S949" s="304"/>
      <c r="T949" s="304"/>
      <c r="U949" s="304"/>
      <c r="V949" s="304"/>
      <c r="W949" s="304"/>
      <c r="X949" s="304"/>
      <c r="Y949" s="304"/>
      <c r="Z949" s="304"/>
    </row>
    <row r="950" spans="1:26" ht="12.75" customHeight="1" x14ac:dyDescent="0.25">
      <c r="A950" s="304"/>
      <c r="B950" s="304"/>
      <c r="C950" s="304"/>
      <c r="D950" s="304"/>
      <c r="E950" s="304"/>
      <c r="F950" s="304"/>
      <c r="G950" s="304"/>
      <c r="H950" s="304"/>
      <c r="I950" s="304"/>
      <c r="J950" s="304"/>
      <c r="K950" s="304"/>
      <c r="L950" s="304"/>
      <c r="M950" s="304"/>
      <c r="N950" s="304"/>
      <c r="O950" s="304"/>
      <c r="P950" s="304"/>
      <c r="Q950" s="304"/>
      <c r="R950" s="304"/>
      <c r="S950" s="304"/>
      <c r="T950" s="304"/>
      <c r="U950" s="304"/>
      <c r="V950" s="304"/>
      <c r="W950" s="304"/>
      <c r="X950" s="304"/>
      <c r="Y950" s="304"/>
      <c r="Z950" s="304"/>
    </row>
    <row r="951" spans="1:26" ht="12.75" customHeight="1" x14ac:dyDescent="0.25">
      <c r="A951" s="304"/>
      <c r="B951" s="304"/>
      <c r="C951" s="304"/>
      <c r="D951" s="304"/>
      <c r="E951" s="304"/>
      <c r="F951" s="304"/>
      <c r="G951" s="304"/>
      <c r="H951" s="304"/>
      <c r="I951" s="304"/>
      <c r="J951" s="304"/>
      <c r="K951" s="304"/>
      <c r="L951" s="304"/>
      <c r="M951" s="304"/>
      <c r="N951" s="304"/>
      <c r="O951" s="304"/>
      <c r="P951" s="304"/>
      <c r="Q951" s="304"/>
      <c r="R951" s="304"/>
      <c r="S951" s="304"/>
      <c r="T951" s="304"/>
      <c r="U951" s="304"/>
      <c r="V951" s="304"/>
      <c r="W951" s="304"/>
      <c r="X951" s="304"/>
      <c r="Y951" s="304"/>
      <c r="Z951" s="304"/>
    </row>
    <row r="952" spans="1:26" ht="12.75" customHeight="1" x14ac:dyDescent="0.25">
      <c r="A952" s="304"/>
      <c r="B952" s="304"/>
      <c r="C952" s="304"/>
      <c r="D952" s="304"/>
      <c r="E952" s="304"/>
      <c r="F952" s="304"/>
      <c r="G952" s="304"/>
      <c r="H952" s="304"/>
      <c r="I952" s="304"/>
      <c r="J952" s="304"/>
      <c r="K952" s="304"/>
      <c r="L952" s="304"/>
      <c r="M952" s="304"/>
      <c r="N952" s="304"/>
      <c r="O952" s="304"/>
      <c r="P952" s="304"/>
      <c r="Q952" s="304"/>
      <c r="R952" s="304"/>
      <c r="S952" s="304"/>
      <c r="T952" s="304"/>
      <c r="U952" s="304"/>
      <c r="V952" s="304"/>
      <c r="W952" s="304"/>
      <c r="X952" s="304"/>
      <c r="Y952" s="304"/>
      <c r="Z952" s="304"/>
    </row>
    <row r="953" spans="1:26" ht="12.75" customHeight="1" x14ac:dyDescent="0.25">
      <c r="A953" s="304"/>
      <c r="B953" s="304"/>
      <c r="C953" s="304"/>
      <c r="D953" s="304"/>
      <c r="E953" s="304"/>
      <c r="F953" s="304"/>
      <c r="G953" s="304"/>
      <c r="H953" s="304"/>
      <c r="I953" s="304"/>
      <c r="J953" s="304"/>
      <c r="K953" s="304"/>
      <c r="L953" s="304"/>
      <c r="M953" s="304"/>
      <c r="N953" s="304"/>
      <c r="O953" s="304"/>
      <c r="P953" s="304"/>
      <c r="Q953" s="304"/>
      <c r="R953" s="304"/>
      <c r="S953" s="304"/>
      <c r="T953" s="304"/>
      <c r="U953" s="304"/>
      <c r="V953" s="304"/>
      <c r="W953" s="304"/>
      <c r="X953" s="304"/>
      <c r="Y953" s="304"/>
      <c r="Z953" s="304"/>
    </row>
    <row r="954" spans="1:26" ht="12.75" customHeight="1" x14ac:dyDescent="0.25">
      <c r="A954" s="304"/>
      <c r="B954" s="304"/>
      <c r="C954" s="304"/>
      <c r="D954" s="304"/>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row>
    <row r="955" spans="1:26" ht="12.75" customHeight="1" x14ac:dyDescent="0.25">
      <c r="A955" s="304"/>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row>
    <row r="956" spans="1:26" ht="12.75" customHeight="1" x14ac:dyDescent="0.25">
      <c r="A956" s="304"/>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row>
    <row r="957" spans="1:26" ht="12.75" customHeight="1" x14ac:dyDescent="0.25">
      <c r="A957" s="304"/>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row>
    <row r="958" spans="1:26" ht="12.75" customHeight="1" x14ac:dyDescent="0.25">
      <c r="A958" s="304"/>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row>
    <row r="959" spans="1:26" ht="12.75" customHeight="1" x14ac:dyDescent="0.25">
      <c r="A959" s="304"/>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row>
    <row r="960" spans="1:26" ht="12.75" customHeight="1" x14ac:dyDescent="0.25">
      <c r="A960" s="304"/>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row>
    <row r="961" spans="1:26" ht="12.75" customHeight="1" x14ac:dyDescent="0.25">
      <c r="A961" s="304"/>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row>
    <row r="962" spans="1:26" ht="12.75" customHeight="1" x14ac:dyDescent="0.25">
      <c r="A962" s="304"/>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row>
    <row r="963" spans="1:26" ht="12.75" customHeight="1" x14ac:dyDescent="0.25">
      <c r="A963" s="304"/>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row>
    <row r="964" spans="1:26" ht="12.75" customHeight="1" x14ac:dyDescent="0.25">
      <c r="A964" s="304"/>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row>
    <row r="965" spans="1:26" ht="12.75" customHeight="1" x14ac:dyDescent="0.25">
      <c r="A965" s="304"/>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row>
    <row r="966" spans="1:26" ht="12.75" customHeight="1" x14ac:dyDescent="0.25">
      <c r="A966" s="304"/>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row>
    <row r="967" spans="1:26" ht="12.75" customHeight="1" x14ac:dyDescent="0.25">
      <c r="A967" s="304"/>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row>
    <row r="968" spans="1:26" ht="12.75" customHeight="1" x14ac:dyDescent="0.25">
      <c r="A968" s="304"/>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row>
    <row r="969" spans="1:26" ht="12.75" customHeight="1" x14ac:dyDescent="0.25">
      <c r="A969" s="304"/>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row>
    <row r="970" spans="1:26" ht="12.75" customHeight="1" x14ac:dyDescent="0.25">
      <c r="A970" s="304"/>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row>
    <row r="971" spans="1:26" ht="12.75" customHeight="1" x14ac:dyDescent="0.25">
      <c r="A971" s="304"/>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row>
    <row r="972" spans="1:26" ht="12.75" customHeight="1" x14ac:dyDescent="0.25">
      <c r="A972" s="304"/>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row>
    <row r="973" spans="1:26" ht="12.75" customHeight="1" x14ac:dyDescent="0.25">
      <c r="A973" s="304"/>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row>
    <row r="974" spans="1:26" ht="12.75" customHeight="1" x14ac:dyDescent="0.25">
      <c r="A974" s="304"/>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row>
    <row r="975" spans="1:26" ht="12.75" customHeight="1" x14ac:dyDescent="0.25">
      <c r="A975" s="304"/>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row>
    <row r="976" spans="1:26" ht="12.75" customHeight="1" x14ac:dyDescent="0.25">
      <c r="A976" s="304"/>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row>
    <row r="977" spans="1:26" ht="12.75" customHeight="1" x14ac:dyDescent="0.25">
      <c r="A977" s="304"/>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row>
    <row r="978" spans="1:26" ht="12.75" customHeight="1" x14ac:dyDescent="0.25">
      <c r="A978" s="304"/>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row>
    <row r="979" spans="1:26" ht="12.75" customHeight="1" x14ac:dyDescent="0.25">
      <c r="A979" s="304"/>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row>
    <row r="980" spans="1:26" ht="12.75" customHeight="1" x14ac:dyDescent="0.25">
      <c r="A980" s="304"/>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row>
    <row r="981" spans="1:26" ht="12.75" customHeight="1" x14ac:dyDescent="0.25">
      <c r="A981" s="304"/>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row>
    <row r="982" spans="1:26" ht="12.75" customHeight="1" x14ac:dyDescent="0.25">
      <c r="A982" s="304"/>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row>
    <row r="983" spans="1:26" ht="12.75" customHeight="1" x14ac:dyDescent="0.25">
      <c r="A983" s="304"/>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row>
    <row r="984" spans="1:26" ht="12.75" customHeight="1" x14ac:dyDescent="0.25">
      <c r="A984" s="304"/>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row>
    <row r="985" spans="1:26" ht="12.75" customHeight="1" x14ac:dyDescent="0.25">
      <c r="A985" s="304"/>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row>
    <row r="986" spans="1:26" ht="12.75" customHeight="1" x14ac:dyDescent="0.25">
      <c r="A986" s="304"/>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row>
    <row r="987" spans="1:26" ht="12.75" customHeight="1" x14ac:dyDescent="0.25">
      <c r="A987" s="304"/>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row>
    <row r="988" spans="1:26" ht="12.75" customHeight="1" x14ac:dyDescent="0.25">
      <c r="A988" s="304"/>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row>
    <row r="989" spans="1:26" ht="12.75" customHeight="1" x14ac:dyDescent="0.25">
      <c r="A989" s="304"/>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row>
    <row r="990" spans="1:26" ht="12.75" customHeight="1" x14ac:dyDescent="0.25">
      <c r="A990" s="304"/>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row>
    <row r="991" spans="1:26" ht="12.75" customHeight="1" x14ac:dyDescent="0.25">
      <c r="A991" s="304"/>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row>
    <row r="992" spans="1:26" ht="12.75" customHeight="1" x14ac:dyDescent="0.25">
      <c r="A992" s="304"/>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row>
    <row r="993" spans="1:26" ht="12.75" customHeight="1" x14ac:dyDescent="0.25">
      <c r="A993" s="304"/>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row>
    <row r="994" spans="1:26" ht="12.75" customHeight="1" x14ac:dyDescent="0.25">
      <c r="A994" s="304"/>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row>
    <row r="995" spans="1:26" ht="12.75" customHeight="1" x14ac:dyDescent="0.25">
      <c r="A995" s="304"/>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row>
    <row r="996" spans="1:26" ht="12.75" customHeight="1" x14ac:dyDescent="0.25">
      <c r="A996" s="304"/>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row>
    <row r="997" spans="1:26" ht="12.75" customHeight="1" x14ac:dyDescent="0.25">
      <c r="A997" s="304"/>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row>
    <row r="998" spans="1:26" ht="12.75" customHeight="1" x14ac:dyDescent="0.25">
      <c r="A998" s="304"/>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row>
    <row r="999" spans="1:26" ht="12.75" customHeight="1" x14ac:dyDescent="0.25">
      <c r="A999" s="304"/>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row>
    <row r="1000" spans="1:26" ht="12.75" customHeight="1" x14ac:dyDescent="0.25">
      <c r="A1000" s="304"/>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334"/>
  <sheetViews>
    <sheetView tabSelected="1" topLeftCell="CX1" zoomScale="30" zoomScaleNormal="30" workbookViewId="0">
      <pane ySplit="8" topLeftCell="A9" activePane="bottomLeft" state="frozen"/>
      <selection activeCell="CZ1" sqref="CZ1"/>
      <selection pane="bottomLeft" activeCell="DD57" sqref="DD57:DD62"/>
    </sheetView>
  </sheetViews>
  <sheetFormatPr baseColWidth="10" defaultColWidth="14.42578125" defaultRowHeight="15" customHeight="1" x14ac:dyDescent="0.25"/>
  <cols>
    <col min="1" max="1" width="7.42578125" customWidth="1"/>
    <col min="2" max="2" width="19.28515625" customWidth="1"/>
    <col min="3" max="3" width="31.7109375" customWidth="1"/>
    <col min="4" max="4" width="21.5703125" customWidth="1"/>
    <col min="5" max="5" width="48.28515625" customWidth="1"/>
    <col min="6" max="6" width="25.85546875" customWidth="1"/>
    <col min="7" max="7" width="32.42578125" customWidth="1"/>
    <col min="8" max="8" width="57.7109375" customWidth="1"/>
    <col min="9" max="9" width="15.7109375" customWidth="1"/>
    <col min="10" max="10" width="7" customWidth="1"/>
    <col min="11" max="12" width="8.42578125" customWidth="1"/>
    <col min="13" max="13" width="8.140625" customWidth="1"/>
    <col min="14" max="14" width="15.42578125" hidden="1" customWidth="1"/>
    <col min="15" max="15" width="15.28515625" hidden="1" customWidth="1"/>
    <col min="16" max="16" width="15.42578125" hidden="1" customWidth="1"/>
    <col min="17" max="17" width="22.28515625" hidden="1" customWidth="1"/>
    <col min="18" max="19" width="13.5703125" customWidth="1"/>
    <col min="20" max="20" width="12.28515625" hidden="1" customWidth="1"/>
    <col min="21" max="21" width="10.7109375" customWidth="1"/>
    <col min="22" max="22" width="5.7109375" customWidth="1"/>
    <col min="23" max="23" width="116" customWidth="1"/>
    <col min="24" max="24" width="69.140625" customWidth="1"/>
    <col min="25" max="25" width="37.5703125" customWidth="1"/>
    <col min="26" max="26" width="11.42578125" customWidth="1"/>
    <col min="27" max="27" width="11.42578125" hidden="1" customWidth="1"/>
    <col min="28" max="28" width="11.42578125" customWidth="1"/>
    <col min="29" max="29" width="12" hidden="1" customWidth="1"/>
    <col min="30" max="30" width="11.42578125" customWidth="1"/>
    <col min="31" max="31" width="11.42578125" hidden="1" customWidth="1"/>
    <col min="32" max="32" width="11.42578125" customWidth="1"/>
    <col min="33" max="33" width="12" hidden="1" customWidth="1"/>
    <col min="34" max="34" width="13.5703125" customWidth="1"/>
    <col min="35" max="35" width="13.5703125" hidden="1" customWidth="1"/>
    <col min="36" max="36" width="14.28515625" hidden="1" customWidth="1"/>
    <col min="37" max="37" width="8" customWidth="1"/>
    <col min="38" max="38" width="8" hidden="1" customWidth="1"/>
    <col min="39" max="39" width="8" customWidth="1"/>
    <col min="40" max="40" width="8" hidden="1" customWidth="1"/>
    <col min="41" max="41" width="8" customWidth="1"/>
    <col min="42" max="42" width="8" hidden="1" customWidth="1"/>
    <col min="43" max="43" width="8" customWidth="1"/>
    <col min="44" max="44" width="8" hidden="1" customWidth="1"/>
    <col min="45" max="45" width="8" customWidth="1"/>
    <col min="46" max="46" width="8" hidden="1" customWidth="1"/>
    <col min="47" max="47" width="8" customWidth="1"/>
    <col min="48" max="48" width="8" hidden="1" customWidth="1"/>
    <col min="49" max="49" width="8" customWidth="1"/>
    <col min="50" max="51" width="8" hidden="1" customWidth="1"/>
    <col min="52" max="52" width="14.28515625" customWidth="1"/>
    <col min="53" max="53" width="13.7109375" customWidth="1"/>
    <col min="54" max="54" width="13.7109375" hidden="1" customWidth="1"/>
    <col min="55" max="55" width="20" customWidth="1"/>
    <col min="56" max="56" width="27" hidden="1" customWidth="1"/>
    <col min="57" max="57" width="15.28515625" customWidth="1"/>
    <col min="58" max="58" width="11.42578125" customWidth="1"/>
    <col min="59" max="59" width="50.5703125" customWidth="1"/>
    <col min="60" max="60" width="22" customWidth="1"/>
    <col min="61" max="63" width="16.140625" customWidth="1"/>
    <col min="64" max="64" width="26.85546875" customWidth="1"/>
    <col min="65" max="65" width="102.7109375" customWidth="1"/>
    <col min="66" max="66" width="57.42578125" customWidth="1"/>
    <col min="67" max="67" width="54.85546875" customWidth="1"/>
    <col min="68" max="72" width="26.85546875" customWidth="1"/>
    <col min="73" max="73" width="20.7109375" customWidth="1"/>
    <col min="74" max="74" width="73.7109375" customWidth="1"/>
    <col min="75" max="75" width="34" customWidth="1"/>
    <col min="76" max="76" width="46" customWidth="1"/>
    <col min="77" max="77" width="47.7109375" customWidth="1"/>
    <col min="78" max="78" width="16.42578125" customWidth="1"/>
    <col min="79" max="79" width="19.140625" customWidth="1"/>
    <col min="80" max="80" width="18.85546875" customWidth="1"/>
    <col min="81" max="81" width="12.85546875" customWidth="1"/>
    <col min="82" max="90" width="18.28515625" hidden="1" customWidth="1"/>
    <col min="91" max="91" width="13.7109375" hidden="1" customWidth="1"/>
    <col min="92" max="92" width="52.7109375" hidden="1" customWidth="1"/>
    <col min="93" max="93" width="18.28515625" hidden="1" customWidth="1"/>
    <col min="94" max="94" width="46.85546875" hidden="1" customWidth="1"/>
    <col min="95" max="96" width="18.28515625" hidden="1" customWidth="1"/>
    <col min="97" max="97" width="36.85546875" hidden="1" customWidth="1"/>
    <col min="98" max="99" width="18.28515625" hidden="1" customWidth="1"/>
    <col min="100" max="100" width="18.28515625" customWidth="1"/>
    <col min="101" max="101" width="35.28515625" customWidth="1"/>
    <col min="102" max="102" width="17.5703125" customWidth="1"/>
    <col min="103" max="103" width="26.85546875" customWidth="1"/>
    <col min="104" max="104" width="20.42578125" customWidth="1"/>
    <col min="105" max="105" width="12.5703125" customWidth="1"/>
    <col min="106" max="106" width="80.85546875" customWidth="1"/>
    <col min="107" max="107" width="169.5703125" customWidth="1"/>
    <col min="108" max="108" width="57.140625" customWidth="1"/>
    <col min="109" max="117" width="26.85546875" hidden="1" customWidth="1"/>
    <col min="118" max="118" width="26.85546875" customWidth="1"/>
    <col min="119" max="130" width="0.140625" customWidth="1"/>
    <col min="134" max="134" width="0.140625" hidden="1" customWidth="1"/>
  </cols>
  <sheetData>
    <row r="1" spans="1:134" x14ac:dyDescent="0.25">
      <c r="A1" s="425"/>
      <c r="B1" s="426"/>
      <c r="C1" s="426"/>
      <c r="D1" s="426"/>
      <c r="E1" s="426"/>
      <c r="F1" s="427"/>
      <c r="G1" s="433" t="s">
        <v>14</v>
      </c>
      <c r="H1" s="426"/>
      <c r="I1" s="426"/>
      <c r="J1" s="426"/>
      <c r="K1" s="426"/>
      <c r="L1" s="426"/>
      <c r="M1" s="426"/>
      <c r="N1" s="426"/>
      <c r="O1" s="426"/>
      <c r="P1" s="426"/>
      <c r="Q1" s="426"/>
      <c r="R1" s="426"/>
      <c r="S1" s="426"/>
      <c r="T1" s="426"/>
      <c r="U1" s="426"/>
      <c r="V1" s="434"/>
      <c r="W1" s="439" t="s">
        <v>16</v>
      </c>
      <c r="X1" s="371"/>
      <c r="Y1" s="1"/>
      <c r="Z1" s="20"/>
      <c r="AA1" s="21"/>
      <c r="AB1" s="1"/>
      <c r="AC1" s="1"/>
      <c r="AD1" s="1"/>
      <c r="AE1" s="1"/>
      <c r="AF1" s="1"/>
      <c r="AG1" s="1"/>
      <c r="AH1" s="1"/>
      <c r="AI1" s="1"/>
      <c r="AJ1" s="1"/>
      <c r="AK1" s="1"/>
      <c r="AL1" s="1"/>
      <c r="AM1" s="1"/>
      <c r="AN1" s="1"/>
      <c r="AO1" s="1"/>
      <c r="AP1" s="1"/>
      <c r="AQ1" s="1"/>
      <c r="AR1" s="1"/>
      <c r="AS1" s="1"/>
      <c r="AT1" s="1"/>
      <c r="AU1" s="1"/>
      <c r="AV1" s="1"/>
      <c r="AW1" s="1"/>
      <c r="AX1" s="1"/>
      <c r="AY1" s="22"/>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35"/>
      <c r="CN1" s="1"/>
      <c r="CO1" s="1"/>
      <c r="CP1" s="1"/>
      <c r="CQ1" s="1"/>
      <c r="CR1" s="1"/>
      <c r="CS1" s="1"/>
      <c r="CT1" s="1"/>
      <c r="CU1" s="1"/>
      <c r="CV1" s="1"/>
      <c r="CW1" s="1"/>
      <c r="CX1" s="1"/>
      <c r="CY1" s="1"/>
      <c r="CZ1" s="1"/>
      <c r="DA1" s="1"/>
      <c r="DB1" s="1"/>
      <c r="DC1" s="1"/>
      <c r="DD1" s="1"/>
      <c r="DE1" s="1"/>
      <c r="DF1" s="1"/>
      <c r="DG1" s="1"/>
      <c r="DH1" s="1"/>
      <c r="DI1" s="1"/>
      <c r="DJ1" s="1"/>
      <c r="DK1" s="1"/>
      <c r="DL1" s="1"/>
      <c r="DM1" s="1"/>
      <c r="DN1" s="19"/>
      <c r="DO1" s="19"/>
      <c r="DP1" s="19"/>
      <c r="DQ1" s="19"/>
      <c r="DR1" s="19"/>
      <c r="DS1" s="19"/>
      <c r="DT1" s="19"/>
      <c r="DU1" s="19"/>
      <c r="DV1" s="19"/>
      <c r="DW1" s="19"/>
      <c r="DX1" s="19"/>
      <c r="DY1" s="19"/>
      <c r="DZ1" s="19"/>
      <c r="EA1" s="19"/>
      <c r="EB1" s="19"/>
      <c r="EC1" s="19"/>
      <c r="ED1" s="19"/>
    </row>
    <row r="2" spans="1:134" x14ac:dyDescent="0.25">
      <c r="A2" s="428"/>
      <c r="B2" s="406"/>
      <c r="C2" s="406"/>
      <c r="D2" s="406"/>
      <c r="E2" s="406"/>
      <c r="F2" s="429"/>
      <c r="G2" s="435"/>
      <c r="H2" s="406"/>
      <c r="I2" s="406"/>
      <c r="J2" s="406"/>
      <c r="K2" s="406"/>
      <c r="L2" s="406"/>
      <c r="M2" s="406"/>
      <c r="N2" s="406"/>
      <c r="O2" s="406"/>
      <c r="P2" s="406"/>
      <c r="Q2" s="406"/>
      <c r="R2" s="406"/>
      <c r="S2" s="406"/>
      <c r="T2" s="406"/>
      <c r="U2" s="406"/>
      <c r="V2" s="436"/>
      <c r="W2" s="440" t="s">
        <v>61</v>
      </c>
      <c r="X2" s="374"/>
      <c r="Y2" s="1"/>
      <c r="Z2" s="20"/>
      <c r="AA2" s="48"/>
      <c r="AB2" s="1"/>
      <c r="AC2" s="1"/>
      <c r="AD2" s="1"/>
      <c r="AE2" s="1"/>
      <c r="AF2" s="1"/>
      <c r="AG2" s="1"/>
      <c r="AH2" s="1"/>
      <c r="AI2" s="1"/>
      <c r="AJ2" s="1"/>
      <c r="AK2" s="1"/>
      <c r="AL2" s="1"/>
      <c r="AM2" s="1"/>
      <c r="AN2" s="1"/>
      <c r="AO2" s="1"/>
      <c r="AP2" s="1"/>
      <c r="AQ2" s="1"/>
      <c r="AR2" s="1"/>
      <c r="AS2" s="1"/>
      <c r="AT2" s="1"/>
      <c r="AU2" s="1"/>
      <c r="AV2" s="1"/>
      <c r="AW2" s="1"/>
      <c r="AX2" s="1"/>
      <c r="AY2" s="22"/>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35"/>
      <c r="CN2" s="1"/>
      <c r="CO2" s="1"/>
      <c r="CP2" s="1"/>
      <c r="CQ2" s="1"/>
      <c r="CR2" s="1"/>
      <c r="CS2" s="1"/>
      <c r="CT2" s="1"/>
      <c r="CU2" s="1"/>
      <c r="CV2" s="1"/>
      <c r="CW2" s="1"/>
      <c r="CX2" s="1"/>
      <c r="CY2" s="1"/>
      <c r="CZ2" s="1"/>
      <c r="DA2" s="1"/>
      <c r="DB2" s="1"/>
      <c r="DC2" s="1"/>
      <c r="DD2" s="1"/>
      <c r="DE2" s="1"/>
      <c r="DF2" s="1"/>
      <c r="DG2" s="1"/>
      <c r="DH2" s="1"/>
      <c r="DI2" s="1"/>
      <c r="DJ2" s="1"/>
      <c r="DK2" s="1"/>
      <c r="DL2" s="1"/>
      <c r="DM2" s="1"/>
      <c r="DN2" s="19"/>
      <c r="DO2" s="19"/>
      <c r="DP2" s="19"/>
      <c r="DQ2" s="19"/>
      <c r="DR2" s="19"/>
      <c r="DS2" s="19"/>
      <c r="DT2" s="19"/>
      <c r="DU2" s="19"/>
      <c r="DV2" s="19"/>
      <c r="DW2" s="19"/>
      <c r="DX2" s="19"/>
      <c r="DY2" s="19"/>
      <c r="DZ2" s="19"/>
      <c r="EA2" s="19"/>
      <c r="EB2" s="19"/>
      <c r="EC2" s="19"/>
      <c r="ED2" s="19"/>
    </row>
    <row r="3" spans="1:134" x14ac:dyDescent="0.25">
      <c r="A3" s="430"/>
      <c r="B3" s="431"/>
      <c r="C3" s="431"/>
      <c r="D3" s="431"/>
      <c r="E3" s="431"/>
      <c r="F3" s="432"/>
      <c r="G3" s="437"/>
      <c r="H3" s="431"/>
      <c r="I3" s="431"/>
      <c r="J3" s="431"/>
      <c r="K3" s="431"/>
      <c r="L3" s="431"/>
      <c r="M3" s="431"/>
      <c r="N3" s="431"/>
      <c r="O3" s="431"/>
      <c r="P3" s="431"/>
      <c r="Q3" s="431"/>
      <c r="R3" s="431"/>
      <c r="S3" s="431"/>
      <c r="T3" s="431"/>
      <c r="U3" s="431"/>
      <c r="V3" s="438"/>
      <c r="W3" s="441" t="s">
        <v>79</v>
      </c>
      <c r="X3" s="442"/>
      <c r="Y3" s="1"/>
      <c r="Z3" s="20"/>
      <c r="AA3" s="60"/>
      <c r="AB3" s="1"/>
      <c r="AC3" s="1"/>
      <c r="AD3" s="1"/>
      <c r="AE3" s="1"/>
      <c r="AF3" s="1"/>
      <c r="AG3" s="1"/>
      <c r="AH3" s="1"/>
      <c r="AI3" s="1"/>
      <c r="AJ3" s="1"/>
      <c r="AK3" s="1"/>
      <c r="AL3" s="1"/>
      <c r="AM3" s="1"/>
      <c r="AN3" s="1"/>
      <c r="AO3" s="1"/>
      <c r="AP3" s="1"/>
      <c r="AQ3" s="1"/>
      <c r="AR3" s="1"/>
      <c r="AS3" s="1"/>
      <c r="AT3" s="1"/>
      <c r="AU3" s="1"/>
      <c r="AV3" s="1"/>
      <c r="AW3" s="1"/>
      <c r="AX3" s="1"/>
      <c r="AY3" s="22"/>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35"/>
      <c r="CN3" s="1"/>
      <c r="CO3" s="1"/>
      <c r="CP3" s="1"/>
      <c r="CQ3" s="1"/>
      <c r="CR3" s="1"/>
      <c r="CS3" s="1"/>
      <c r="CT3" s="1"/>
      <c r="CU3" s="1"/>
      <c r="CV3" s="1"/>
      <c r="CW3" s="1"/>
      <c r="CX3" s="1"/>
      <c r="CY3" s="1"/>
      <c r="CZ3" s="1"/>
      <c r="DA3" s="1"/>
      <c r="DB3" s="1"/>
      <c r="DC3" s="1"/>
      <c r="DD3" s="1"/>
      <c r="DE3" s="1"/>
      <c r="DF3" s="1"/>
      <c r="DG3" s="1"/>
      <c r="DH3" s="1"/>
      <c r="DI3" s="1"/>
      <c r="DJ3" s="1"/>
      <c r="DK3" s="1"/>
      <c r="DL3" s="1"/>
      <c r="DM3" s="1"/>
      <c r="DN3" s="19"/>
      <c r="DO3" s="19"/>
      <c r="DP3" s="19"/>
      <c r="DQ3" s="19"/>
      <c r="DR3" s="19"/>
      <c r="DS3" s="19"/>
      <c r="DT3" s="19"/>
      <c r="DU3" s="19"/>
      <c r="DV3" s="19"/>
      <c r="DW3" s="19"/>
      <c r="DX3" s="19"/>
      <c r="DY3" s="19"/>
      <c r="DZ3" s="19"/>
      <c r="EA3" s="19"/>
      <c r="EB3" s="19"/>
      <c r="EC3" s="19"/>
      <c r="ED3" s="19"/>
    </row>
    <row r="4" spans="1:134"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22"/>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35"/>
      <c r="CN4" s="1"/>
      <c r="CO4" s="1"/>
      <c r="CP4" s="1"/>
      <c r="CQ4" s="1"/>
      <c r="CR4" s="1"/>
      <c r="CS4" s="1"/>
      <c r="CT4" s="1"/>
      <c r="CU4" s="1"/>
      <c r="CV4" s="1"/>
      <c r="CW4" s="1"/>
      <c r="CX4" s="1"/>
      <c r="CY4" s="1"/>
      <c r="CZ4" s="1"/>
      <c r="DA4" s="1"/>
      <c r="DB4" s="1"/>
      <c r="DC4" s="1"/>
      <c r="DD4" s="1"/>
      <c r="DE4" s="1"/>
      <c r="DF4" s="1"/>
      <c r="DG4" s="1"/>
      <c r="DH4" s="1"/>
      <c r="DI4" s="1"/>
      <c r="DJ4" s="1"/>
      <c r="DK4" s="1"/>
      <c r="DL4" s="1"/>
      <c r="DM4" s="1"/>
      <c r="DN4" s="19"/>
      <c r="DO4" s="19"/>
      <c r="DP4" s="19"/>
      <c r="DQ4" s="19"/>
      <c r="DR4" s="19"/>
      <c r="DS4" s="19"/>
      <c r="DT4" s="19"/>
      <c r="DU4" s="19"/>
      <c r="DV4" s="19"/>
      <c r="DW4" s="19"/>
      <c r="DX4" s="19"/>
      <c r="DY4" s="19"/>
      <c r="DZ4" s="19"/>
      <c r="EA4" s="19"/>
      <c r="EB4" s="19"/>
      <c r="EC4" s="19"/>
      <c r="ED4" s="19"/>
    </row>
    <row r="5" spans="1:134" ht="15.75" thickBot="1" x14ac:dyDescent="0.3">
      <c r="A5" s="2" t="s">
        <v>131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22"/>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35"/>
      <c r="CN5" s="1"/>
      <c r="CO5" s="1"/>
      <c r="CP5" s="1"/>
      <c r="CQ5" s="1"/>
      <c r="CR5" s="1"/>
      <c r="CS5" s="1"/>
      <c r="CT5" s="1"/>
      <c r="CU5" s="1"/>
      <c r="CV5" s="1"/>
      <c r="CW5" s="1"/>
      <c r="CX5" s="1"/>
      <c r="CY5" s="1"/>
      <c r="CZ5" s="1"/>
      <c r="DA5" s="1"/>
      <c r="DB5" s="1"/>
      <c r="DC5" s="1"/>
      <c r="DD5" s="1"/>
      <c r="DE5" s="1"/>
      <c r="DF5" s="1"/>
      <c r="DG5" s="1"/>
      <c r="DH5" s="1"/>
      <c r="DI5" s="1"/>
      <c r="DJ5" s="1"/>
      <c r="DK5" s="1"/>
      <c r="DL5" s="1"/>
      <c r="DM5" s="1"/>
      <c r="DN5" s="19"/>
      <c r="DO5" s="19"/>
      <c r="DP5" s="19"/>
      <c r="DQ5" s="19"/>
      <c r="DR5" s="19"/>
      <c r="DS5" s="19"/>
      <c r="DT5" s="19"/>
      <c r="DU5" s="19"/>
      <c r="DV5" s="19"/>
      <c r="DW5" s="19"/>
      <c r="DX5" s="19"/>
      <c r="DY5" s="19"/>
      <c r="DZ5" s="19"/>
      <c r="EA5" s="19"/>
      <c r="EB5" s="19"/>
      <c r="EC5" s="19"/>
      <c r="ED5" s="19"/>
    </row>
    <row r="6" spans="1:134" ht="23.25" customHeight="1" x14ac:dyDescent="0.25">
      <c r="A6" s="443" t="s">
        <v>140</v>
      </c>
      <c r="B6" s="444"/>
      <c r="C6" s="444"/>
      <c r="D6" s="444"/>
      <c r="E6" s="444"/>
      <c r="F6" s="444"/>
      <c r="G6" s="444"/>
      <c r="H6" s="444"/>
      <c r="I6" s="444"/>
      <c r="J6" s="444"/>
      <c r="K6" s="444"/>
      <c r="L6" s="444"/>
      <c r="M6" s="444"/>
      <c r="N6" s="444"/>
      <c r="O6" s="444"/>
      <c r="P6" s="445"/>
      <c r="Q6" s="62"/>
      <c r="R6" s="443" t="s">
        <v>143</v>
      </c>
      <c r="S6" s="444"/>
      <c r="T6" s="444"/>
      <c r="U6" s="446"/>
      <c r="V6" s="443" t="s">
        <v>144</v>
      </c>
      <c r="W6" s="444"/>
      <c r="X6" s="444"/>
      <c r="Y6" s="445"/>
      <c r="Z6" s="443" t="s">
        <v>145</v>
      </c>
      <c r="AA6" s="444"/>
      <c r="AB6" s="444"/>
      <c r="AC6" s="444"/>
      <c r="AD6" s="444"/>
      <c r="AE6" s="444"/>
      <c r="AF6" s="444"/>
      <c r="AG6" s="444"/>
      <c r="AH6" s="444"/>
      <c r="AI6" s="444"/>
      <c r="AJ6" s="444"/>
      <c r="AK6" s="444"/>
      <c r="AL6" s="444"/>
      <c r="AM6" s="444"/>
      <c r="AN6" s="444"/>
      <c r="AO6" s="444"/>
      <c r="AP6" s="444"/>
      <c r="AQ6" s="444"/>
      <c r="AR6" s="444"/>
      <c r="AS6" s="444"/>
      <c r="AT6" s="444"/>
      <c r="AU6" s="444"/>
      <c r="AV6" s="444"/>
      <c r="AW6" s="444"/>
      <c r="AX6" s="444"/>
      <c r="AY6" s="444"/>
      <c r="AZ6" s="446"/>
      <c r="BA6" s="455" t="s">
        <v>148</v>
      </c>
      <c r="BB6" s="444"/>
      <c r="BC6" s="444"/>
      <c r="BD6" s="444"/>
      <c r="BE6" s="444"/>
      <c r="BF6" s="445"/>
      <c r="BG6" s="443" t="s">
        <v>149</v>
      </c>
      <c r="BH6" s="444"/>
      <c r="BI6" s="444"/>
      <c r="BJ6" s="444"/>
      <c r="BK6" s="446"/>
      <c r="BL6" s="456" t="s">
        <v>150</v>
      </c>
      <c r="BM6" s="444"/>
      <c r="BN6" s="444"/>
      <c r="BO6" s="444"/>
      <c r="BP6" s="444"/>
      <c r="BQ6" s="444"/>
      <c r="BR6" s="444"/>
      <c r="BS6" s="444"/>
      <c r="BT6" s="444"/>
      <c r="BU6" s="444"/>
      <c r="BV6" s="444"/>
      <c r="BW6" s="444"/>
      <c r="BX6" s="444"/>
      <c r="BY6" s="444"/>
      <c r="BZ6" s="444"/>
      <c r="CA6" s="444"/>
      <c r="CB6" s="444"/>
      <c r="CC6" s="444"/>
      <c r="CD6" s="444"/>
      <c r="CE6" s="444"/>
      <c r="CF6" s="444"/>
      <c r="CG6" s="444"/>
      <c r="CH6" s="444"/>
      <c r="CI6" s="444"/>
      <c r="CJ6" s="444"/>
      <c r="CK6" s="444"/>
      <c r="CL6" s="445"/>
      <c r="CM6" s="460" t="s">
        <v>161</v>
      </c>
      <c r="CN6" s="418"/>
      <c r="CO6" s="418"/>
      <c r="CP6" s="418"/>
      <c r="CQ6" s="418"/>
      <c r="CR6" s="419"/>
      <c r="CS6" s="461" t="s">
        <v>162</v>
      </c>
      <c r="CT6" s="418"/>
      <c r="CU6" s="462"/>
      <c r="CV6" s="407" t="s">
        <v>163</v>
      </c>
      <c r="CW6" s="408"/>
      <c r="CX6" s="408"/>
      <c r="CY6" s="408"/>
      <c r="CZ6" s="408"/>
      <c r="DA6" s="409"/>
      <c r="DB6" s="413" t="s">
        <v>164</v>
      </c>
      <c r="DC6" s="382"/>
      <c r="DD6" s="414"/>
      <c r="DE6" s="417" t="s">
        <v>165</v>
      </c>
      <c r="DF6" s="418"/>
      <c r="DG6" s="418"/>
      <c r="DH6" s="418"/>
      <c r="DI6" s="418"/>
      <c r="DJ6" s="419"/>
      <c r="DK6" s="421" t="s">
        <v>166</v>
      </c>
      <c r="DL6" s="418"/>
      <c r="DM6" s="422"/>
      <c r="DN6" s="69"/>
      <c r="DO6" s="69"/>
      <c r="DP6" s="69"/>
      <c r="DQ6" s="69"/>
      <c r="DR6" s="69"/>
      <c r="DS6" s="69"/>
      <c r="DT6" s="69"/>
      <c r="DU6" s="69"/>
      <c r="DV6" s="69"/>
      <c r="DW6" s="69"/>
      <c r="DX6" s="69"/>
      <c r="DY6" s="69"/>
      <c r="DZ6" s="69"/>
      <c r="EA6" s="69"/>
      <c r="EB6" s="69"/>
      <c r="EC6" s="69"/>
      <c r="ED6" s="69"/>
    </row>
    <row r="7" spans="1:134" ht="48" customHeight="1" x14ac:dyDescent="0.25">
      <c r="A7" s="447" t="s">
        <v>168</v>
      </c>
      <c r="B7" s="449" t="s">
        <v>169</v>
      </c>
      <c r="C7" s="449" t="s">
        <v>19</v>
      </c>
      <c r="D7" s="450" t="s">
        <v>170</v>
      </c>
      <c r="E7" s="451" t="s">
        <v>171</v>
      </c>
      <c r="F7" s="451" t="s">
        <v>172</v>
      </c>
      <c r="G7" s="451" t="s">
        <v>173</v>
      </c>
      <c r="H7" s="450" t="s">
        <v>174</v>
      </c>
      <c r="I7" s="450" t="s">
        <v>175</v>
      </c>
      <c r="J7" s="452" t="s">
        <v>176</v>
      </c>
      <c r="K7" s="444"/>
      <c r="L7" s="444"/>
      <c r="M7" s="445"/>
      <c r="N7" s="450" t="s">
        <v>177</v>
      </c>
      <c r="O7" s="450" t="s">
        <v>86</v>
      </c>
      <c r="P7" s="450" t="s">
        <v>178</v>
      </c>
      <c r="Q7" s="450" t="s">
        <v>179</v>
      </c>
      <c r="R7" s="450" t="s">
        <v>86</v>
      </c>
      <c r="S7" s="450" t="s">
        <v>180</v>
      </c>
      <c r="T7" s="457" t="s">
        <v>181</v>
      </c>
      <c r="U7" s="450" t="s">
        <v>182</v>
      </c>
      <c r="V7" s="459" t="s">
        <v>183</v>
      </c>
      <c r="W7" s="451" t="s">
        <v>185</v>
      </c>
      <c r="X7" s="451" t="s">
        <v>186</v>
      </c>
      <c r="Y7" s="451" t="s">
        <v>187</v>
      </c>
      <c r="Z7" s="485" t="s">
        <v>189</v>
      </c>
      <c r="AA7" s="486"/>
      <c r="AB7" s="486"/>
      <c r="AC7" s="486"/>
      <c r="AD7" s="486"/>
      <c r="AE7" s="486"/>
      <c r="AF7" s="486"/>
      <c r="AG7" s="486"/>
      <c r="AH7" s="486"/>
      <c r="AI7" s="487"/>
      <c r="AJ7" s="459" t="s">
        <v>190</v>
      </c>
      <c r="AK7" s="452" t="s">
        <v>191</v>
      </c>
      <c r="AL7" s="444"/>
      <c r="AM7" s="444"/>
      <c r="AN7" s="444"/>
      <c r="AO7" s="444"/>
      <c r="AP7" s="444"/>
      <c r="AQ7" s="444"/>
      <c r="AR7" s="444"/>
      <c r="AS7" s="444"/>
      <c r="AT7" s="444"/>
      <c r="AU7" s="444"/>
      <c r="AV7" s="444"/>
      <c r="AW7" s="444"/>
      <c r="AX7" s="444"/>
      <c r="AY7" s="445"/>
      <c r="AZ7" s="459" t="s">
        <v>127</v>
      </c>
      <c r="BA7" s="459" t="s">
        <v>193</v>
      </c>
      <c r="BB7" s="450" t="s">
        <v>179</v>
      </c>
      <c r="BC7" s="459" t="s">
        <v>132</v>
      </c>
      <c r="BD7" s="457" t="s">
        <v>181</v>
      </c>
      <c r="BE7" s="457" t="s">
        <v>134</v>
      </c>
      <c r="BF7" s="459" t="s">
        <v>195</v>
      </c>
      <c r="BG7" s="450" t="s">
        <v>196</v>
      </c>
      <c r="BH7" s="450" t="s">
        <v>141</v>
      </c>
      <c r="BI7" s="450" t="s">
        <v>146</v>
      </c>
      <c r="BJ7" s="450" t="s">
        <v>151</v>
      </c>
      <c r="BK7" s="450" t="s">
        <v>197</v>
      </c>
      <c r="BL7" s="453">
        <v>46113</v>
      </c>
      <c r="BM7" s="444"/>
      <c r="BN7" s="444"/>
      <c r="BO7" s="444"/>
      <c r="BP7" s="444"/>
      <c r="BQ7" s="444"/>
      <c r="BR7" s="444"/>
      <c r="BS7" s="444"/>
      <c r="BT7" s="445"/>
      <c r="BU7" s="454">
        <v>46235</v>
      </c>
      <c r="BV7" s="444"/>
      <c r="BW7" s="444"/>
      <c r="BX7" s="444"/>
      <c r="BY7" s="444"/>
      <c r="BZ7" s="444"/>
      <c r="CA7" s="444"/>
      <c r="CB7" s="444"/>
      <c r="CC7" s="445"/>
      <c r="CD7" s="463">
        <v>46357</v>
      </c>
      <c r="CE7" s="444"/>
      <c r="CF7" s="444"/>
      <c r="CG7" s="444"/>
      <c r="CH7" s="444"/>
      <c r="CI7" s="444"/>
      <c r="CJ7" s="444"/>
      <c r="CK7" s="444"/>
      <c r="CL7" s="445"/>
      <c r="CM7" s="423"/>
      <c r="CN7" s="415"/>
      <c r="CO7" s="415"/>
      <c r="CP7" s="415"/>
      <c r="CQ7" s="415"/>
      <c r="CR7" s="420"/>
      <c r="CS7" s="423"/>
      <c r="CT7" s="415"/>
      <c r="CU7" s="411"/>
      <c r="CV7" s="410"/>
      <c r="CW7" s="411"/>
      <c r="CX7" s="411"/>
      <c r="CY7" s="411"/>
      <c r="CZ7" s="411"/>
      <c r="DA7" s="412"/>
      <c r="DB7" s="411"/>
      <c r="DC7" s="415"/>
      <c r="DD7" s="416"/>
      <c r="DE7" s="411"/>
      <c r="DF7" s="415"/>
      <c r="DG7" s="415"/>
      <c r="DH7" s="415"/>
      <c r="DI7" s="415"/>
      <c r="DJ7" s="420"/>
      <c r="DK7" s="423"/>
      <c r="DL7" s="415"/>
      <c r="DM7" s="424"/>
      <c r="DN7" s="69"/>
      <c r="DO7" s="69"/>
      <c r="DP7" s="69"/>
      <c r="DQ7" s="69"/>
      <c r="DR7" s="69"/>
      <c r="DS7" s="69"/>
      <c r="DT7" s="69"/>
      <c r="DU7" s="69"/>
      <c r="DV7" s="69"/>
      <c r="DW7" s="69"/>
      <c r="DX7" s="69"/>
      <c r="DY7" s="69"/>
      <c r="DZ7" s="69"/>
      <c r="EA7" s="69"/>
      <c r="EB7" s="69"/>
      <c r="EC7" s="69"/>
      <c r="ED7" s="69"/>
    </row>
    <row r="8" spans="1:134" ht="48" customHeight="1" x14ac:dyDescent="0.25">
      <c r="A8" s="448"/>
      <c r="B8" s="448"/>
      <c r="C8" s="448"/>
      <c r="D8" s="448"/>
      <c r="E8" s="448"/>
      <c r="F8" s="448"/>
      <c r="G8" s="448"/>
      <c r="H8" s="448"/>
      <c r="I8" s="448"/>
      <c r="J8" s="77" t="s">
        <v>77</v>
      </c>
      <c r="K8" s="77" t="s">
        <v>80</v>
      </c>
      <c r="L8" s="77" t="s">
        <v>199</v>
      </c>
      <c r="M8" s="77" t="s">
        <v>84</v>
      </c>
      <c r="N8" s="448"/>
      <c r="O8" s="448"/>
      <c r="P8" s="448"/>
      <c r="Q8" s="448"/>
      <c r="R8" s="448"/>
      <c r="S8" s="448"/>
      <c r="T8" s="458"/>
      <c r="U8" s="448"/>
      <c r="V8" s="448"/>
      <c r="W8" s="448"/>
      <c r="X8" s="448"/>
      <c r="Y8" s="448"/>
      <c r="Z8" s="78" t="s">
        <v>200</v>
      </c>
      <c r="AA8" s="78" t="s">
        <v>201</v>
      </c>
      <c r="AB8" s="78" t="s">
        <v>202</v>
      </c>
      <c r="AC8" s="78" t="s">
        <v>201</v>
      </c>
      <c r="AD8" s="78" t="s">
        <v>203</v>
      </c>
      <c r="AE8" s="78" t="s">
        <v>201</v>
      </c>
      <c r="AF8" s="78" t="s">
        <v>204</v>
      </c>
      <c r="AG8" s="78" t="s">
        <v>201</v>
      </c>
      <c r="AH8" s="78" t="s">
        <v>205</v>
      </c>
      <c r="AI8" s="78" t="s">
        <v>201</v>
      </c>
      <c r="AJ8" s="448"/>
      <c r="AK8" s="79" t="s">
        <v>141</v>
      </c>
      <c r="AL8" s="80" t="s">
        <v>206</v>
      </c>
      <c r="AM8" s="79" t="s">
        <v>207</v>
      </c>
      <c r="AN8" s="79" t="s">
        <v>206</v>
      </c>
      <c r="AO8" s="79" t="s">
        <v>208</v>
      </c>
      <c r="AP8" s="79" t="s">
        <v>206</v>
      </c>
      <c r="AQ8" s="79" t="s">
        <v>209</v>
      </c>
      <c r="AR8" s="79" t="s">
        <v>206</v>
      </c>
      <c r="AS8" s="79" t="s">
        <v>210</v>
      </c>
      <c r="AT8" s="79" t="s">
        <v>206</v>
      </c>
      <c r="AU8" s="79" t="s">
        <v>211</v>
      </c>
      <c r="AV8" s="79" t="s">
        <v>206</v>
      </c>
      <c r="AW8" s="79" t="s">
        <v>212</v>
      </c>
      <c r="AX8" s="79" t="s">
        <v>206</v>
      </c>
      <c r="AY8" s="79" t="s">
        <v>213</v>
      </c>
      <c r="AZ8" s="448"/>
      <c r="BA8" s="448"/>
      <c r="BB8" s="448"/>
      <c r="BC8" s="448"/>
      <c r="BD8" s="458"/>
      <c r="BE8" s="458"/>
      <c r="BF8" s="448"/>
      <c r="BG8" s="448"/>
      <c r="BH8" s="448"/>
      <c r="BI8" s="448"/>
      <c r="BJ8" s="448"/>
      <c r="BK8" s="448"/>
      <c r="BL8" s="81" t="s">
        <v>214</v>
      </c>
      <c r="BM8" s="81" t="s">
        <v>215</v>
      </c>
      <c r="BN8" s="81" t="s">
        <v>216</v>
      </c>
      <c r="BO8" s="81" t="s">
        <v>217</v>
      </c>
      <c r="BP8" s="81" t="s">
        <v>218</v>
      </c>
      <c r="BQ8" s="81" t="s">
        <v>219</v>
      </c>
      <c r="BR8" s="82" t="s">
        <v>220</v>
      </c>
      <c r="BS8" s="82" t="s">
        <v>221</v>
      </c>
      <c r="BT8" s="82" t="s">
        <v>222</v>
      </c>
      <c r="BU8" s="83" t="s">
        <v>214</v>
      </c>
      <c r="BV8" s="83" t="s">
        <v>223</v>
      </c>
      <c r="BW8" s="83" t="s">
        <v>224</v>
      </c>
      <c r="BX8" s="83" t="s">
        <v>217</v>
      </c>
      <c r="BY8" s="83" t="s">
        <v>225</v>
      </c>
      <c r="BZ8" s="83" t="s">
        <v>219</v>
      </c>
      <c r="CA8" s="84" t="s">
        <v>220</v>
      </c>
      <c r="CB8" s="84" t="s">
        <v>221</v>
      </c>
      <c r="CC8" s="84" t="s">
        <v>222</v>
      </c>
      <c r="CD8" s="85" t="s">
        <v>214</v>
      </c>
      <c r="CE8" s="85" t="s">
        <v>223</v>
      </c>
      <c r="CF8" s="85" t="s">
        <v>216</v>
      </c>
      <c r="CG8" s="85" t="s">
        <v>217</v>
      </c>
      <c r="CH8" s="85" t="s">
        <v>218</v>
      </c>
      <c r="CI8" s="85" t="s">
        <v>219</v>
      </c>
      <c r="CJ8" s="86" t="s">
        <v>220</v>
      </c>
      <c r="CK8" s="86" t="s">
        <v>221</v>
      </c>
      <c r="CL8" s="86" t="s">
        <v>222</v>
      </c>
      <c r="CM8" s="87" t="s">
        <v>214</v>
      </c>
      <c r="CN8" s="87" t="s">
        <v>226</v>
      </c>
      <c r="CO8" s="87" t="s">
        <v>227</v>
      </c>
      <c r="CP8" s="87" t="s">
        <v>228</v>
      </c>
      <c r="CQ8" s="87" t="s">
        <v>229</v>
      </c>
      <c r="CR8" s="87" t="s">
        <v>220</v>
      </c>
      <c r="CS8" s="87" t="s">
        <v>226</v>
      </c>
      <c r="CT8" s="87" t="s">
        <v>228</v>
      </c>
      <c r="CU8" s="88" t="s">
        <v>230</v>
      </c>
      <c r="CV8" s="343" t="s">
        <v>214</v>
      </c>
      <c r="CW8" s="89" t="s">
        <v>226</v>
      </c>
      <c r="CX8" s="89" t="s">
        <v>227</v>
      </c>
      <c r="CY8" s="89" t="s">
        <v>228</v>
      </c>
      <c r="CZ8" s="89" t="s">
        <v>229</v>
      </c>
      <c r="DA8" s="344" t="s">
        <v>220</v>
      </c>
      <c r="DB8" s="336" t="s">
        <v>226</v>
      </c>
      <c r="DC8" s="89" t="s">
        <v>228</v>
      </c>
      <c r="DD8" s="90" t="s">
        <v>230</v>
      </c>
      <c r="DE8" s="91" t="s">
        <v>214</v>
      </c>
      <c r="DF8" s="92" t="s">
        <v>226</v>
      </c>
      <c r="DG8" s="92" t="s">
        <v>227</v>
      </c>
      <c r="DH8" s="92" t="s">
        <v>228</v>
      </c>
      <c r="DI8" s="92" t="s">
        <v>229</v>
      </c>
      <c r="DJ8" s="92" t="s">
        <v>220</v>
      </c>
      <c r="DK8" s="92" t="s">
        <v>226</v>
      </c>
      <c r="DL8" s="92" t="s">
        <v>228</v>
      </c>
      <c r="DM8" s="92" t="s">
        <v>230</v>
      </c>
      <c r="DN8" s="69"/>
      <c r="DO8" s="69"/>
      <c r="DP8" s="69"/>
      <c r="DQ8" s="69"/>
      <c r="DR8" s="69"/>
      <c r="DS8" s="69"/>
      <c r="DT8" s="69"/>
      <c r="DU8" s="69"/>
      <c r="DV8" s="69"/>
      <c r="DW8" s="69"/>
      <c r="DX8" s="69"/>
      <c r="DY8" s="69"/>
      <c r="DZ8" s="69"/>
      <c r="EA8" s="69"/>
      <c r="EB8" s="69"/>
      <c r="EC8" s="69"/>
      <c r="ED8" s="69" t="s">
        <v>76</v>
      </c>
    </row>
    <row r="9" spans="1:134" ht="336.75" customHeight="1" x14ac:dyDescent="0.25">
      <c r="A9" s="390">
        <v>1</v>
      </c>
      <c r="B9" s="389" t="s">
        <v>231</v>
      </c>
      <c r="C9" s="389" t="str">
        <f>VLOOKUP(B9,FORMULAS!$A$30:$B$46,2,0)</f>
        <v>Administrar el ciclo de vida de los servidores públicos de la FUGA, mediante el cumplimiento de los planes y programas anuales, con el proposito de fortalecer entornos saludables que promuevan la calidad de vida del talento humano de la Entidad</v>
      </c>
      <c r="D9" s="389" t="str">
        <f>VLOOKUP(B9,FORMULAS!$A$30:$C$46,3,0)</f>
        <v>Subdirector de Gestión Corporativa</v>
      </c>
      <c r="E9" s="398" t="s">
        <v>232</v>
      </c>
      <c r="F9" s="398" t="s">
        <v>233</v>
      </c>
      <c r="G9" s="94" t="s">
        <v>234</v>
      </c>
      <c r="H9" s="398" t="s">
        <v>235</v>
      </c>
      <c r="I9" s="389" t="s">
        <v>236</v>
      </c>
      <c r="J9" s="389" t="s">
        <v>237</v>
      </c>
      <c r="K9" s="389" t="s">
        <v>237</v>
      </c>
      <c r="L9" s="389" t="s">
        <v>237</v>
      </c>
      <c r="M9" s="389" t="s">
        <v>237</v>
      </c>
      <c r="N9" s="389">
        <v>7</v>
      </c>
      <c r="O9" s="384">
        <f>+IF(N9&lt;=FORMULAS!$M$2,FORMULAS!$N$2,IF(N9&lt;=FORMULAS!$M$3,FORMULAS!$N$3,IF(N9&lt;=FORMULAS!$M$4,FORMULAS!$N$4,IF(N9&lt;=FORMULAS!$M$5,FORMULAS!$N$5,FORMULAS!$N$6))))</f>
        <v>0.4</v>
      </c>
      <c r="P9" s="387" t="str">
        <f>+IF(O9=FORMULAS!$N$2,FORMULAS!$O$2,IF(O9=FORMULAS!$N$3,FORMULAS!$O$3,IF(O9=FORMULAS!$N$4,FORMULAS!$O$4,IF(O9=FORMULAS!$N$5,FORMULAS!$O$5,FORMULAS!$O$6))))</f>
        <v>Baja</v>
      </c>
      <c r="Q9" s="387" t="e">
        <f>VLOOKUP(P9,FORMULAS!$H$1:$J$11,2,0)</f>
        <v>#N/A</v>
      </c>
      <c r="R9" s="388" t="str">
        <f>+P9</f>
        <v>Baja</v>
      </c>
      <c r="S9" s="389" t="str">
        <f>VLOOKUP(A9,'Impacto Ri Inhe'!B$5:AF$53,31)</f>
        <v>Mayor</v>
      </c>
      <c r="T9" s="388" t="str">
        <f>CONCATENATE(R9,S9)</f>
        <v>BajaMayor</v>
      </c>
      <c r="U9" s="397" t="str">
        <f>VLOOKUP(T9,FORMULAS!$K$17:$L$42,2,0)</f>
        <v>Moderado</v>
      </c>
      <c r="V9" s="95">
        <v>1</v>
      </c>
      <c r="W9" s="96" t="s">
        <v>238</v>
      </c>
      <c r="X9" s="96" t="s">
        <v>239</v>
      </c>
      <c r="Y9" s="94" t="s">
        <v>240</v>
      </c>
      <c r="Z9" s="97" t="s">
        <v>241</v>
      </c>
      <c r="AA9" s="98">
        <f>+IF(Z9='Tabla Valoración controles'!$D$4,'Tabla Valoración controles'!$F$4,IF('Mapa Corrupcion'!Z9='Tabla Valoración controles'!$D$5,'Tabla Valoración controles'!$F$5,IF(Z9=FORMULAS!$A$10,0,'Tabla Valoración controles'!$F$6)))</f>
        <v>0.25</v>
      </c>
      <c r="AB9" s="97" t="s">
        <v>242</v>
      </c>
      <c r="AC9" s="98">
        <f>+IF(AB9='Tabla Valoración controles'!$D$7,'Tabla Valoración controles'!$F$7,IF(Z9=FORMULAS!$A$10,0,'Tabla Valoración controles'!$F$8))</f>
        <v>0.15</v>
      </c>
      <c r="AD9" s="97" t="s">
        <v>243</v>
      </c>
      <c r="AE9" s="98">
        <f>+IF(AD9='Tabla Valoración controles'!$D$9,'Tabla Valoración controles'!$F$9,'Tabla Valoración controles'!$F$10)</f>
        <v>0</v>
      </c>
      <c r="AF9" s="97" t="s">
        <v>244</v>
      </c>
      <c r="AG9" s="98">
        <f>+IF(AF9='Tabla Valoración controles'!$D$11,'Tabla Valoración controles'!$F$11,'Tabla Valoración controles'!$F$12)</f>
        <v>0</v>
      </c>
      <c r="AH9" s="97" t="s">
        <v>245</v>
      </c>
      <c r="AI9" s="98">
        <f>+IF(AH9='Tabla Valoración controles'!$D$13,'Tabla Valoración controles'!$F$13,'Tabla Valoración controles'!$F$14)</f>
        <v>0</v>
      </c>
      <c r="AJ9" s="99">
        <f t="shared" ref="AJ9:AJ218" si="0">+AA9+AC9+AE9</f>
        <v>0.4</v>
      </c>
      <c r="AK9" s="100" t="s">
        <v>246</v>
      </c>
      <c r="AL9" s="101">
        <f>+IF(AK9=CONTROLES!$C$50,CONTROLES!$D$50,CONTROLES!$D$51)</f>
        <v>15</v>
      </c>
      <c r="AM9" s="100" t="s">
        <v>251</v>
      </c>
      <c r="AN9" s="101">
        <f>+IF(AM9=CONTROLES!$C$52,CONTROLES!$D$52,CONTROLES!$D$53)</f>
        <v>15</v>
      </c>
      <c r="AO9" s="100" t="s">
        <v>252</v>
      </c>
      <c r="AP9" s="101">
        <f>+IF(AO9=CONTROLES!$C$54,CONTROLES!$D$54,CONTROLES!$D$55)</f>
        <v>15</v>
      </c>
      <c r="AQ9" s="100" t="s">
        <v>253</v>
      </c>
      <c r="AR9" s="101">
        <f>+IF(AQ9=CONTROLES!$C$56,CONTROLES!$D$56,IF(AQ9=CONTROLES!$C$57,CONTROLES!$D$57,CONTROLES!$D$58))</f>
        <v>15</v>
      </c>
      <c r="AS9" s="100" t="s">
        <v>254</v>
      </c>
      <c r="AT9" s="101">
        <f>+IF(AS9=CONTROLES!$C$59,CONTROLES!$D$59,CONTROLES!$D$60)</f>
        <v>15</v>
      </c>
      <c r="AU9" s="100" t="s">
        <v>255</v>
      </c>
      <c r="AV9" s="101">
        <f>+IF(AU9=CONTROLES!$C$61,CONTROLES!$D$61,CONTROLES!$D$62)</f>
        <v>15</v>
      </c>
      <c r="AW9" s="100" t="s">
        <v>256</v>
      </c>
      <c r="AX9" s="101">
        <f>+IF(AW9=CONTROLES!$C$63,CONTROLES!$D$63,IF(AW9=CONTROLES!$C$64,CONTROLES!$D$64,0))</f>
        <v>10</v>
      </c>
      <c r="AY9" s="101">
        <f t="shared" ref="AY9:AY218" si="1">+AL9+AN9+AP9+AR9+AT9+AV9+AX9</f>
        <v>100</v>
      </c>
      <c r="AZ9" s="106" t="str">
        <f t="shared" ref="AZ9:AZ218" si="2">IF(ISERROR(AY9)=TRUE,"",IF(AND(AY9&lt;=85),"Débil",IF(AND(AY9&gt;=85.01,AY9&lt;=95),"Moderado",IF(AND(AY9&gt;=95.1,AY9&lt;=100),"Fuerte",""))))</f>
        <v>Fuerte</v>
      </c>
      <c r="BA9" s="399" t="str">
        <f>+FORMULAS!O2</f>
        <v>Muy Baja</v>
      </c>
      <c r="BB9" s="387" t="e">
        <f>VLOOKUP(BA9,FORMULAS!$A$77:$B$82,2,0)</f>
        <v>#N/A</v>
      </c>
      <c r="BC9" s="399" t="str">
        <f>+S9</f>
        <v>Mayor</v>
      </c>
      <c r="BD9" s="388" t="str">
        <f>CONCATENATE(BA9,BC9)</f>
        <v>Muy BajaMayor</v>
      </c>
      <c r="BE9" s="397" t="s">
        <v>54</v>
      </c>
      <c r="BF9" s="397" t="s">
        <v>257</v>
      </c>
      <c r="BG9" s="107" t="s">
        <v>258</v>
      </c>
      <c r="BH9" s="94" t="s">
        <v>259</v>
      </c>
      <c r="BI9" s="108">
        <v>46037</v>
      </c>
      <c r="BJ9" s="108">
        <v>46356</v>
      </c>
      <c r="BK9" s="107" t="s">
        <v>260</v>
      </c>
      <c r="BL9" s="464" t="s">
        <v>51</v>
      </c>
      <c r="BM9" s="109" t="s">
        <v>261</v>
      </c>
      <c r="BN9" s="110" t="s">
        <v>262</v>
      </c>
      <c r="BO9" s="109" t="s">
        <v>263</v>
      </c>
      <c r="BP9" s="110" t="s">
        <v>264</v>
      </c>
      <c r="BQ9" s="111" t="s">
        <v>265</v>
      </c>
      <c r="BR9" s="466" t="s">
        <v>52</v>
      </c>
      <c r="BS9" s="466" t="s">
        <v>266</v>
      </c>
      <c r="BT9" s="466" t="s">
        <v>266</v>
      </c>
      <c r="BU9" s="322" t="s">
        <v>51</v>
      </c>
      <c r="BV9" s="118" t="s">
        <v>267</v>
      </c>
      <c r="BW9" s="320" t="s">
        <v>268</v>
      </c>
      <c r="BX9" s="118" t="s">
        <v>269</v>
      </c>
      <c r="BY9" s="320" t="s">
        <v>236</v>
      </c>
      <c r="BZ9" s="321" t="s">
        <v>265</v>
      </c>
      <c r="CA9" s="109" t="s">
        <v>52</v>
      </c>
      <c r="CB9" s="109" t="s">
        <v>236</v>
      </c>
      <c r="CC9" s="109" t="s">
        <v>236</v>
      </c>
      <c r="CD9" s="112"/>
      <c r="CE9" s="113"/>
      <c r="CF9" s="114"/>
      <c r="CG9" s="468"/>
      <c r="CH9" s="469"/>
      <c r="CI9" s="115"/>
      <c r="CJ9" s="112"/>
      <c r="CK9" s="112"/>
      <c r="CL9" s="112"/>
      <c r="CM9" s="116" t="s">
        <v>51</v>
      </c>
      <c r="CN9" s="109" t="s">
        <v>270</v>
      </c>
      <c r="CO9" s="109" t="s">
        <v>271</v>
      </c>
      <c r="CP9" s="117" t="s">
        <v>272</v>
      </c>
      <c r="CQ9" s="109" t="s">
        <v>271</v>
      </c>
      <c r="CR9" s="470" t="s">
        <v>52</v>
      </c>
      <c r="CS9" s="118" t="s">
        <v>747</v>
      </c>
      <c r="CT9" s="118" t="s">
        <v>748</v>
      </c>
      <c r="CU9" s="471" t="s">
        <v>749</v>
      </c>
      <c r="CV9" s="345" t="s">
        <v>51</v>
      </c>
      <c r="CW9" s="109" t="s">
        <v>712</v>
      </c>
      <c r="CX9" s="346" t="s">
        <v>281</v>
      </c>
      <c r="CY9" s="346" t="s">
        <v>713</v>
      </c>
      <c r="CZ9" s="341" t="s">
        <v>281</v>
      </c>
      <c r="DA9" s="347" t="s">
        <v>52</v>
      </c>
      <c r="DB9" s="337" t="s">
        <v>750</v>
      </c>
      <c r="DC9" s="118" t="s">
        <v>751</v>
      </c>
      <c r="DD9" s="474" t="s">
        <v>811</v>
      </c>
      <c r="DE9" s="120"/>
      <c r="DF9" s="121"/>
      <c r="DG9" s="120"/>
      <c r="DH9" s="121"/>
      <c r="DI9" s="120"/>
      <c r="DJ9" s="120"/>
      <c r="DK9" s="122"/>
      <c r="DL9" s="121"/>
      <c r="DM9" s="475"/>
      <c r="DN9" s="123"/>
      <c r="DO9" s="123"/>
      <c r="DP9" s="123"/>
      <c r="DQ9" s="123"/>
      <c r="DR9" s="123"/>
      <c r="DS9" s="123"/>
      <c r="DT9" s="123"/>
      <c r="DU9" s="123"/>
      <c r="DV9" s="123"/>
      <c r="DW9" s="123"/>
      <c r="DX9" s="123"/>
      <c r="DY9" s="123"/>
      <c r="DZ9" s="123"/>
      <c r="EA9" s="123"/>
      <c r="EB9" s="123"/>
      <c r="EC9" s="123"/>
      <c r="ED9" s="69" t="s">
        <v>265</v>
      </c>
    </row>
    <row r="10" spans="1:134" ht="210" customHeight="1" x14ac:dyDescent="0.25">
      <c r="A10" s="385"/>
      <c r="B10" s="385"/>
      <c r="C10" s="385"/>
      <c r="D10" s="385"/>
      <c r="E10" s="385"/>
      <c r="F10" s="385"/>
      <c r="G10" s="94" t="s">
        <v>273</v>
      </c>
      <c r="H10" s="385"/>
      <c r="I10" s="385"/>
      <c r="J10" s="385"/>
      <c r="K10" s="385"/>
      <c r="L10" s="385"/>
      <c r="M10" s="385"/>
      <c r="N10" s="385"/>
      <c r="O10" s="385"/>
      <c r="P10" s="385"/>
      <c r="Q10" s="385"/>
      <c r="R10" s="385"/>
      <c r="S10" s="385"/>
      <c r="T10" s="385"/>
      <c r="U10" s="385"/>
      <c r="V10" s="95">
        <v>2</v>
      </c>
      <c r="W10" s="96" t="s">
        <v>274</v>
      </c>
      <c r="X10" s="96" t="s">
        <v>275</v>
      </c>
      <c r="Y10" s="94" t="s">
        <v>276</v>
      </c>
      <c r="Z10" s="97" t="s">
        <v>241</v>
      </c>
      <c r="AA10" s="98">
        <f>+IF(Z10='Tabla Valoración controles'!$D$4,'Tabla Valoración controles'!$F$4,IF('Mapa Corrupcion'!Z10='Tabla Valoración controles'!$D$5,'Tabla Valoración controles'!$F$5,IF(Z10=FORMULAS!$A$10,0,'Tabla Valoración controles'!$F$6)))</f>
        <v>0.25</v>
      </c>
      <c r="AB10" s="97" t="s">
        <v>242</v>
      </c>
      <c r="AC10" s="98">
        <f>+IF(AB10='Tabla Valoración controles'!$D$7,'Tabla Valoración controles'!$F$7,IF(Z10=FORMULAS!$A$10,0,'Tabla Valoración controles'!$F$8))</f>
        <v>0.15</v>
      </c>
      <c r="AD10" s="97" t="s">
        <v>243</v>
      </c>
      <c r="AE10" s="98">
        <f>+IF(AD10='Tabla Valoración controles'!$D$9,'Tabla Valoración controles'!$F$9,'Tabla Valoración controles'!$F$10)</f>
        <v>0</v>
      </c>
      <c r="AF10" s="97" t="s">
        <v>244</v>
      </c>
      <c r="AG10" s="98">
        <f>+IF(AF10='Tabla Valoración controles'!$D$9,'Tabla Valoración controles'!$F$9,IF(AB10=FORMULAS!$A$10,0,'Tabla Valoración controles'!$F$10))</f>
        <v>0</v>
      </c>
      <c r="AH10" s="97" t="s">
        <v>245</v>
      </c>
      <c r="AI10" s="98">
        <f>+IF(AH10='Tabla Valoración controles'!$D$13,'Tabla Valoración controles'!$F$13,'Tabla Valoración controles'!$F$14)</f>
        <v>0</v>
      </c>
      <c r="AJ10" s="99">
        <f t="shared" si="0"/>
        <v>0.4</v>
      </c>
      <c r="AK10" s="100" t="s">
        <v>246</v>
      </c>
      <c r="AL10" s="101">
        <f>+IF(AK10=CONTROLES!$C$50,CONTROLES!$D$50,CONTROLES!$D$51)</f>
        <v>15</v>
      </c>
      <c r="AM10" s="100" t="s">
        <v>251</v>
      </c>
      <c r="AN10" s="101">
        <f>+IF(AM10=CONTROLES!$C$52,CONTROLES!$D$52,CONTROLES!$D$53)</f>
        <v>15</v>
      </c>
      <c r="AO10" s="100" t="s">
        <v>252</v>
      </c>
      <c r="AP10" s="101">
        <f>+IF(AO10=CONTROLES!$C$54,CONTROLES!$D$54,CONTROLES!$D$55)</f>
        <v>15</v>
      </c>
      <c r="AQ10" s="100" t="s">
        <v>253</v>
      </c>
      <c r="AR10" s="101">
        <f>+IF(AQ10=CONTROLES!$C$56,CONTROLES!$D$56,IF(AQ10=CONTROLES!$C$57,CONTROLES!$D$57,CONTROLES!$D$58))</f>
        <v>15</v>
      </c>
      <c r="AS10" s="100" t="s">
        <v>254</v>
      </c>
      <c r="AT10" s="101">
        <f>+IF(AS10=CONTROLES!$C$59,CONTROLES!$D$59,CONTROLES!$D$60)</f>
        <v>15</v>
      </c>
      <c r="AU10" s="100" t="s">
        <v>255</v>
      </c>
      <c r="AV10" s="101">
        <f>+IF(AU10=CONTROLES!$C$61,CONTROLES!$D$61,CONTROLES!$D$62)</f>
        <v>15</v>
      </c>
      <c r="AW10" s="100" t="s">
        <v>256</v>
      </c>
      <c r="AX10" s="101">
        <f>+IF(AW10=CONTROLES!$C$63,CONTROLES!$D$63,IF(AW10=CONTROLES!$C$64,CONTROLES!$D$64,0))</f>
        <v>10</v>
      </c>
      <c r="AY10" s="101">
        <f t="shared" si="1"/>
        <v>100</v>
      </c>
      <c r="AZ10" s="106" t="str">
        <f t="shared" si="2"/>
        <v>Fuerte</v>
      </c>
      <c r="BA10" s="385"/>
      <c r="BB10" s="385"/>
      <c r="BC10" s="385"/>
      <c r="BD10" s="385"/>
      <c r="BE10" s="385"/>
      <c r="BF10" s="385"/>
      <c r="BG10" s="124"/>
      <c r="BH10" s="124"/>
      <c r="BI10" s="124"/>
      <c r="BJ10" s="124"/>
      <c r="BK10" s="124"/>
      <c r="BL10" s="465"/>
      <c r="BM10" s="125" t="s">
        <v>236</v>
      </c>
      <c r="BN10" s="126" t="s">
        <v>236</v>
      </c>
      <c r="BO10" s="125" t="s">
        <v>277</v>
      </c>
      <c r="BP10" s="126" t="s">
        <v>236</v>
      </c>
      <c r="BQ10" s="126" t="s">
        <v>236</v>
      </c>
      <c r="BR10" s="467"/>
      <c r="BS10" s="467"/>
      <c r="BT10" s="467"/>
      <c r="BU10" s="323" t="s">
        <v>236</v>
      </c>
      <c r="BV10" s="118" t="s">
        <v>278</v>
      </c>
      <c r="BW10" s="320" t="s">
        <v>236</v>
      </c>
      <c r="BX10" s="118" t="s">
        <v>279</v>
      </c>
      <c r="BY10" s="320" t="s">
        <v>236</v>
      </c>
      <c r="BZ10" s="320" t="s">
        <v>236</v>
      </c>
      <c r="CA10" s="109" t="s">
        <v>52</v>
      </c>
      <c r="CB10" s="109" t="s">
        <v>236</v>
      </c>
      <c r="CC10" s="109" t="s">
        <v>236</v>
      </c>
      <c r="CD10" s="112"/>
      <c r="CE10" s="113"/>
      <c r="CF10" s="127"/>
      <c r="CG10" s="386"/>
      <c r="CH10" s="386"/>
      <c r="CI10" s="115"/>
      <c r="CJ10" s="112"/>
      <c r="CK10" s="112"/>
      <c r="CL10" s="112"/>
      <c r="CM10" s="116" t="s">
        <v>51</v>
      </c>
      <c r="CN10" s="109" t="s">
        <v>280</v>
      </c>
      <c r="CO10" s="109" t="s">
        <v>271</v>
      </c>
      <c r="CP10" s="116" t="s">
        <v>236</v>
      </c>
      <c r="CQ10" s="116" t="s">
        <v>236</v>
      </c>
      <c r="CR10" s="467"/>
      <c r="CS10" s="118"/>
      <c r="CT10" s="118"/>
      <c r="CU10" s="472"/>
      <c r="CV10" s="348" t="s">
        <v>51</v>
      </c>
      <c r="CW10" s="109" t="s">
        <v>280</v>
      </c>
      <c r="CX10" s="109" t="s">
        <v>281</v>
      </c>
      <c r="CY10" s="325" t="s">
        <v>236</v>
      </c>
      <c r="CZ10" s="325" t="s">
        <v>236</v>
      </c>
      <c r="DA10" s="349" t="s">
        <v>52</v>
      </c>
      <c r="DB10" s="337" t="s">
        <v>752</v>
      </c>
      <c r="DC10" s="107" t="s">
        <v>753</v>
      </c>
      <c r="DD10" s="385"/>
      <c r="DE10" s="120"/>
      <c r="DF10" s="121"/>
      <c r="DG10" s="120"/>
      <c r="DH10" s="120"/>
      <c r="DI10" s="120"/>
      <c r="DJ10" s="120"/>
      <c r="DK10" s="122"/>
      <c r="DL10" s="129"/>
      <c r="DM10" s="385"/>
      <c r="DN10" s="123"/>
      <c r="DO10" s="123"/>
      <c r="DP10" s="123"/>
      <c r="DQ10" s="123"/>
      <c r="DR10" s="123"/>
      <c r="DS10" s="123"/>
      <c r="DT10" s="123"/>
      <c r="DU10" s="123"/>
      <c r="DV10" s="123"/>
      <c r="DW10" s="123"/>
      <c r="DX10" s="123"/>
      <c r="DY10" s="123"/>
      <c r="DZ10" s="123"/>
      <c r="EA10" s="123"/>
      <c r="EB10" s="123"/>
      <c r="EC10" s="123"/>
      <c r="ED10" s="123" t="s">
        <v>281</v>
      </c>
    </row>
    <row r="11" spans="1:134" ht="29.25" customHeight="1" x14ac:dyDescent="0.25">
      <c r="A11" s="385"/>
      <c r="B11" s="385"/>
      <c r="C11" s="385"/>
      <c r="D11" s="385"/>
      <c r="E11" s="385"/>
      <c r="F11" s="385"/>
      <c r="G11" s="94" t="s">
        <v>282</v>
      </c>
      <c r="H11" s="385"/>
      <c r="I11" s="385"/>
      <c r="J11" s="385"/>
      <c r="K11" s="385"/>
      <c r="L11" s="385"/>
      <c r="M11" s="385"/>
      <c r="N11" s="385"/>
      <c r="O11" s="385"/>
      <c r="P11" s="385"/>
      <c r="Q11" s="385"/>
      <c r="R11" s="385"/>
      <c r="S11" s="385"/>
      <c r="T11" s="385"/>
      <c r="U11" s="385"/>
      <c r="V11" s="95"/>
      <c r="W11" s="96"/>
      <c r="X11" s="96"/>
      <c r="Y11" s="95"/>
      <c r="Z11" s="97"/>
      <c r="AA11" s="98">
        <f>+IF(Z11='Tabla Valoración controles'!$D$4,'Tabla Valoración controles'!$F$4,IF('Mapa Corrupcion'!Z11='Tabla Valoración controles'!$D$5,'Tabla Valoración controles'!$F$5,IF(Z11=FORMULAS!$A$10,0,'Tabla Valoración controles'!$F$6)))</f>
        <v>0.1</v>
      </c>
      <c r="AB11" s="97"/>
      <c r="AC11" s="98">
        <f>+IF(AB11='Tabla Valoración controles'!$D$7,'Tabla Valoración controles'!$F$7,IF(Z11=FORMULAS!$A$10,0,'Tabla Valoración controles'!$F$8))</f>
        <v>0.15</v>
      </c>
      <c r="AD11" s="97"/>
      <c r="AE11" s="98">
        <f>+IF(AD11='Tabla Valoración controles'!$D$9,'Tabla Valoración controles'!$F$9,IF(Z11=FORMULAS!$A$10,0,'Tabla Valoración controles'!$F$10))</f>
        <v>0</v>
      </c>
      <c r="AF11" s="97"/>
      <c r="AG11" s="98">
        <f>+IF(AF11='Tabla Valoración controles'!$D$9,'Tabla Valoración controles'!$F$9,IF(AB11=FORMULAS!$A$10,0,'Tabla Valoración controles'!$F$10))</f>
        <v>0</v>
      </c>
      <c r="AH11" s="97"/>
      <c r="AI11" s="98">
        <f>+IF(AH11='Tabla Valoración controles'!$D$13,'Tabla Valoración controles'!$F$13,'Tabla Valoración controles'!$F$14)</f>
        <v>0</v>
      </c>
      <c r="AJ11" s="99">
        <f t="shared" si="0"/>
        <v>0.25</v>
      </c>
      <c r="AK11" s="100" t="s">
        <v>246</v>
      </c>
      <c r="AL11" s="101">
        <f>+IF(AK11=CONTROLES!$C$50,CONTROLES!$D$50,CONTROLES!$D$51)</f>
        <v>15</v>
      </c>
      <c r="AM11" s="100" t="s">
        <v>251</v>
      </c>
      <c r="AN11" s="101">
        <f>+IF(AM11=CONTROLES!$C$52,CONTROLES!$D$52,CONTROLES!$D$53)</f>
        <v>15</v>
      </c>
      <c r="AO11" s="100" t="s">
        <v>252</v>
      </c>
      <c r="AP11" s="101">
        <f>+IF(AO11=CONTROLES!$C$54,CONTROLES!$D$54,CONTROLES!$D$55)</f>
        <v>15</v>
      </c>
      <c r="AQ11" s="100" t="s">
        <v>283</v>
      </c>
      <c r="AR11" s="101">
        <f>+IF(AQ11=CONTROLES!$C$56,CONTROLES!$D$56,IF(AQ11=CONTROLES!$C$57,CONTROLES!$D$57,CONTROLES!$D$58))</f>
        <v>10</v>
      </c>
      <c r="AS11" s="100" t="s">
        <v>254</v>
      </c>
      <c r="AT11" s="101">
        <f>+IF(AS11=CONTROLES!$C$59,CONTROLES!$D$59,CONTROLES!$D$60)</f>
        <v>15</v>
      </c>
      <c r="AU11" s="100" t="s">
        <v>255</v>
      </c>
      <c r="AV11" s="101">
        <f>+IF(AU11=CONTROLES!$C$61,CONTROLES!$D$61,CONTROLES!$D$62)</f>
        <v>15</v>
      </c>
      <c r="AW11" s="100" t="s">
        <v>256</v>
      </c>
      <c r="AX11" s="101">
        <f>+IF(AW11=CONTROLES!$C$63,CONTROLES!$D$63,IF(AW11=CONTROLES!$C$64,CONTROLES!$D$64,0))</f>
        <v>10</v>
      </c>
      <c r="AY11" s="101">
        <f t="shared" si="1"/>
        <v>95</v>
      </c>
      <c r="AZ11" s="106" t="str">
        <f t="shared" si="2"/>
        <v>Moderado</v>
      </c>
      <c r="BA11" s="385"/>
      <c r="BB11" s="385"/>
      <c r="BC11" s="385"/>
      <c r="BD11" s="385"/>
      <c r="BE11" s="385"/>
      <c r="BF11" s="385"/>
      <c r="BG11" s="124"/>
      <c r="BH11" s="124"/>
      <c r="BI11" s="124"/>
      <c r="BJ11" s="124"/>
      <c r="BK11" s="124"/>
      <c r="BL11" s="111"/>
      <c r="BM11" s="111"/>
      <c r="BN11" s="111"/>
      <c r="BO11" s="111"/>
      <c r="BP11" s="111"/>
      <c r="BQ11" s="111"/>
      <c r="BR11" s="111"/>
      <c r="BS11" s="111"/>
      <c r="BT11" s="111"/>
      <c r="BU11" s="111"/>
      <c r="BV11" s="109"/>
      <c r="BW11" s="109"/>
      <c r="BX11" s="109"/>
      <c r="BY11" s="109"/>
      <c r="BZ11" s="109"/>
      <c r="CA11" s="107"/>
      <c r="CB11" s="107"/>
      <c r="CC11" s="107"/>
      <c r="CD11" s="115"/>
      <c r="CE11" s="115"/>
      <c r="CF11" s="115"/>
      <c r="CG11" s="115"/>
      <c r="CH11" s="115"/>
      <c r="CI11" s="115"/>
      <c r="CJ11" s="115"/>
      <c r="CK11" s="115"/>
      <c r="CL11" s="115"/>
      <c r="CM11" s="116"/>
      <c r="CN11" s="109"/>
      <c r="CO11" s="109"/>
      <c r="CP11" s="109"/>
      <c r="CQ11" s="109"/>
      <c r="CR11" s="109"/>
      <c r="CS11" s="109"/>
      <c r="CT11" s="109"/>
      <c r="CU11" s="472"/>
      <c r="CV11" s="348"/>
      <c r="CW11" s="128"/>
      <c r="CX11" s="128"/>
      <c r="CY11" s="128"/>
      <c r="CZ11" s="128"/>
      <c r="DA11" s="349"/>
      <c r="DB11" s="338"/>
      <c r="DC11" s="130"/>
      <c r="DD11" s="385"/>
      <c r="DE11" s="130"/>
      <c r="DF11" s="130"/>
      <c r="DG11" s="130"/>
      <c r="DH11" s="130"/>
      <c r="DI11" s="130"/>
      <c r="DJ11" s="130"/>
      <c r="DK11" s="131"/>
      <c r="DL11" s="131"/>
      <c r="DM11" s="385"/>
      <c r="DN11" s="69"/>
      <c r="DO11" s="69"/>
      <c r="DP11" s="69"/>
      <c r="DQ11" s="69"/>
      <c r="DR11" s="69"/>
      <c r="DS11" s="69"/>
      <c r="DT11" s="69"/>
      <c r="DU11" s="69"/>
      <c r="DV11" s="69"/>
      <c r="DW11" s="69"/>
      <c r="DX11" s="69"/>
      <c r="DY11" s="69"/>
      <c r="DZ11" s="69"/>
      <c r="EA11" s="69"/>
      <c r="EB11" s="69"/>
      <c r="EC11" s="69"/>
      <c r="ED11" s="123" t="s">
        <v>284</v>
      </c>
    </row>
    <row r="12" spans="1:134" ht="46.5" customHeight="1" x14ac:dyDescent="0.25">
      <c r="A12" s="385"/>
      <c r="B12" s="385"/>
      <c r="C12" s="385"/>
      <c r="D12" s="385"/>
      <c r="E12" s="385"/>
      <c r="F12" s="385"/>
      <c r="G12" s="94" t="s">
        <v>285</v>
      </c>
      <c r="H12" s="385"/>
      <c r="I12" s="385"/>
      <c r="J12" s="385"/>
      <c r="K12" s="385"/>
      <c r="L12" s="385"/>
      <c r="M12" s="385"/>
      <c r="N12" s="385"/>
      <c r="O12" s="385"/>
      <c r="P12" s="385"/>
      <c r="Q12" s="385"/>
      <c r="R12" s="385"/>
      <c r="S12" s="385"/>
      <c r="T12" s="385"/>
      <c r="U12" s="385"/>
      <c r="V12" s="95"/>
      <c r="W12" s="96"/>
      <c r="X12" s="96"/>
      <c r="Y12" s="94"/>
      <c r="Z12" s="97"/>
      <c r="AA12" s="98">
        <f>+IF(Z12='Tabla Valoración controles'!$D$4,'Tabla Valoración controles'!$F$4,IF('Mapa Corrupcion'!Z12='Tabla Valoración controles'!$D$5,'Tabla Valoración controles'!$F$5,IF(Z12=FORMULAS!$A$10,0,'Tabla Valoración controles'!$F$6)))</f>
        <v>0.1</v>
      </c>
      <c r="AB12" s="97"/>
      <c r="AC12" s="98">
        <f>+IF(AB12='Tabla Valoración controles'!$D$7,'Tabla Valoración controles'!$F$7,IF(Z12=FORMULAS!$A$10,0,'Tabla Valoración controles'!$F$8))</f>
        <v>0.15</v>
      </c>
      <c r="AD12" s="97"/>
      <c r="AE12" s="98">
        <f>+IF(AD12='Tabla Valoración controles'!$D$9,'Tabla Valoración controles'!$F$9,IF(Z12=FORMULAS!$A$10,0,'Tabla Valoración controles'!$F$10))</f>
        <v>0</v>
      </c>
      <c r="AF12" s="97"/>
      <c r="AG12" s="98">
        <f>+IF(AF12='Tabla Valoración controles'!$D$9,'Tabla Valoración controles'!$F$9,IF(AB12=FORMULAS!$A$10,0,'Tabla Valoración controles'!$F$10))</f>
        <v>0</v>
      </c>
      <c r="AH12" s="97"/>
      <c r="AI12" s="98">
        <f>+IF(AH12='Tabla Valoración controles'!$D$13,'Tabla Valoración controles'!$F$13,'Tabla Valoración controles'!$F$14)</f>
        <v>0</v>
      </c>
      <c r="AJ12" s="99">
        <f t="shared" si="0"/>
        <v>0.25</v>
      </c>
      <c r="AK12" s="100" t="s">
        <v>246</v>
      </c>
      <c r="AL12" s="101">
        <f>+IF(AK12=CONTROLES!$C$50,CONTROLES!$D$50,CONTROLES!$D$51)</f>
        <v>15</v>
      </c>
      <c r="AM12" s="100" t="s">
        <v>251</v>
      </c>
      <c r="AN12" s="101">
        <f>+IF(AM12=CONTROLES!$C$52,CONTROLES!$D$52,CONTROLES!$D$53)</f>
        <v>15</v>
      </c>
      <c r="AO12" s="100" t="s">
        <v>252</v>
      </c>
      <c r="AP12" s="101">
        <f>+IF(AO12=CONTROLES!$C$54,CONTROLES!$D$54,CONTROLES!$D$55)</f>
        <v>15</v>
      </c>
      <c r="AQ12" s="100" t="s">
        <v>283</v>
      </c>
      <c r="AR12" s="101">
        <f>+IF(AQ12=CONTROLES!$C$56,CONTROLES!$D$56,IF(AQ12=CONTROLES!$C$57,CONTROLES!$D$57,CONTROLES!$D$58))</f>
        <v>10</v>
      </c>
      <c r="AS12" s="100" t="s">
        <v>254</v>
      </c>
      <c r="AT12" s="101">
        <f>+IF(AS12=CONTROLES!$C$59,CONTROLES!$D$59,CONTROLES!$D$60)</f>
        <v>15</v>
      </c>
      <c r="AU12" s="100" t="s">
        <v>255</v>
      </c>
      <c r="AV12" s="101">
        <f>+IF(AU12=CONTROLES!$C$61,CONTROLES!$D$61,CONTROLES!$D$62)</f>
        <v>15</v>
      </c>
      <c r="AW12" s="100" t="s">
        <v>256</v>
      </c>
      <c r="AX12" s="101">
        <f>+IF(AW12=CONTROLES!$C$63,CONTROLES!$D$63,IF(AW12=CONTROLES!$C$64,CONTROLES!$D$64,0))</f>
        <v>10</v>
      </c>
      <c r="AY12" s="101">
        <f t="shared" si="1"/>
        <v>95</v>
      </c>
      <c r="AZ12" s="106" t="str">
        <f t="shared" si="2"/>
        <v>Moderado</v>
      </c>
      <c r="BA12" s="385"/>
      <c r="BB12" s="385"/>
      <c r="BC12" s="385"/>
      <c r="BD12" s="385"/>
      <c r="BE12" s="385"/>
      <c r="BF12" s="385"/>
      <c r="BG12" s="124"/>
      <c r="BH12" s="124"/>
      <c r="BI12" s="124"/>
      <c r="BJ12" s="124"/>
      <c r="BK12" s="124"/>
      <c r="BL12" s="111"/>
      <c r="BM12" s="111"/>
      <c r="BN12" s="111"/>
      <c r="BO12" s="111"/>
      <c r="BP12" s="111"/>
      <c r="BQ12" s="111"/>
      <c r="BR12" s="111"/>
      <c r="BS12" s="111"/>
      <c r="BT12" s="111"/>
      <c r="BU12" s="111"/>
      <c r="BV12" s="109"/>
      <c r="BW12" s="109"/>
      <c r="BX12" s="109"/>
      <c r="BY12" s="109"/>
      <c r="BZ12" s="109"/>
      <c r="CA12" s="107"/>
      <c r="CB12" s="107"/>
      <c r="CC12" s="107"/>
      <c r="CD12" s="115"/>
      <c r="CE12" s="115"/>
      <c r="CF12" s="115"/>
      <c r="CG12" s="115"/>
      <c r="CH12" s="115"/>
      <c r="CI12" s="115"/>
      <c r="CJ12" s="115"/>
      <c r="CK12" s="115"/>
      <c r="CL12" s="115"/>
      <c r="CM12" s="116"/>
      <c r="CN12" s="109"/>
      <c r="CO12" s="109"/>
      <c r="CP12" s="109"/>
      <c r="CQ12" s="109"/>
      <c r="CR12" s="109"/>
      <c r="CS12" s="109"/>
      <c r="CT12" s="109"/>
      <c r="CU12" s="472"/>
      <c r="CV12" s="348"/>
      <c r="CW12" s="128"/>
      <c r="CX12" s="128"/>
      <c r="CY12" s="128"/>
      <c r="CZ12" s="128"/>
      <c r="DA12" s="349"/>
      <c r="DB12" s="338"/>
      <c r="DC12" s="130"/>
      <c r="DD12" s="385"/>
      <c r="DE12" s="130"/>
      <c r="DF12" s="130"/>
      <c r="DG12" s="130"/>
      <c r="DH12" s="130"/>
      <c r="DI12" s="130"/>
      <c r="DJ12" s="130"/>
      <c r="DK12" s="131"/>
      <c r="DL12" s="131"/>
      <c r="DM12" s="385"/>
      <c r="DN12" s="69"/>
      <c r="DO12" s="69"/>
      <c r="DP12" s="69"/>
      <c r="DQ12" s="69"/>
      <c r="DR12" s="69"/>
      <c r="DS12" s="69"/>
      <c r="DT12" s="69"/>
      <c r="DU12" s="69"/>
      <c r="DV12" s="69"/>
      <c r="DW12" s="69"/>
      <c r="DX12" s="69"/>
      <c r="DY12" s="69"/>
      <c r="DZ12" s="69"/>
      <c r="EA12" s="69"/>
      <c r="EB12" s="69"/>
      <c r="EC12" s="69"/>
      <c r="ED12" s="69"/>
    </row>
    <row r="13" spans="1:134" ht="27.75" customHeight="1" x14ac:dyDescent="0.25">
      <c r="A13" s="385"/>
      <c r="B13" s="385"/>
      <c r="C13" s="385"/>
      <c r="D13" s="385"/>
      <c r="E13" s="385"/>
      <c r="F13" s="385"/>
      <c r="G13" s="94"/>
      <c r="H13" s="385"/>
      <c r="I13" s="385"/>
      <c r="J13" s="385"/>
      <c r="K13" s="385"/>
      <c r="L13" s="385"/>
      <c r="M13" s="385"/>
      <c r="N13" s="385"/>
      <c r="O13" s="385"/>
      <c r="P13" s="385"/>
      <c r="Q13" s="385"/>
      <c r="R13" s="385"/>
      <c r="S13" s="385"/>
      <c r="T13" s="385"/>
      <c r="U13" s="385"/>
      <c r="V13" s="95"/>
      <c r="W13" s="96"/>
      <c r="X13" s="96"/>
      <c r="Y13" s="94"/>
      <c r="Z13" s="97"/>
      <c r="AA13" s="98">
        <f>+IF(Z13='Tabla Valoración controles'!$D$4,'Tabla Valoración controles'!$F$4,IF('Mapa Corrupcion'!Z13='Tabla Valoración controles'!$D$5,'Tabla Valoración controles'!$F$5,IF(Z13=FORMULAS!$A$10,0,'Tabla Valoración controles'!$F$6)))</f>
        <v>0.1</v>
      </c>
      <c r="AB13" s="97"/>
      <c r="AC13" s="98">
        <f>+IF(AB13='Tabla Valoración controles'!$D$7,'Tabla Valoración controles'!$F$7,IF(Z13=FORMULAS!$A$10,0,'Tabla Valoración controles'!$F$8))</f>
        <v>0.15</v>
      </c>
      <c r="AD13" s="97"/>
      <c r="AE13" s="98">
        <f>+IF(AD13='Tabla Valoración controles'!$D$9,'Tabla Valoración controles'!$F$9,IF(Z13=FORMULAS!$A$10,0,'Tabla Valoración controles'!$F$10))</f>
        <v>0</v>
      </c>
      <c r="AF13" s="97"/>
      <c r="AG13" s="98">
        <f>+IF(AF13='Tabla Valoración controles'!$D$9,'Tabla Valoración controles'!$F$9,IF(AB13=FORMULAS!$A$10,0,'Tabla Valoración controles'!$F$10))</f>
        <v>0</v>
      </c>
      <c r="AH13" s="97"/>
      <c r="AI13" s="98">
        <f>+IF(AH13='Tabla Valoración controles'!$D$13,'Tabla Valoración controles'!$F$13,'Tabla Valoración controles'!$F$14)</f>
        <v>0</v>
      </c>
      <c r="AJ13" s="99">
        <f t="shared" si="0"/>
        <v>0.25</v>
      </c>
      <c r="AK13" s="100" t="s">
        <v>246</v>
      </c>
      <c r="AL13" s="101">
        <f>+IF(AK13=CONTROLES!$C$50,CONTROLES!$D$50,CONTROLES!$D$51)</f>
        <v>15</v>
      </c>
      <c r="AM13" s="100" t="s">
        <v>251</v>
      </c>
      <c r="AN13" s="101">
        <f>+IF(AM13=CONTROLES!$C$52,CONTROLES!$D$52,CONTROLES!$D$53)</f>
        <v>15</v>
      </c>
      <c r="AO13" s="100" t="s">
        <v>252</v>
      </c>
      <c r="AP13" s="101">
        <f>+IF(AO13=CONTROLES!$C$54,CONTROLES!$D$54,CONTROLES!$D$55)</f>
        <v>15</v>
      </c>
      <c r="AQ13" s="100" t="s">
        <v>283</v>
      </c>
      <c r="AR13" s="101">
        <f>+IF(AQ13=CONTROLES!$C$56,CONTROLES!$D$56,IF(AQ13=CONTROLES!$C$57,CONTROLES!$D$57,CONTROLES!$D$58))</f>
        <v>10</v>
      </c>
      <c r="AS13" s="100" t="s">
        <v>254</v>
      </c>
      <c r="AT13" s="101">
        <f>+IF(AS13=CONTROLES!$C$59,CONTROLES!$D$59,CONTROLES!$D$60)</f>
        <v>15</v>
      </c>
      <c r="AU13" s="100" t="s">
        <v>255</v>
      </c>
      <c r="AV13" s="101">
        <f>+IF(AU13=CONTROLES!$C$61,CONTROLES!$D$61,CONTROLES!$D$62)</f>
        <v>15</v>
      </c>
      <c r="AW13" s="100" t="s">
        <v>256</v>
      </c>
      <c r="AX13" s="101">
        <f>+IF(AW13=CONTROLES!$C$63,CONTROLES!$D$63,IF(AW13=CONTROLES!$C$64,CONTROLES!$D$64,0))</f>
        <v>10</v>
      </c>
      <c r="AY13" s="101">
        <f t="shared" si="1"/>
        <v>95</v>
      </c>
      <c r="AZ13" s="106" t="str">
        <f t="shared" si="2"/>
        <v>Moderado</v>
      </c>
      <c r="BA13" s="385"/>
      <c r="BB13" s="385"/>
      <c r="BC13" s="385"/>
      <c r="BD13" s="385"/>
      <c r="BE13" s="385"/>
      <c r="BF13" s="385"/>
      <c r="BG13" s="124"/>
      <c r="BH13" s="124"/>
      <c r="BI13" s="124"/>
      <c r="BJ13" s="124"/>
      <c r="BK13" s="124"/>
      <c r="BL13" s="111"/>
      <c r="BM13" s="111"/>
      <c r="BN13" s="111"/>
      <c r="BO13" s="111"/>
      <c r="BP13" s="111"/>
      <c r="BQ13" s="111"/>
      <c r="BR13" s="111"/>
      <c r="BS13" s="111"/>
      <c r="BT13" s="111"/>
      <c r="BU13" s="111"/>
      <c r="BV13" s="109"/>
      <c r="BW13" s="109"/>
      <c r="BX13" s="109"/>
      <c r="BY13" s="109"/>
      <c r="BZ13" s="109"/>
      <c r="CA13" s="107"/>
      <c r="CB13" s="107"/>
      <c r="CC13" s="107"/>
      <c r="CD13" s="115"/>
      <c r="CE13" s="115"/>
      <c r="CF13" s="115"/>
      <c r="CG13" s="115"/>
      <c r="CH13" s="115"/>
      <c r="CI13" s="115"/>
      <c r="CJ13" s="115"/>
      <c r="CK13" s="115"/>
      <c r="CL13" s="115"/>
      <c r="CM13" s="116"/>
      <c r="CN13" s="109"/>
      <c r="CO13" s="109"/>
      <c r="CP13" s="109"/>
      <c r="CQ13" s="109"/>
      <c r="CR13" s="109"/>
      <c r="CS13" s="109"/>
      <c r="CT13" s="109"/>
      <c r="CU13" s="472"/>
      <c r="CV13" s="348"/>
      <c r="CW13" s="128"/>
      <c r="CX13" s="128"/>
      <c r="CY13" s="128"/>
      <c r="CZ13" s="128"/>
      <c r="DA13" s="349"/>
      <c r="DB13" s="338"/>
      <c r="DC13" s="130"/>
      <c r="DD13" s="385"/>
      <c r="DE13" s="130"/>
      <c r="DF13" s="130"/>
      <c r="DG13" s="130"/>
      <c r="DH13" s="130"/>
      <c r="DI13" s="130"/>
      <c r="DJ13" s="130"/>
      <c r="DK13" s="131"/>
      <c r="DL13" s="131"/>
      <c r="DM13" s="385"/>
      <c r="DN13" s="69"/>
      <c r="DO13" s="69"/>
      <c r="DP13" s="69"/>
      <c r="DQ13" s="69"/>
      <c r="DR13" s="69"/>
      <c r="DS13" s="69"/>
      <c r="DT13" s="69"/>
      <c r="DU13" s="69"/>
      <c r="DV13" s="69"/>
      <c r="DW13" s="69"/>
      <c r="DX13" s="69"/>
      <c r="DY13" s="69"/>
      <c r="DZ13" s="69"/>
      <c r="EA13" s="69"/>
      <c r="EB13" s="69"/>
      <c r="EC13" s="69"/>
      <c r="ED13" s="69"/>
    </row>
    <row r="14" spans="1:134" ht="27.75" customHeight="1" x14ac:dyDescent="0.25">
      <c r="A14" s="386"/>
      <c r="B14" s="386"/>
      <c r="C14" s="386"/>
      <c r="D14" s="386"/>
      <c r="E14" s="386"/>
      <c r="F14" s="386"/>
      <c r="G14" s="94"/>
      <c r="H14" s="386"/>
      <c r="I14" s="386"/>
      <c r="J14" s="386"/>
      <c r="K14" s="386"/>
      <c r="L14" s="386"/>
      <c r="M14" s="386"/>
      <c r="N14" s="386"/>
      <c r="O14" s="386"/>
      <c r="P14" s="386"/>
      <c r="Q14" s="386"/>
      <c r="R14" s="386"/>
      <c r="S14" s="386"/>
      <c r="T14" s="386"/>
      <c r="U14" s="386"/>
      <c r="V14" s="95"/>
      <c r="W14" s="96"/>
      <c r="X14" s="96"/>
      <c r="Y14" s="94"/>
      <c r="Z14" s="97"/>
      <c r="AA14" s="98">
        <f>+IF(Z14='Tabla Valoración controles'!$D$4,'Tabla Valoración controles'!$F$4,IF('Mapa Corrupcion'!Z14='Tabla Valoración controles'!$D$5,'Tabla Valoración controles'!$F$5,IF(Z14=FORMULAS!$A$10,0,'Tabla Valoración controles'!$F$6)))</f>
        <v>0.1</v>
      </c>
      <c r="AB14" s="97"/>
      <c r="AC14" s="98">
        <f>+IF(AB14='Tabla Valoración controles'!$D$7,'Tabla Valoración controles'!$F$7,IF(Z14=FORMULAS!$A$10,0,'Tabla Valoración controles'!$F$8))</f>
        <v>0.15</v>
      </c>
      <c r="AD14" s="97"/>
      <c r="AE14" s="98">
        <f>+IF(AD14='Tabla Valoración controles'!$D$9,'Tabla Valoración controles'!$F$9,IF(Z14=FORMULAS!$A$10,0,'Tabla Valoración controles'!$F$10))</f>
        <v>0</v>
      </c>
      <c r="AF14" s="97"/>
      <c r="AG14" s="98">
        <f>+IF(AF14='Tabla Valoración controles'!$D$9,'Tabla Valoración controles'!$F$9,IF(AB14=FORMULAS!$A$10,0,'Tabla Valoración controles'!$F$10))</f>
        <v>0</v>
      </c>
      <c r="AH14" s="97"/>
      <c r="AI14" s="98">
        <f>+IF(AH14='Tabla Valoración controles'!$D$13,'Tabla Valoración controles'!$F$13,'Tabla Valoración controles'!$F$14)</f>
        <v>0</v>
      </c>
      <c r="AJ14" s="99">
        <f t="shared" si="0"/>
        <v>0.25</v>
      </c>
      <c r="AK14" s="100" t="s">
        <v>246</v>
      </c>
      <c r="AL14" s="101">
        <f>+IF(AK14=CONTROLES!$C$50,CONTROLES!$D$50,CONTROLES!$D$51)</f>
        <v>15</v>
      </c>
      <c r="AM14" s="100" t="s">
        <v>251</v>
      </c>
      <c r="AN14" s="101">
        <f>+IF(AM14=CONTROLES!$C$52,CONTROLES!$D$52,CONTROLES!$D$53)</f>
        <v>15</v>
      </c>
      <c r="AO14" s="100" t="s">
        <v>252</v>
      </c>
      <c r="AP14" s="101">
        <f>+IF(AO14=CONTROLES!$C$54,CONTROLES!$D$54,CONTROLES!$D$55)</f>
        <v>15</v>
      </c>
      <c r="AQ14" s="100" t="s">
        <v>283</v>
      </c>
      <c r="AR14" s="101">
        <f>+IF(AQ14=CONTROLES!$C$56,CONTROLES!$D$56,IF(AQ14=CONTROLES!$C$57,CONTROLES!$D$57,CONTROLES!$D$58))</f>
        <v>10</v>
      </c>
      <c r="AS14" s="100" t="s">
        <v>254</v>
      </c>
      <c r="AT14" s="101">
        <f>+IF(AS14=CONTROLES!$C$59,CONTROLES!$D$59,CONTROLES!$D$60)</f>
        <v>15</v>
      </c>
      <c r="AU14" s="100" t="s">
        <v>255</v>
      </c>
      <c r="AV14" s="101">
        <f>+IF(AU14=CONTROLES!$C$61,CONTROLES!$D$61,CONTROLES!$D$62)</f>
        <v>15</v>
      </c>
      <c r="AW14" s="100" t="s">
        <v>256</v>
      </c>
      <c r="AX14" s="101">
        <f>+IF(AW14=CONTROLES!$C$63,CONTROLES!$D$63,IF(AW14=CONTROLES!$C$64,CONTROLES!$D$64,0))</f>
        <v>10</v>
      </c>
      <c r="AY14" s="101">
        <f t="shared" si="1"/>
        <v>95</v>
      </c>
      <c r="AZ14" s="106" t="str">
        <f t="shared" si="2"/>
        <v>Moderado</v>
      </c>
      <c r="BA14" s="386"/>
      <c r="BB14" s="386"/>
      <c r="BC14" s="386"/>
      <c r="BD14" s="386"/>
      <c r="BE14" s="386"/>
      <c r="BF14" s="386"/>
      <c r="BG14" s="124"/>
      <c r="BH14" s="124"/>
      <c r="BI14" s="124"/>
      <c r="BJ14" s="124"/>
      <c r="BK14" s="124"/>
      <c r="BL14" s="111"/>
      <c r="BM14" s="111"/>
      <c r="BN14" s="111"/>
      <c r="BO14" s="111"/>
      <c r="BP14" s="111"/>
      <c r="BQ14" s="111"/>
      <c r="BR14" s="111"/>
      <c r="BS14" s="111"/>
      <c r="BT14" s="111"/>
      <c r="BU14" s="111"/>
      <c r="BV14" s="109"/>
      <c r="BW14" s="109"/>
      <c r="BX14" s="109"/>
      <c r="BY14" s="109"/>
      <c r="BZ14" s="109"/>
      <c r="CA14" s="107"/>
      <c r="CB14" s="107"/>
      <c r="CC14" s="107"/>
      <c r="CD14" s="115"/>
      <c r="CE14" s="115"/>
      <c r="CF14" s="115"/>
      <c r="CG14" s="115"/>
      <c r="CH14" s="115"/>
      <c r="CI14" s="115"/>
      <c r="CJ14" s="115"/>
      <c r="CK14" s="115"/>
      <c r="CL14" s="115"/>
      <c r="CM14" s="116"/>
      <c r="CN14" s="109"/>
      <c r="CO14" s="109"/>
      <c r="CP14" s="109"/>
      <c r="CQ14" s="109"/>
      <c r="CR14" s="109"/>
      <c r="CS14" s="109"/>
      <c r="CT14" s="109"/>
      <c r="CU14" s="473"/>
      <c r="CV14" s="348"/>
      <c r="CW14" s="128"/>
      <c r="CX14" s="128"/>
      <c r="CY14" s="128"/>
      <c r="CZ14" s="128"/>
      <c r="DA14" s="349"/>
      <c r="DB14" s="338"/>
      <c r="DC14" s="130"/>
      <c r="DD14" s="386"/>
      <c r="DE14" s="130"/>
      <c r="DF14" s="130"/>
      <c r="DG14" s="130"/>
      <c r="DH14" s="130"/>
      <c r="DI14" s="130"/>
      <c r="DJ14" s="130"/>
      <c r="DK14" s="131"/>
      <c r="DL14" s="131"/>
      <c r="DM14" s="386"/>
      <c r="DN14" s="69"/>
      <c r="DO14" s="69"/>
      <c r="DP14" s="69"/>
      <c r="DQ14" s="69"/>
      <c r="DR14" s="69"/>
      <c r="DS14" s="69"/>
      <c r="DT14" s="69"/>
      <c r="DU14" s="69"/>
      <c r="DV14" s="69"/>
      <c r="DW14" s="69"/>
      <c r="DX14" s="69"/>
      <c r="DY14" s="69"/>
      <c r="DZ14" s="69"/>
      <c r="EA14" s="69"/>
      <c r="EB14" s="69"/>
      <c r="EC14" s="69"/>
      <c r="ED14" s="69"/>
    </row>
    <row r="15" spans="1:134" ht="327" customHeight="1" x14ac:dyDescent="0.25">
      <c r="A15" s="387">
        <v>2</v>
      </c>
      <c r="B15" s="389" t="s">
        <v>286</v>
      </c>
      <c r="C15" s="389" t="str">
        <f>VLOOKUP(B15,FORMULAS!$A$30:$B$46,2,0)</f>
        <v>Prevenir y gestionar oportunamente el daño antijuridico, mediante el cumplimiento del ordenamiento jurídico, con el fin de proteger los intereses y fines de la Entidad en las actuaciones que se desarrollen en cumplimiento de los objetivos de la Entidad</v>
      </c>
      <c r="D15" s="389" t="s">
        <v>287</v>
      </c>
      <c r="E15" s="132" t="s">
        <v>288</v>
      </c>
      <c r="F15" s="389" t="s">
        <v>289</v>
      </c>
      <c r="G15" s="107" t="s">
        <v>290</v>
      </c>
      <c r="H15" s="389" t="s">
        <v>291</v>
      </c>
      <c r="I15" s="389" t="s">
        <v>236</v>
      </c>
      <c r="J15" s="389" t="s">
        <v>236</v>
      </c>
      <c r="K15" s="389" t="s">
        <v>236</v>
      </c>
      <c r="L15" s="389" t="s">
        <v>236</v>
      </c>
      <c r="M15" s="389" t="s">
        <v>236</v>
      </c>
      <c r="N15" s="389">
        <v>31</v>
      </c>
      <c r="O15" s="384">
        <f>+IF(N15&lt;=FORMULAS!$M$2,FORMULAS!$N$2,IF(N15&lt;=FORMULAS!$M$3,FORMULAS!$N$3,IF(N15&lt;=FORMULAS!$M$4,FORMULAS!$N$4,IF(N15&lt;=FORMULAS!$M$5,FORMULAS!$N$5,FORMULAS!$N$6))))</f>
        <v>0.6</v>
      </c>
      <c r="P15" s="387" t="str">
        <f>+IF(O15=FORMULAS!$N$2,FORMULAS!$O$2,IF(O15=FORMULAS!$N$3,FORMULAS!$O$3,IF(O15=FORMULAS!$N$4,FORMULAS!$O$4,IF(O15=FORMULAS!$N$5,FORMULAS!$O$5,FORMULAS!$O$6))))</f>
        <v>Media</v>
      </c>
      <c r="Q15" s="387" t="e">
        <f>VLOOKUP(P15,FORMULAS!$H$1:$J$11,2,0)</f>
        <v>#N/A</v>
      </c>
      <c r="R15" s="388" t="str">
        <f>+P15</f>
        <v>Media</v>
      </c>
      <c r="S15" s="389" t="str">
        <f>+AUTO_LA_FT!T6</f>
        <v>Moderado</v>
      </c>
      <c r="T15" s="388" t="str">
        <f>CONCATENATE(R15,S15)</f>
        <v>MediaModerado</v>
      </c>
      <c r="U15" s="397" t="str">
        <f>VLOOKUP(T15,FORMULAS!$K$17:$L$42,2,0)</f>
        <v>Moderado</v>
      </c>
      <c r="V15" s="94">
        <v>1</v>
      </c>
      <c r="W15" s="133" t="s">
        <v>292</v>
      </c>
      <c r="X15" s="133" t="s">
        <v>293</v>
      </c>
      <c r="Y15" s="107" t="s">
        <v>294</v>
      </c>
      <c r="Z15" s="97" t="s">
        <v>241</v>
      </c>
      <c r="AA15" s="98">
        <f>+IF(Z15='Tabla Valoración controles'!$D$4,'Tabla Valoración controles'!$F$4,IF('Mapa Corrupcion'!Z15='Tabla Valoración controles'!$D$5,'Tabla Valoración controles'!$F$5,IF(Z15=FORMULAS!$A$10,0,'Tabla Valoración controles'!$F$6)))</f>
        <v>0.25</v>
      </c>
      <c r="AB15" s="97" t="s">
        <v>242</v>
      </c>
      <c r="AC15" s="98">
        <f>+IF(AB15='Tabla Valoración controles'!$D$7,'Tabla Valoración controles'!$F$7,IF(Z15=FORMULAS!$A$10,0,'Tabla Valoración controles'!$F$8))</f>
        <v>0.15</v>
      </c>
      <c r="AD15" s="97" t="s">
        <v>295</v>
      </c>
      <c r="AE15" s="98">
        <f>+IF(AD15='Tabla Valoración controles'!$D$9,'Tabla Valoración controles'!$F$9,IF(Z15=FORMULAS!$A$10,0,'Tabla Valoración controles'!$F$10))</f>
        <v>0</v>
      </c>
      <c r="AF15" s="97" t="s">
        <v>244</v>
      </c>
      <c r="AG15" s="98">
        <f>+IF(AF15='Tabla Valoración controles'!$D$9,'Tabla Valoración controles'!$F$9,IF(AB15=FORMULAS!$A$10,0,'Tabla Valoración controles'!$F$10))</f>
        <v>0</v>
      </c>
      <c r="AH15" s="97" t="s">
        <v>245</v>
      </c>
      <c r="AI15" s="98">
        <f>+IF(AH15='Tabla Valoración controles'!$D$13,'Tabla Valoración controles'!$F$13,'Tabla Valoración controles'!$F$14)</f>
        <v>0</v>
      </c>
      <c r="AJ15" s="99">
        <f t="shared" si="0"/>
        <v>0.4</v>
      </c>
      <c r="AK15" s="100" t="s">
        <v>246</v>
      </c>
      <c r="AL15" s="101">
        <f>+IF(AK15=CONTROLES!$C$50,CONTROLES!$D$50,CONTROLES!$D$51)</f>
        <v>15</v>
      </c>
      <c r="AM15" s="100" t="s">
        <v>251</v>
      </c>
      <c r="AN15" s="101">
        <f>+IF(AM15=CONTROLES!$C$52,CONTROLES!$D$52,CONTROLES!$D$53)</f>
        <v>15</v>
      </c>
      <c r="AO15" s="100" t="s">
        <v>252</v>
      </c>
      <c r="AP15" s="101">
        <f>+IF(AO15=CONTROLES!$C$54,CONTROLES!$D$54,CONTROLES!$D$55)</f>
        <v>15</v>
      </c>
      <c r="AQ15" s="100" t="s">
        <v>253</v>
      </c>
      <c r="AR15" s="101">
        <f>+IF(AQ15=CONTROLES!$C$56,CONTROLES!$D$56,IF(AQ15=CONTROLES!$C$57,CONTROLES!$D$57,CONTROLES!$D$58))</f>
        <v>15</v>
      </c>
      <c r="AS15" s="100" t="s">
        <v>254</v>
      </c>
      <c r="AT15" s="101">
        <f>+IF(AS15=CONTROLES!$C$59,CONTROLES!$D$59,CONTROLES!$D$60)</f>
        <v>15</v>
      </c>
      <c r="AU15" s="100" t="s">
        <v>255</v>
      </c>
      <c r="AV15" s="101">
        <f>+IF(AU15=CONTROLES!$C$61,CONTROLES!$D$61,CONTROLES!$D$62)</f>
        <v>15</v>
      </c>
      <c r="AW15" s="100" t="s">
        <v>256</v>
      </c>
      <c r="AX15" s="101">
        <f>+IF(AW15=CONTROLES!$C$63,CONTROLES!$D$63,IF(AW15=CONTROLES!$C$64,CONTROLES!$D$64,0))</f>
        <v>10</v>
      </c>
      <c r="AY15" s="101">
        <f t="shared" si="1"/>
        <v>100</v>
      </c>
      <c r="AZ15" s="106" t="str">
        <f t="shared" si="2"/>
        <v>Fuerte</v>
      </c>
      <c r="BA15" s="399" t="str">
        <f>+FORMULAS!I31</f>
        <v>Media</v>
      </c>
      <c r="BB15" s="387" t="e">
        <f>VLOOKUP(BA15,FORMULAS!$A$77:$B$82,2,0)</f>
        <v>#N/A</v>
      </c>
      <c r="BC15" s="399" t="str">
        <f>+S15</f>
        <v>Moderado</v>
      </c>
      <c r="BD15" s="388" t="str">
        <f>CONCATENATE(BA15,BC15)</f>
        <v>MediaModerado</v>
      </c>
      <c r="BE15" s="397" t="s">
        <v>54</v>
      </c>
      <c r="BF15" s="397" t="s">
        <v>257</v>
      </c>
      <c r="BG15" s="94" t="s">
        <v>296</v>
      </c>
      <c r="BH15" s="94" t="s">
        <v>287</v>
      </c>
      <c r="BI15" s="108">
        <v>46174</v>
      </c>
      <c r="BJ15" s="108">
        <v>46325</v>
      </c>
      <c r="BK15" s="94" t="s">
        <v>297</v>
      </c>
      <c r="BL15" s="134" t="s">
        <v>51</v>
      </c>
      <c r="BM15" s="109" t="s">
        <v>298</v>
      </c>
      <c r="BN15" s="135" t="s">
        <v>299</v>
      </c>
      <c r="BO15" s="109" t="s">
        <v>300</v>
      </c>
      <c r="BP15" s="136" t="s">
        <v>236</v>
      </c>
      <c r="BQ15" s="109" t="s">
        <v>301</v>
      </c>
      <c r="BR15" s="111" t="s">
        <v>52</v>
      </c>
      <c r="BS15" s="111" t="s">
        <v>236</v>
      </c>
      <c r="BT15" s="111" t="s">
        <v>236</v>
      </c>
      <c r="BU15" s="111" t="s">
        <v>51</v>
      </c>
      <c r="BV15" s="109" t="s">
        <v>302</v>
      </c>
      <c r="BW15" s="137" t="s">
        <v>303</v>
      </c>
      <c r="BX15" s="109" t="s">
        <v>300</v>
      </c>
      <c r="BY15" s="190" t="s">
        <v>236</v>
      </c>
      <c r="BZ15" s="109" t="s">
        <v>301</v>
      </c>
      <c r="CA15" s="107" t="s">
        <v>52</v>
      </c>
      <c r="CB15" s="107"/>
      <c r="CC15" s="107"/>
      <c r="CD15" s="115"/>
      <c r="CE15" s="107"/>
      <c r="CF15" s="138"/>
      <c r="CG15" s="107"/>
      <c r="CH15" s="115"/>
      <c r="CI15" s="115"/>
      <c r="CJ15" s="115"/>
      <c r="CK15" s="115"/>
      <c r="CL15" s="115"/>
      <c r="CM15" s="116" t="s">
        <v>51</v>
      </c>
      <c r="CN15" s="109" t="s">
        <v>304</v>
      </c>
      <c r="CO15" s="109" t="s">
        <v>271</v>
      </c>
      <c r="CP15" s="117" t="s">
        <v>305</v>
      </c>
      <c r="CQ15" s="109" t="s">
        <v>271</v>
      </c>
      <c r="CR15" s="109" t="s">
        <v>52</v>
      </c>
      <c r="CS15" s="118" t="s">
        <v>754</v>
      </c>
      <c r="CT15" s="118" t="s">
        <v>755</v>
      </c>
      <c r="CU15" s="476" t="s">
        <v>756</v>
      </c>
      <c r="CV15" s="350" t="s">
        <v>51</v>
      </c>
      <c r="CW15" s="109" t="s">
        <v>715</v>
      </c>
      <c r="CX15" s="128" t="s">
        <v>281</v>
      </c>
      <c r="CY15" s="109" t="s">
        <v>714</v>
      </c>
      <c r="CZ15" s="132" t="s">
        <v>281</v>
      </c>
      <c r="DA15" s="351" t="s">
        <v>52</v>
      </c>
      <c r="DB15" s="361" t="s">
        <v>803</v>
      </c>
      <c r="DC15" s="362" t="s">
        <v>812</v>
      </c>
      <c r="DD15" s="477" t="s">
        <v>804</v>
      </c>
      <c r="DE15" s="130"/>
      <c r="DF15" s="121"/>
      <c r="DG15" s="130"/>
      <c r="DH15" s="121"/>
      <c r="DI15" s="115"/>
      <c r="DJ15" s="130"/>
      <c r="DK15" s="122"/>
      <c r="DL15" s="122"/>
      <c r="DM15" s="478"/>
      <c r="DN15" s="69"/>
      <c r="DO15" s="69" t="s">
        <v>816</v>
      </c>
      <c r="DP15" s="69"/>
      <c r="DQ15" s="69"/>
      <c r="DR15" s="69"/>
      <c r="DS15" s="69"/>
      <c r="DT15" s="69"/>
      <c r="DU15" s="69"/>
      <c r="DV15" s="69"/>
      <c r="DW15" s="69"/>
      <c r="DX15" s="69"/>
      <c r="DY15" s="69"/>
      <c r="DZ15" s="69"/>
      <c r="EA15" s="69"/>
      <c r="EB15" s="69"/>
      <c r="EC15" s="69"/>
      <c r="ED15" s="69"/>
    </row>
    <row r="16" spans="1:134" ht="145.5" customHeight="1" x14ac:dyDescent="0.25">
      <c r="A16" s="385"/>
      <c r="B16" s="385"/>
      <c r="C16" s="385"/>
      <c r="D16" s="385"/>
      <c r="E16" s="107"/>
      <c r="F16" s="385"/>
      <c r="G16" s="107"/>
      <c r="H16" s="385"/>
      <c r="I16" s="385"/>
      <c r="J16" s="385"/>
      <c r="K16" s="385"/>
      <c r="L16" s="385"/>
      <c r="M16" s="385"/>
      <c r="N16" s="385"/>
      <c r="O16" s="385"/>
      <c r="P16" s="385"/>
      <c r="Q16" s="385"/>
      <c r="R16" s="385"/>
      <c r="S16" s="385"/>
      <c r="T16" s="385"/>
      <c r="U16" s="385"/>
      <c r="V16" s="94"/>
      <c r="W16" s="94"/>
      <c r="X16" s="94"/>
      <c r="Y16" s="94"/>
      <c r="Z16" s="97"/>
      <c r="AA16" s="98">
        <f>+IF(Z16='Tabla Valoración controles'!$D$4,'Tabla Valoración controles'!$F$4,IF('Mapa Corrupcion'!Z16='Tabla Valoración controles'!$D$5,'Tabla Valoración controles'!$F$5,IF(Z16=FORMULAS!$A$10,0,'Tabla Valoración controles'!$F$6)))</f>
        <v>0.1</v>
      </c>
      <c r="AB16" s="97" t="s">
        <v>242</v>
      </c>
      <c r="AC16" s="98">
        <f>+IF(AB16='Tabla Valoración controles'!$D$7,'Tabla Valoración controles'!$F$7,IF(Z16=FORMULAS!$A$10,0,'Tabla Valoración controles'!$F$8))</f>
        <v>0.15</v>
      </c>
      <c r="AD16" s="97" t="s">
        <v>243</v>
      </c>
      <c r="AE16" s="98">
        <f>+IF(AD16='Tabla Valoración controles'!$D$9,'Tabla Valoración controles'!$F$9,IF(Z16=FORMULAS!$A$10,0,'Tabla Valoración controles'!$F$10))</f>
        <v>0</v>
      </c>
      <c r="AF16" s="97" t="s">
        <v>244</v>
      </c>
      <c r="AG16" s="98">
        <f>+IF(AF16='Tabla Valoración controles'!$D$9,'Tabla Valoración controles'!$F$9,IF(AB16=FORMULAS!$A$10,0,'Tabla Valoración controles'!$F$10))</f>
        <v>0</v>
      </c>
      <c r="AH16" s="97" t="s">
        <v>245</v>
      </c>
      <c r="AI16" s="98">
        <f>+IF(AH16='Tabla Valoración controles'!$D$13,'Tabla Valoración controles'!$F$13,'Tabla Valoración controles'!$F$14)</f>
        <v>0</v>
      </c>
      <c r="AJ16" s="99">
        <f t="shared" si="0"/>
        <v>0.25</v>
      </c>
      <c r="AK16" s="100" t="s">
        <v>246</v>
      </c>
      <c r="AL16" s="101">
        <f>+IF(AK16=CONTROLES!$C$50,CONTROLES!$D$50,CONTROLES!$D$51)</f>
        <v>15</v>
      </c>
      <c r="AM16" s="100" t="s">
        <v>251</v>
      </c>
      <c r="AN16" s="101">
        <f>+IF(AM16=CONTROLES!$C$52,CONTROLES!$D$52,CONTROLES!$D$53)</f>
        <v>15</v>
      </c>
      <c r="AO16" s="100" t="s">
        <v>252</v>
      </c>
      <c r="AP16" s="101">
        <f>+IF(AO16=CONTROLES!$C$54,CONTROLES!$D$54,CONTROLES!$D$55)</f>
        <v>15</v>
      </c>
      <c r="AQ16" s="100" t="s">
        <v>283</v>
      </c>
      <c r="AR16" s="101">
        <f>+IF(AQ16=CONTROLES!$C$56,CONTROLES!$D$56,IF(AQ16=CONTROLES!$C$57,CONTROLES!$D$57,CONTROLES!$D$58))</f>
        <v>10</v>
      </c>
      <c r="AS16" s="100" t="s">
        <v>254</v>
      </c>
      <c r="AT16" s="101">
        <f>+IF(AS16=CONTROLES!$C$59,CONTROLES!$D$59,CONTROLES!$D$60)</f>
        <v>15</v>
      </c>
      <c r="AU16" s="100" t="s">
        <v>255</v>
      </c>
      <c r="AV16" s="101">
        <f>+IF(AU16=CONTROLES!$C$61,CONTROLES!$D$61,CONTROLES!$D$62)</f>
        <v>15</v>
      </c>
      <c r="AW16" s="100" t="s">
        <v>256</v>
      </c>
      <c r="AX16" s="101">
        <f>+IF(AW16=CONTROLES!$C$63,CONTROLES!$D$63,IF(AW16=CONTROLES!$C$64,CONTROLES!$D$64,0))</f>
        <v>10</v>
      </c>
      <c r="AY16" s="101">
        <f t="shared" si="1"/>
        <v>95</v>
      </c>
      <c r="AZ16" s="106" t="str">
        <f t="shared" si="2"/>
        <v>Moderado</v>
      </c>
      <c r="BA16" s="385"/>
      <c r="BB16" s="385"/>
      <c r="BC16" s="385"/>
      <c r="BD16" s="385"/>
      <c r="BE16" s="385"/>
      <c r="BF16" s="385"/>
      <c r="BG16" s="139"/>
      <c r="BH16" s="139"/>
      <c r="BI16" s="140"/>
      <c r="BJ16" s="140"/>
      <c r="BK16" s="139"/>
      <c r="BL16" s="111"/>
      <c r="BM16" s="111"/>
      <c r="BN16" s="111"/>
      <c r="BO16" s="134"/>
      <c r="BP16" s="134"/>
      <c r="BQ16" s="111"/>
      <c r="BR16" s="111"/>
      <c r="BS16" s="111"/>
      <c r="BT16" s="111"/>
      <c r="BU16" s="111"/>
      <c r="BV16" s="109"/>
      <c r="BW16" s="109"/>
      <c r="BX16" s="109"/>
      <c r="BY16" s="109"/>
      <c r="BZ16" s="109"/>
      <c r="CA16" s="107"/>
      <c r="CB16" s="107"/>
      <c r="CC16" s="107"/>
      <c r="CD16" s="115"/>
      <c r="CE16" s="115"/>
      <c r="CF16" s="115"/>
      <c r="CG16" s="115"/>
      <c r="CH16" s="115"/>
      <c r="CI16" s="115"/>
      <c r="CJ16" s="115"/>
      <c r="CK16" s="115"/>
      <c r="CL16" s="115"/>
      <c r="CM16" s="116"/>
      <c r="CN16" s="109"/>
      <c r="CO16" s="109"/>
      <c r="CP16" s="109"/>
      <c r="CQ16" s="109"/>
      <c r="CR16" s="109"/>
      <c r="CS16" s="118"/>
      <c r="CT16" s="118"/>
      <c r="CU16" s="472"/>
      <c r="CV16" s="348"/>
      <c r="CW16" s="128"/>
      <c r="CX16" s="128"/>
      <c r="CY16" s="109"/>
      <c r="CZ16" s="109"/>
      <c r="DA16" s="351"/>
      <c r="DB16" s="339"/>
      <c r="DC16" s="131"/>
      <c r="DD16" s="385"/>
      <c r="DE16" s="130"/>
      <c r="DF16" s="130"/>
      <c r="DG16" s="130"/>
      <c r="DH16" s="130"/>
      <c r="DI16" s="130"/>
      <c r="DJ16" s="130"/>
      <c r="DK16" s="131"/>
      <c r="DL16" s="131"/>
      <c r="DM16" s="385"/>
      <c r="DN16" s="69"/>
      <c r="DO16" s="69"/>
      <c r="DP16" s="69"/>
      <c r="DQ16" s="69"/>
      <c r="DR16" s="69"/>
      <c r="DS16" s="69"/>
      <c r="DT16" s="69"/>
      <c r="DU16" s="69"/>
      <c r="DV16" s="69"/>
      <c r="DW16" s="69"/>
      <c r="DX16" s="69"/>
      <c r="DY16" s="69"/>
      <c r="DZ16" s="69"/>
      <c r="EA16" s="69"/>
      <c r="EB16" s="69"/>
      <c r="EC16" s="69"/>
      <c r="ED16" s="69"/>
    </row>
    <row r="17" spans="1:134" ht="27.75" customHeight="1" x14ac:dyDescent="0.25">
      <c r="A17" s="385"/>
      <c r="B17" s="385"/>
      <c r="C17" s="385"/>
      <c r="D17" s="385"/>
      <c r="E17" s="94"/>
      <c r="F17" s="385"/>
      <c r="G17" s="107"/>
      <c r="H17" s="385"/>
      <c r="I17" s="385"/>
      <c r="J17" s="385"/>
      <c r="K17" s="385"/>
      <c r="L17" s="385"/>
      <c r="M17" s="385"/>
      <c r="N17" s="385"/>
      <c r="O17" s="385"/>
      <c r="P17" s="385"/>
      <c r="Q17" s="385"/>
      <c r="R17" s="385"/>
      <c r="S17" s="385"/>
      <c r="T17" s="385"/>
      <c r="U17" s="385"/>
      <c r="V17" s="94"/>
      <c r="W17" s="94"/>
      <c r="X17" s="94"/>
      <c r="Y17" s="94"/>
      <c r="Z17" s="97"/>
      <c r="AA17" s="98">
        <f>+IF(Z17='Tabla Valoración controles'!$D$4,'Tabla Valoración controles'!$F$4,IF('Mapa Corrupcion'!Z17='Tabla Valoración controles'!$D$5,'Tabla Valoración controles'!$F$5,IF(Z17=FORMULAS!$A$10,0,'Tabla Valoración controles'!$F$6)))</f>
        <v>0.1</v>
      </c>
      <c r="AB17" s="97" t="s">
        <v>242</v>
      </c>
      <c r="AC17" s="98">
        <f>+IF(AB17='Tabla Valoración controles'!$D$7,'Tabla Valoración controles'!$F$7,IF(Z17=FORMULAS!$A$10,0,'Tabla Valoración controles'!$F$8))</f>
        <v>0.15</v>
      </c>
      <c r="AD17" s="97" t="s">
        <v>295</v>
      </c>
      <c r="AE17" s="98">
        <f>+IF(AD17='Tabla Valoración controles'!$D$9,'Tabla Valoración controles'!$F$9,IF(Z17=FORMULAS!$A$10,0,'Tabla Valoración controles'!$F$10))</f>
        <v>0</v>
      </c>
      <c r="AF17" s="97" t="s">
        <v>244</v>
      </c>
      <c r="AG17" s="98">
        <f>+IF(AF17='Tabla Valoración controles'!$D$9,'Tabla Valoración controles'!$F$9,IF(AB17=FORMULAS!$A$10,0,'Tabla Valoración controles'!$F$10))</f>
        <v>0</v>
      </c>
      <c r="AH17" s="97" t="s">
        <v>245</v>
      </c>
      <c r="AI17" s="98">
        <f>+IF(AH17='Tabla Valoración controles'!$D$13,'Tabla Valoración controles'!$F$13,'Tabla Valoración controles'!$F$14)</f>
        <v>0</v>
      </c>
      <c r="AJ17" s="99">
        <f t="shared" si="0"/>
        <v>0.25</v>
      </c>
      <c r="AK17" s="100" t="s">
        <v>246</v>
      </c>
      <c r="AL17" s="101">
        <f>+IF(AK17=CONTROLES!$C$50,CONTROLES!$D$50,CONTROLES!$D$51)</f>
        <v>15</v>
      </c>
      <c r="AM17" s="100" t="s">
        <v>251</v>
      </c>
      <c r="AN17" s="101">
        <f>+IF(AM17=CONTROLES!$C$52,CONTROLES!$D$52,CONTROLES!$D$53)</f>
        <v>15</v>
      </c>
      <c r="AO17" s="100" t="s">
        <v>252</v>
      </c>
      <c r="AP17" s="101">
        <f>+IF(AO17=CONTROLES!$C$54,CONTROLES!$D$54,CONTROLES!$D$55)</f>
        <v>15</v>
      </c>
      <c r="AQ17" s="100" t="s">
        <v>283</v>
      </c>
      <c r="AR17" s="101">
        <f>+IF(AQ17=CONTROLES!$C$56,CONTROLES!$D$56,IF(AQ17=CONTROLES!$C$57,CONTROLES!$D$57,CONTROLES!$D$58))</f>
        <v>10</v>
      </c>
      <c r="AS17" s="100" t="s">
        <v>254</v>
      </c>
      <c r="AT17" s="101">
        <f>+IF(AS17=CONTROLES!$C$59,CONTROLES!$D$59,CONTROLES!$D$60)</f>
        <v>15</v>
      </c>
      <c r="AU17" s="100" t="s">
        <v>255</v>
      </c>
      <c r="AV17" s="101">
        <f>+IF(AU17=CONTROLES!$C$61,CONTROLES!$D$61,CONTROLES!$D$62)</f>
        <v>15</v>
      </c>
      <c r="AW17" s="100" t="s">
        <v>256</v>
      </c>
      <c r="AX17" s="101">
        <f>+IF(AW17=CONTROLES!$C$63,CONTROLES!$D$63,IF(AW17=CONTROLES!$C$64,CONTROLES!$D$64,0))</f>
        <v>10</v>
      </c>
      <c r="AY17" s="101">
        <f t="shared" si="1"/>
        <v>95</v>
      </c>
      <c r="AZ17" s="106" t="str">
        <f t="shared" si="2"/>
        <v>Moderado</v>
      </c>
      <c r="BA17" s="385"/>
      <c r="BB17" s="385"/>
      <c r="BC17" s="385"/>
      <c r="BD17" s="385"/>
      <c r="BE17" s="385"/>
      <c r="BF17" s="385"/>
      <c r="BG17" s="141"/>
      <c r="BH17" s="141"/>
      <c r="BI17" s="142"/>
      <c r="BJ17" s="142"/>
      <c r="BK17" s="141"/>
      <c r="BL17" s="111"/>
      <c r="BM17" s="111"/>
      <c r="BN17" s="111"/>
      <c r="BO17" s="111"/>
      <c r="BP17" s="111"/>
      <c r="BQ17" s="111"/>
      <c r="BR17" s="111"/>
      <c r="BS17" s="111"/>
      <c r="BT17" s="111"/>
      <c r="BU17" s="111"/>
      <c r="BV17" s="109"/>
      <c r="BW17" s="109"/>
      <c r="BX17" s="109"/>
      <c r="BY17" s="109"/>
      <c r="BZ17" s="109"/>
      <c r="CA17" s="107"/>
      <c r="CB17" s="107"/>
      <c r="CC17" s="107"/>
      <c r="CD17" s="115"/>
      <c r="CE17" s="115"/>
      <c r="CF17" s="115"/>
      <c r="CG17" s="115"/>
      <c r="CH17" s="115"/>
      <c r="CI17" s="115"/>
      <c r="CJ17" s="115"/>
      <c r="CK17" s="115"/>
      <c r="CL17" s="115"/>
      <c r="CM17" s="116"/>
      <c r="CN17" s="109"/>
      <c r="CO17" s="109"/>
      <c r="CP17" s="109"/>
      <c r="CQ17" s="109"/>
      <c r="CR17" s="109"/>
      <c r="CS17" s="118"/>
      <c r="CT17" s="118"/>
      <c r="CU17" s="472"/>
      <c r="CV17" s="348"/>
      <c r="CW17" s="128"/>
      <c r="CX17" s="128"/>
      <c r="CY17" s="128"/>
      <c r="CZ17" s="128"/>
      <c r="DA17" s="349"/>
      <c r="DB17" s="339"/>
      <c r="DC17" s="131"/>
      <c r="DD17" s="385"/>
      <c r="DE17" s="130"/>
      <c r="DF17" s="130"/>
      <c r="DG17" s="130"/>
      <c r="DH17" s="130"/>
      <c r="DI17" s="130"/>
      <c r="DJ17" s="130"/>
      <c r="DK17" s="131"/>
      <c r="DL17" s="131"/>
      <c r="DM17" s="385"/>
      <c r="DN17" s="69"/>
      <c r="DO17" s="69"/>
      <c r="DP17" s="69"/>
      <c r="DQ17" s="69"/>
      <c r="DR17" s="69"/>
      <c r="DS17" s="69"/>
      <c r="DT17" s="69"/>
      <c r="DU17" s="69"/>
      <c r="DV17" s="69"/>
      <c r="DW17" s="69"/>
      <c r="DX17" s="69"/>
      <c r="DY17" s="69"/>
      <c r="DZ17" s="69"/>
      <c r="EA17" s="69"/>
      <c r="EB17" s="69"/>
      <c r="EC17" s="69"/>
      <c r="ED17" s="69"/>
    </row>
    <row r="18" spans="1:134" ht="35.25" customHeight="1" x14ac:dyDescent="0.25">
      <c r="A18" s="385"/>
      <c r="B18" s="385"/>
      <c r="C18" s="385"/>
      <c r="D18" s="385"/>
      <c r="E18" s="94"/>
      <c r="F18" s="385"/>
      <c r="G18" s="107"/>
      <c r="H18" s="385"/>
      <c r="I18" s="385"/>
      <c r="J18" s="385"/>
      <c r="K18" s="385"/>
      <c r="L18" s="385"/>
      <c r="M18" s="385"/>
      <c r="N18" s="385"/>
      <c r="O18" s="385"/>
      <c r="P18" s="385"/>
      <c r="Q18" s="385"/>
      <c r="R18" s="385"/>
      <c r="S18" s="385"/>
      <c r="T18" s="385"/>
      <c r="U18" s="385"/>
      <c r="V18" s="95"/>
      <c r="W18" s="94"/>
      <c r="X18" s="94"/>
      <c r="Y18" s="94"/>
      <c r="Z18" s="97"/>
      <c r="AA18" s="98">
        <f>+IF(Z18='Tabla Valoración controles'!$D$4,'Tabla Valoración controles'!$F$4,IF('Mapa Corrupcion'!Z18='Tabla Valoración controles'!$D$5,'Tabla Valoración controles'!$F$5,IF(Z18=FORMULAS!$A$10,0,'Tabla Valoración controles'!$F$6)))</f>
        <v>0.1</v>
      </c>
      <c r="AB18" s="97"/>
      <c r="AC18" s="98">
        <f>+IF(AB18='Tabla Valoración controles'!$D$7,'Tabla Valoración controles'!$F$7,IF(Z18=FORMULAS!$A$10,0,'Tabla Valoración controles'!$F$8))</f>
        <v>0.15</v>
      </c>
      <c r="AD18" s="97"/>
      <c r="AE18" s="98">
        <f>+IF(AD18='Tabla Valoración controles'!$D$9,'Tabla Valoración controles'!$F$9,IF(Z18=FORMULAS!$A$10,0,'Tabla Valoración controles'!$F$10))</f>
        <v>0</v>
      </c>
      <c r="AF18" s="97"/>
      <c r="AG18" s="98">
        <f>+IF(AF18='Tabla Valoración controles'!$D$9,'Tabla Valoración controles'!$F$9,IF(AB18=FORMULAS!$A$10,0,'Tabla Valoración controles'!$F$10))</f>
        <v>0</v>
      </c>
      <c r="AH18" s="97"/>
      <c r="AI18" s="98">
        <f>+IF(AH18='Tabla Valoración controles'!$D$13,'Tabla Valoración controles'!$F$13,'Tabla Valoración controles'!$F$14)</f>
        <v>0</v>
      </c>
      <c r="AJ18" s="99">
        <f t="shared" si="0"/>
        <v>0.25</v>
      </c>
      <c r="AK18" s="100" t="s">
        <v>246</v>
      </c>
      <c r="AL18" s="101">
        <f>+IF(AK18=CONTROLES!$C$50,CONTROLES!$D$50,CONTROLES!$D$51)</f>
        <v>15</v>
      </c>
      <c r="AM18" s="100" t="s">
        <v>251</v>
      </c>
      <c r="AN18" s="101">
        <f>+IF(AM18=CONTROLES!$C$52,CONTROLES!$D$52,CONTROLES!$D$53)</f>
        <v>15</v>
      </c>
      <c r="AO18" s="100" t="s">
        <v>252</v>
      </c>
      <c r="AP18" s="101">
        <f>+IF(AO18=CONTROLES!$C$54,CONTROLES!$D$54,CONTROLES!$D$55)</f>
        <v>15</v>
      </c>
      <c r="AQ18" s="100" t="s">
        <v>283</v>
      </c>
      <c r="AR18" s="101">
        <f>+IF(AQ18=CONTROLES!$C$56,CONTROLES!$D$56,IF(AQ18=CONTROLES!$C$57,CONTROLES!$D$57,CONTROLES!$D$58))</f>
        <v>10</v>
      </c>
      <c r="AS18" s="100" t="s">
        <v>254</v>
      </c>
      <c r="AT18" s="101">
        <f>+IF(AS18=CONTROLES!$C$59,CONTROLES!$D$59,CONTROLES!$D$60)</f>
        <v>15</v>
      </c>
      <c r="AU18" s="100" t="s">
        <v>255</v>
      </c>
      <c r="AV18" s="101">
        <f>+IF(AU18=CONTROLES!$C$61,CONTROLES!$D$61,CONTROLES!$D$62)</f>
        <v>15</v>
      </c>
      <c r="AW18" s="100" t="s">
        <v>256</v>
      </c>
      <c r="AX18" s="101">
        <f>+IF(AW18=CONTROLES!$C$63,CONTROLES!$D$63,IF(AW18=CONTROLES!$C$64,CONTROLES!$D$64,0))</f>
        <v>10</v>
      </c>
      <c r="AY18" s="101">
        <f t="shared" si="1"/>
        <v>95</v>
      </c>
      <c r="AZ18" s="106" t="str">
        <f t="shared" si="2"/>
        <v>Moderado</v>
      </c>
      <c r="BA18" s="385"/>
      <c r="BB18" s="385"/>
      <c r="BC18" s="385"/>
      <c r="BD18" s="385"/>
      <c r="BE18" s="385"/>
      <c r="BF18" s="385"/>
      <c r="BG18" s="143"/>
      <c r="BH18" s="143"/>
      <c r="BI18" s="143"/>
      <c r="BJ18" s="143"/>
      <c r="BK18" s="143"/>
      <c r="BL18" s="111"/>
      <c r="BM18" s="111"/>
      <c r="BN18" s="111"/>
      <c r="BO18" s="111"/>
      <c r="BP18" s="111"/>
      <c r="BQ18" s="111"/>
      <c r="BR18" s="111"/>
      <c r="BS18" s="111"/>
      <c r="BT18" s="111"/>
      <c r="BU18" s="111"/>
      <c r="BV18" s="109"/>
      <c r="BW18" s="109"/>
      <c r="BX18" s="109"/>
      <c r="BY18" s="109"/>
      <c r="BZ18" s="109"/>
      <c r="CA18" s="107"/>
      <c r="CB18" s="107"/>
      <c r="CC18" s="107"/>
      <c r="CD18" s="115"/>
      <c r="CE18" s="115"/>
      <c r="CF18" s="115"/>
      <c r="CG18" s="115"/>
      <c r="CH18" s="115"/>
      <c r="CI18" s="115"/>
      <c r="CJ18" s="115"/>
      <c r="CK18" s="115"/>
      <c r="CL18" s="115"/>
      <c r="CM18" s="116"/>
      <c r="CN18" s="109"/>
      <c r="CO18" s="109"/>
      <c r="CP18" s="109"/>
      <c r="CQ18" s="109"/>
      <c r="CR18" s="109"/>
      <c r="CS18" s="118"/>
      <c r="CT18" s="118"/>
      <c r="CU18" s="472"/>
      <c r="CV18" s="348"/>
      <c r="CW18" s="128"/>
      <c r="CX18" s="128"/>
      <c r="CY18" s="128"/>
      <c r="CZ18" s="128"/>
      <c r="DA18" s="349"/>
      <c r="DB18" s="339"/>
      <c r="DC18" s="131"/>
      <c r="DD18" s="385"/>
      <c r="DE18" s="130"/>
      <c r="DF18" s="130"/>
      <c r="DG18" s="130"/>
      <c r="DH18" s="130"/>
      <c r="DI18" s="130"/>
      <c r="DJ18" s="130"/>
      <c r="DK18" s="131"/>
      <c r="DL18" s="131"/>
      <c r="DM18" s="385"/>
      <c r="DN18" s="69"/>
      <c r="DO18" s="69"/>
      <c r="DP18" s="69"/>
      <c r="DQ18" s="69"/>
      <c r="DR18" s="69"/>
      <c r="DS18" s="69"/>
      <c r="DT18" s="69"/>
      <c r="DU18" s="69"/>
      <c r="DV18" s="69"/>
      <c r="DW18" s="69"/>
      <c r="DX18" s="69"/>
      <c r="DY18" s="69"/>
      <c r="DZ18" s="69"/>
      <c r="EA18" s="69"/>
      <c r="EB18" s="69"/>
      <c r="EC18" s="69"/>
      <c r="ED18" s="69"/>
    </row>
    <row r="19" spans="1:134" ht="35.25" customHeight="1" x14ac:dyDescent="0.25">
      <c r="A19" s="385"/>
      <c r="B19" s="385"/>
      <c r="C19" s="385"/>
      <c r="D19" s="385"/>
      <c r="E19" s="94"/>
      <c r="F19" s="385"/>
      <c r="G19" s="107"/>
      <c r="H19" s="385"/>
      <c r="I19" s="385"/>
      <c r="J19" s="385"/>
      <c r="K19" s="385"/>
      <c r="L19" s="385"/>
      <c r="M19" s="385"/>
      <c r="N19" s="385"/>
      <c r="O19" s="385"/>
      <c r="P19" s="385"/>
      <c r="Q19" s="385"/>
      <c r="R19" s="385"/>
      <c r="S19" s="385"/>
      <c r="T19" s="385"/>
      <c r="U19" s="385"/>
      <c r="V19" s="95"/>
      <c r="W19" s="94"/>
      <c r="X19" s="94"/>
      <c r="Y19" s="94"/>
      <c r="Z19" s="97"/>
      <c r="AA19" s="98">
        <f>+IF(Z19='Tabla Valoración controles'!$D$4,'Tabla Valoración controles'!$F$4,IF('Mapa Corrupcion'!Z19='Tabla Valoración controles'!$D$5,'Tabla Valoración controles'!$F$5,IF(Z19=FORMULAS!$A$10,0,'Tabla Valoración controles'!$F$6)))</f>
        <v>0.1</v>
      </c>
      <c r="AB19" s="97"/>
      <c r="AC19" s="98">
        <f>+IF(AB19='Tabla Valoración controles'!$D$7,'Tabla Valoración controles'!$F$7,IF(Z19=FORMULAS!$A$10,0,'Tabla Valoración controles'!$F$8))</f>
        <v>0.15</v>
      </c>
      <c r="AD19" s="97"/>
      <c r="AE19" s="98">
        <f>+IF(AD19='Tabla Valoración controles'!$D$9,'Tabla Valoración controles'!$F$9,IF(Z19=FORMULAS!$A$10,0,'Tabla Valoración controles'!$F$10))</f>
        <v>0</v>
      </c>
      <c r="AF19" s="97"/>
      <c r="AG19" s="98">
        <f>+IF(AF19='Tabla Valoración controles'!$D$9,'Tabla Valoración controles'!$F$9,IF(AB19=FORMULAS!$A$10,0,'Tabla Valoración controles'!$F$10))</f>
        <v>0</v>
      </c>
      <c r="AH19" s="97"/>
      <c r="AI19" s="98">
        <f>+IF(AH19='Tabla Valoración controles'!$D$13,'Tabla Valoración controles'!$F$13,'Tabla Valoración controles'!$F$14)</f>
        <v>0</v>
      </c>
      <c r="AJ19" s="99">
        <f t="shared" si="0"/>
        <v>0.25</v>
      </c>
      <c r="AK19" s="100" t="s">
        <v>246</v>
      </c>
      <c r="AL19" s="101">
        <f>+IF(AK19=CONTROLES!$C$50,CONTROLES!$D$50,CONTROLES!$D$51)</f>
        <v>15</v>
      </c>
      <c r="AM19" s="100" t="s">
        <v>251</v>
      </c>
      <c r="AN19" s="101">
        <f>+IF(AM19=CONTROLES!$C$52,CONTROLES!$D$52,CONTROLES!$D$53)</f>
        <v>15</v>
      </c>
      <c r="AO19" s="100" t="s">
        <v>252</v>
      </c>
      <c r="AP19" s="101">
        <f>+IF(AO19=CONTROLES!$C$54,CONTROLES!$D$54,CONTROLES!$D$55)</f>
        <v>15</v>
      </c>
      <c r="AQ19" s="100" t="s">
        <v>283</v>
      </c>
      <c r="AR19" s="101">
        <f>+IF(AQ19=CONTROLES!$C$56,CONTROLES!$D$56,IF(AQ19=CONTROLES!$C$57,CONTROLES!$D$57,CONTROLES!$D$58))</f>
        <v>10</v>
      </c>
      <c r="AS19" s="100" t="s">
        <v>254</v>
      </c>
      <c r="AT19" s="101">
        <f>+IF(AS19=CONTROLES!$C$59,CONTROLES!$D$59,CONTROLES!$D$60)</f>
        <v>15</v>
      </c>
      <c r="AU19" s="100" t="s">
        <v>255</v>
      </c>
      <c r="AV19" s="101">
        <f>+IF(AU19=CONTROLES!$C$61,CONTROLES!$D$61,CONTROLES!$D$62)</f>
        <v>15</v>
      </c>
      <c r="AW19" s="100" t="s">
        <v>256</v>
      </c>
      <c r="AX19" s="101">
        <f>+IF(AW19=CONTROLES!$C$63,CONTROLES!$D$63,IF(AW19=CONTROLES!$C$64,CONTROLES!$D$64,0))</f>
        <v>10</v>
      </c>
      <c r="AY19" s="101">
        <f t="shared" si="1"/>
        <v>95</v>
      </c>
      <c r="AZ19" s="106" t="str">
        <f t="shared" si="2"/>
        <v>Moderado</v>
      </c>
      <c r="BA19" s="385"/>
      <c r="BB19" s="385"/>
      <c r="BC19" s="385"/>
      <c r="BD19" s="385"/>
      <c r="BE19" s="385"/>
      <c r="BF19" s="385"/>
      <c r="BG19" s="143"/>
      <c r="BH19" s="143"/>
      <c r="BI19" s="143"/>
      <c r="BJ19" s="143"/>
      <c r="BK19" s="143"/>
      <c r="BL19" s="111"/>
      <c r="BM19" s="111"/>
      <c r="BN19" s="111"/>
      <c r="BO19" s="111"/>
      <c r="BP19" s="111"/>
      <c r="BQ19" s="111"/>
      <c r="BR19" s="111"/>
      <c r="BS19" s="111"/>
      <c r="BT19" s="111"/>
      <c r="BU19" s="111"/>
      <c r="BV19" s="109"/>
      <c r="BW19" s="109"/>
      <c r="BX19" s="109"/>
      <c r="BY19" s="109"/>
      <c r="BZ19" s="109"/>
      <c r="CA19" s="107"/>
      <c r="CB19" s="107"/>
      <c r="CC19" s="107"/>
      <c r="CD19" s="115"/>
      <c r="CE19" s="115"/>
      <c r="CF19" s="115"/>
      <c r="CG19" s="115"/>
      <c r="CH19" s="115"/>
      <c r="CI19" s="115"/>
      <c r="CJ19" s="115"/>
      <c r="CK19" s="115"/>
      <c r="CL19" s="115"/>
      <c r="CM19" s="116"/>
      <c r="CN19" s="109"/>
      <c r="CO19" s="109"/>
      <c r="CP19" s="109"/>
      <c r="CQ19" s="109"/>
      <c r="CR19" s="109"/>
      <c r="CS19" s="118"/>
      <c r="CT19" s="118"/>
      <c r="CU19" s="472"/>
      <c r="CV19" s="348"/>
      <c r="CW19" s="128"/>
      <c r="CX19" s="128"/>
      <c r="CY19" s="128"/>
      <c r="CZ19" s="128"/>
      <c r="DA19" s="349"/>
      <c r="DB19" s="339"/>
      <c r="DC19" s="131"/>
      <c r="DD19" s="385"/>
      <c r="DE19" s="130"/>
      <c r="DF19" s="130"/>
      <c r="DG19" s="130"/>
      <c r="DH19" s="130"/>
      <c r="DI19" s="130"/>
      <c r="DJ19" s="130"/>
      <c r="DK19" s="131"/>
      <c r="DL19" s="131"/>
      <c r="DM19" s="385"/>
      <c r="DN19" s="69"/>
      <c r="DO19" s="69"/>
      <c r="DP19" s="69"/>
      <c r="DQ19" s="69"/>
      <c r="DR19" s="69"/>
      <c r="DS19" s="69"/>
      <c r="DT19" s="69"/>
      <c r="DU19" s="69"/>
      <c r="DV19" s="69"/>
      <c r="DW19" s="69"/>
      <c r="DX19" s="69"/>
      <c r="DY19" s="69"/>
      <c r="DZ19" s="69"/>
      <c r="EA19" s="69"/>
      <c r="EB19" s="69"/>
      <c r="EC19" s="69"/>
      <c r="ED19" s="69"/>
    </row>
    <row r="20" spans="1:134" ht="35.25" customHeight="1" x14ac:dyDescent="0.25">
      <c r="A20" s="386"/>
      <c r="B20" s="386"/>
      <c r="C20" s="386"/>
      <c r="D20" s="386"/>
      <c r="E20" s="94"/>
      <c r="F20" s="386"/>
      <c r="G20" s="107"/>
      <c r="H20" s="386"/>
      <c r="I20" s="386"/>
      <c r="J20" s="386"/>
      <c r="K20" s="386"/>
      <c r="L20" s="386"/>
      <c r="M20" s="386"/>
      <c r="N20" s="386"/>
      <c r="O20" s="386"/>
      <c r="P20" s="386"/>
      <c r="Q20" s="386"/>
      <c r="R20" s="386"/>
      <c r="S20" s="386"/>
      <c r="T20" s="386"/>
      <c r="U20" s="386"/>
      <c r="V20" s="95"/>
      <c r="W20" s="94"/>
      <c r="X20" s="94"/>
      <c r="Y20" s="94"/>
      <c r="Z20" s="97"/>
      <c r="AA20" s="98">
        <f>+IF(Z20='Tabla Valoración controles'!$D$4,'Tabla Valoración controles'!$F$4,IF('Mapa Corrupcion'!Z20='Tabla Valoración controles'!$D$5,'Tabla Valoración controles'!$F$5,IF(Z20=FORMULAS!$A$10,0,'Tabla Valoración controles'!$F$6)))</f>
        <v>0.1</v>
      </c>
      <c r="AB20" s="97"/>
      <c r="AC20" s="98">
        <f>+IF(AB20='Tabla Valoración controles'!$D$7,'Tabla Valoración controles'!$F$7,IF(Z20=FORMULAS!$A$10,0,'Tabla Valoración controles'!$F$8))</f>
        <v>0.15</v>
      </c>
      <c r="AD20" s="97"/>
      <c r="AE20" s="98">
        <f>+IF(AD20='Tabla Valoración controles'!$D$9,'Tabla Valoración controles'!$F$9,IF(Z20=FORMULAS!$A$10,0,'Tabla Valoración controles'!$F$10))</f>
        <v>0</v>
      </c>
      <c r="AF20" s="97"/>
      <c r="AG20" s="98">
        <f>+IF(AF20='Tabla Valoración controles'!$D$9,'Tabla Valoración controles'!$F$9,IF(AB20=FORMULAS!$A$10,0,'Tabla Valoración controles'!$F$10))</f>
        <v>0</v>
      </c>
      <c r="AH20" s="97"/>
      <c r="AI20" s="98">
        <f>+IF(AH20='Tabla Valoración controles'!$D$13,'Tabla Valoración controles'!$F$13,'Tabla Valoración controles'!$F$14)</f>
        <v>0</v>
      </c>
      <c r="AJ20" s="99">
        <f t="shared" si="0"/>
        <v>0.25</v>
      </c>
      <c r="AK20" s="100" t="s">
        <v>246</v>
      </c>
      <c r="AL20" s="101">
        <f>+IF(AK20=CONTROLES!$C$50,CONTROLES!$D$50,CONTROLES!$D$51)</f>
        <v>15</v>
      </c>
      <c r="AM20" s="100" t="s">
        <v>251</v>
      </c>
      <c r="AN20" s="101">
        <f>+IF(AM20=CONTROLES!$C$52,CONTROLES!$D$52,CONTROLES!$D$53)</f>
        <v>15</v>
      </c>
      <c r="AO20" s="100" t="s">
        <v>252</v>
      </c>
      <c r="AP20" s="101">
        <f>+IF(AO20=CONTROLES!$C$54,CONTROLES!$D$54,CONTROLES!$D$55)</f>
        <v>15</v>
      </c>
      <c r="AQ20" s="100" t="s">
        <v>283</v>
      </c>
      <c r="AR20" s="101">
        <f>+IF(AQ20=CONTROLES!$C$56,CONTROLES!$D$56,IF(AQ20=CONTROLES!$C$57,CONTROLES!$D$57,CONTROLES!$D$58))</f>
        <v>10</v>
      </c>
      <c r="AS20" s="100" t="s">
        <v>254</v>
      </c>
      <c r="AT20" s="101">
        <f>+IF(AS20=CONTROLES!$C$59,CONTROLES!$D$59,CONTROLES!$D$60)</f>
        <v>15</v>
      </c>
      <c r="AU20" s="100" t="s">
        <v>255</v>
      </c>
      <c r="AV20" s="101">
        <f>+IF(AU20=CONTROLES!$C$61,CONTROLES!$D$61,CONTROLES!$D$62)</f>
        <v>15</v>
      </c>
      <c r="AW20" s="100" t="s">
        <v>256</v>
      </c>
      <c r="AX20" s="101">
        <f>+IF(AW20=CONTROLES!$C$63,CONTROLES!$D$63,IF(AW20=CONTROLES!$C$64,CONTROLES!$D$64,0))</f>
        <v>10</v>
      </c>
      <c r="AY20" s="101">
        <f t="shared" si="1"/>
        <v>95</v>
      </c>
      <c r="AZ20" s="106" t="str">
        <f t="shared" si="2"/>
        <v>Moderado</v>
      </c>
      <c r="BA20" s="386"/>
      <c r="BB20" s="386"/>
      <c r="BC20" s="386"/>
      <c r="BD20" s="386"/>
      <c r="BE20" s="386"/>
      <c r="BF20" s="386"/>
      <c r="BG20" s="143"/>
      <c r="BH20" s="143"/>
      <c r="BI20" s="143"/>
      <c r="BJ20" s="143"/>
      <c r="BK20" s="143"/>
      <c r="BL20" s="111"/>
      <c r="BM20" s="111"/>
      <c r="BN20" s="111"/>
      <c r="BO20" s="111"/>
      <c r="BP20" s="111"/>
      <c r="BQ20" s="111"/>
      <c r="BR20" s="111"/>
      <c r="BS20" s="111"/>
      <c r="BT20" s="111"/>
      <c r="BU20" s="111"/>
      <c r="BV20" s="109"/>
      <c r="BW20" s="109"/>
      <c r="BX20" s="109"/>
      <c r="BY20" s="109"/>
      <c r="BZ20" s="109"/>
      <c r="CA20" s="107"/>
      <c r="CB20" s="107"/>
      <c r="CC20" s="107"/>
      <c r="CD20" s="115"/>
      <c r="CE20" s="115"/>
      <c r="CF20" s="115"/>
      <c r="CG20" s="115"/>
      <c r="CH20" s="115"/>
      <c r="CI20" s="115"/>
      <c r="CJ20" s="115"/>
      <c r="CK20" s="115"/>
      <c r="CL20" s="115"/>
      <c r="CM20" s="116"/>
      <c r="CN20" s="109"/>
      <c r="CO20" s="109"/>
      <c r="CP20" s="109"/>
      <c r="CQ20" s="109"/>
      <c r="CR20" s="109"/>
      <c r="CS20" s="118"/>
      <c r="CT20" s="118"/>
      <c r="CU20" s="473"/>
      <c r="CV20" s="348"/>
      <c r="CW20" s="128"/>
      <c r="CX20" s="128"/>
      <c r="CY20" s="128"/>
      <c r="CZ20" s="128"/>
      <c r="DA20" s="349"/>
      <c r="DB20" s="339"/>
      <c r="DC20" s="131"/>
      <c r="DD20" s="386"/>
      <c r="DE20" s="130"/>
      <c r="DF20" s="130"/>
      <c r="DG20" s="130"/>
      <c r="DH20" s="130"/>
      <c r="DI20" s="130"/>
      <c r="DJ20" s="130"/>
      <c r="DK20" s="131"/>
      <c r="DL20" s="131"/>
      <c r="DM20" s="386"/>
      <c r="DN20" s="69"/>
      <c r="DO20" s="69"/>
      <c r="DP20" s="69"/>
      <c r="DQ20" s="69"/>
      <c r="DR20" s="69"/>
      <c r="DS20" s="69"/>
      <c r="DT20" s="69"/>
      <c r="DU20" s="69"/>
      <c r="DV20" s="69"/>
      <c r="DW20" s="69"/>
      <c r="DX20" s="69"/>
      <c r="DY20" s="69"/>
      <c r="DZ20" s="69"/>
      <c r="EA20" s="69"/>
      <c r="EB20" s="69"/>
      <c r="EC20" s="69"/>
      <c r="ED20" s="69"/>
    </row>
    <row r="21" spans="1:134" ht="314.25" customHeight="1" x14ac:dyDescent="0.25">
      <c r="A21" s="387">
        <v>3</v>
      </c>
      <c r="B21" s="389" t="s">
        <v>286</v>
      </c>
      <c r="C21" s="389" t="str">
        <f>VLOOKUP(B21,FORMULAS!$A$30:$B$46,2,0)</f>
        <v>Prevenir y gestionar oportunamente el daño antijuridico, mediante el cumplimiento del ordenamiento jurídico, con el fin de proteger los intereses y fines de la Entidad en las actuaciones que se desarrollen en cumplimiento de los objetivos de la Entidad</v>
      </c>
      <c r="D21" s="389" t="str">
        <f>VLOOKUP(B21,FORMULAS!$A$30:$C$46,3,0)</f>
        <v>Jefe Oficina Jurídica</v>
      </c>
      <c r="E21" s="107" t="s">
        <v>306</v>
      </c>
      <c r="F21" s="398" t="s">
        <v>307</v>
      </c>
      <c r="G21" s="107" t="s">
        <v>308</v>
      </c>
      <c r="H21" s="389" t="s">
        <v>309</v>
      </c>
      <c r="I21" s="389" t="s">
        <v>236</v>
      </c>
      <c r="J21" s="389" t="s">
        <v>237</v>
      </c>
      <c r="K21" s="389" t="s">
        <v>237</v>
      </c>
      <c r="L21" s="389" t="s">
        <v>237</v>
      </c>
      <c r="M21" s="389" t="s">
        <v>237</v>
      </c>
      <c r="N21" s="389">
        <v>72</v>
      </c>
      <c r="O21" s="384">
        <f>+IF(N21&lt;=FORMULAS!$M$2,FORMULAS!$N$2,IF(N21&lt;=FORMULAS!$M$3,FORMULAS!$N$3,IF(N21&lt;=FORMULAS!$M$4,FORMULAS!$N$4,IF(N21&lt;=FORMULAS!$M$5,FORMULAS!$N$5,FORMULAS!$N$6))))</f>
        <v>0.6</v>
      </c>
      <c r="P21" s="387" t="str">
        <f>+IF(O21=FORMULAS!$N$2,FORMULAS!$O$2,IF(O21=FORMULAS!$N$3,FORMULAS!$O$3,IF(O21=FORMULAS!$N$4,FORMULAS!$O$4,IF(O21=FORMULAS!$N$5,FORMULAS!$O$5,FORMULAS!$O$6))))</f>
        <v>Media</v>
      </c>
      <c r="Q21" s="387" t="e">
        <f>VLOOKUP(P21,FORMULAS!$H$1:$J$11,2,0)</f>
        <v>#N/A</v>
      </c>
      <c r="R21" s="388" t="str">
        <f>+P21</f>
        <v>Media</v>
      </c>
      <c r="S21" s="389" t="str">
        <f>VLOOKUP(A21,'Impacto Ri Inhe'!B$5:AF$53,31)</f>
        <v>Mayor</v>
      </c>
      <c r="T21" s="388" t="str">
        <f>CONCATENATE(R21,S21)</f>
        <v>MediaMayor</v>
      </c>
      <c r="U21" s="397" t="str">
        <f>VLOOKUP(T21,FORMULAS!$K$17:$L$42,2,0)</f>
        <v>Alto</v>
      </c>
      <c r="V21" s="115">
        <v>1</v>
      </c>
      <c r="W21" s="107" t="s">
        <v>310</v>
      </c>
      <c r="X21" s="107" t="s">
        <v>311</v>
      </c>
      <c r="Y21" s="107" t="s">
        <v>312</v>
      </c>
      <c r="Z21" s="97" t="s">
        <v>241</v>
      </c>
      <c r="AA21" s="98">
        <f>+IF(Z21='Tabla Valoración controles'!$D$4,'Tabla Valoración controles'!$F$4,IF('Mapa Corrupcion'!Z21='Tabla Valoración controles'!$D$5,'Tabla Valoración controles'!$F$5,IF(Z21=FORMULAS!$A$10,0,'Tabla Valoración controles'!$F$6)))</f>
        <v>0.25</v>
      </c>
      <c r="AB21" s="97" t="s">
        <v>242</v>
      </c>
      <c r="AC21" s="98">
        <f>+IF(AB21='Tabla Valoración controles'!$D$7,'Tabla Valoración controles'!$F$7,IF(Z21=FORMULAS!$A$10,0,'Tabla Valoración controles'!$F$8))</f>
        <v>0.15</v>
      </c>
      <c r="AD21" s="97" t="s">
        <v>243</v>
      </c>
      <c r="AE21" s="98">
        <f>+IF(AD21='Tabla Valoración controles'!$D$9,'Tabla Valoración controles'!$F$9,IF(Z21=FORMULAS!$A$10,0,'Tabla Valoración controles'!$F$10))</f>
        <v>0</v>
      </c>
      <c r="AF21" s="97" t="s">
        <v>244</v>
      </c>
      <c r="AG21" s="98">
        <f>+IF(AF21='Tabla Valoración controles'!$D$9,'Tabla Valoración controles'!$F$9,IF(AB21=FORMULAS!$A$10,0,'Tabla Valoración controles'!$F$10))</f>
        <v>0</v>
      </c>
      <c r="AH21" s="97" t="s">
        <v>245</v>
      </c>
      <c r="AI21" s="98">
        <f>+IF(AH21='Tabla Valoración controles'!$D$13,'Tabla Valoración controles'!$F$13,'Tabla Valoración controles'!$F$14)</f>
        <v>0</v>
      </c>
      <c r="AJ21" s="99">
        <f t="shared" si="0"/>
        <v>0.4</v>
      </c>
      <c r="AK21" s="100" t="s">
        <v>246</v>
      </c>
      <c r="AL21" s="101">
        <f>+IF(AK21=CONTROLES!$C$50,CONTROLES!$D$50,CONTROLES!$D$51)</f>
        <v>15</v>
      </c>
      <c r="AM21" s="100" t="s">
        <v>251</v>
      </c>
      <c r="AN21" s="101">
        <f>+IF(AM21=CONTROLES!$C$52,CONTROLES!$D$52,CONTROLES!$D$53)</f>
        <v>15</v>
      </c>
      <c r="AO21" s="100" t="s">
        <v>252</v>
      </c>
      <c r="AP21" s="101">
        <f>+IF(AO21=CONTROLES!$C$54,CONTROLES!$D$54,CONTROLES!$D$55)</f>
        <v>15</v>
      </c>
      <c r="AQ21" s="100" t="s">
        <v>253</v>
      </c>
      <c r="AR21" s="101">
        <f>+IF(AQ21=CONTROLES!$C$56,CONTROLES!$D$56,IF(AQ21=CONTROLES!$C$57,CONTROLES!$D$57,CONTROLES!$D$58))</f>
        <v>15</v>
      </c>
      <c r="AS21" s="100" t="s">
        <v>254</v>
      </c>
      <c r="AT21" s="101">
        <f>+IF(AS21=CONTROLES!$C$59,CONTROLES!$D$59,CONTROLES!$D$60)</f>
        <v>15</v>
      </c>
      <c r="AU21" s="100" t="s">
        <v>255</v>
      </c>
      <c r="AV21" s="101">
        <f>+IF(AU21=CONTROLES!$C$61,CONTROLES!$D$61,CONTROLES!$D$62)</f>
        <v>15</v>
      </c>
      <c r="AW21" s="100" t="s">
        <v>256</v>
      </c>
      <c r="AX21" s="101">
        <f>+IF(AW21=CONTROLES!$C$63,CONTROLES!$D$63,IF(AW21=CONTROLES!$C$64,CONTROLES!$D$64,0))</f>
        <v>10</v>
      </c>
      <c r="AY21" s="101">
        <f t="shared" si="1"/>
        <v>100</v>
      </c>
      <c r="AZ21" s="106" t="str">
        <f t="shared" si="2"/>
        <v>Fuerte</v>
      </c>
      <c r="BA21" s="399" t="str">
        <f>+FORMULAS!I27</f>
        <v>Baja</v>
      </c>
      <c r="BB21" s="387" t="e">
        <f>VLOOKUP(BA21,FORMULAS!$A$77:$B$82,2,0)</f>
        <v>#N/A</v>
      </c>
      <c r="BC21" s="399" t="str">
        <f>+S21</f>
        <v>Mayor</v>
      </c>
      <c r="BD21" s="388" t="str">
        <f>CONCATENATE(BA21,BC21)</f>
        <v>BajaMayor</v>
      </c>
      <c r="BE21" s="397" t="s">
        <v>313</v>
      </c>
      <c r="BF21" s="397" t="s">
        <v>257</v>
      </c>
      <c r="BG21" s="107" t="s">
        <v>314</v>
      </c>
      <c r="BH21" s="107" t="s">
        <v>315</v>
      </c>
      <c r="BI21" s="108">
        <v>46055</v>
      </c>
      <c r="BJ21" s="108">
        <v>46325</v>
      </c>
      <c r="BK21" s="107" t="s">
        <v>316</v>
      </c>
      <c r="BL21" s="134" t="s">
        <v>51</v>
      </c>
      <c r="BM21" s="109" t="s">
        <v>317</v>
      </c>
      <c r="BN21" s="144" t="s">
        <v>318</v>
      </c>
      <c r="BO21" s="109" t="s">
        <v>319</v>
      </c>
      <c r="BP21" s="144">
        <v>20262800042073</v>
      </c>
      <c r="BQ21" s="111" t="s">
        <v>265</v>
      </c>
      <c r="BR21" s="111" t="s">
        <v>52</v>
      </c>
      <c r="BS21" s="111" t="s">
        <v>236</v>
      </c>
      <c r="BT21" s="111" t="s">
        <v>236</v>
      </c>
      <c r="BU21" s="111" t="s">
        <v>51</v>
      </c>
      <c r="BV21" s="109" t="s">
        <v>320</v>
      </c>
      <c r="BW21" s="144" t="s">
        <v>318</v>
      </c>
      <c r="BX21" s="109" t="s">
        <v>319</v>
      </c>
      <c r="BY21" s="144">
        <v>20262800042073</v>
      </c>
      <c r="BZ21" s="109" t="s">
        <v>265</v>
      </c>
      <c r="CA21" s="107" t="s">
        <v>52</v>
      </c>
      <c r="CB21" s="107"/>
      <c r="CC21" s="107"/>
      <c r="CD21" s="115"/>
      <c r="CE21" s="107"/>
      <c r="CF21" s="145"/>
      <c r="CG21" s="107"/>
      <c r="CH21" s="145"/>
      <c r="CI21" s="115"/>
      <c r="CJ21" s="115"/>
      <c r="CK21" s="115"/>
      <c r="CL21" s="115"/>
      <c r="CM21" s="116" t="s">
        <v>51</v>
      </c>
      <c r="CN21" s="109" t="s">
        <v>321</v>
      </c>
      <c r="CO21" s="109" t="s">
        <v>271</v>
      </c>
      <c r="CP21" s="109" t="s">
        <v>322</v>
      </c>
      <c r="CQ21" s="109" t="s">
        <v>265</v>
      </c>
      <c r="CR21" s="109" t="s">
        <v>52</v>
      </c>
      <c r="CS21" s="118" t="s">
        <v>757</v>
      </c>
      <c r="CT21" s="118" t="s">
        <v>758</v>
      </c>
      <c r="CU21" s="476" t="s">
        <v>759</v>
      </c>
      <c r="CV21" s="348" t="s">
        <v>51</v>
      </c>
      <c r="CW21" s="109" t="s">
        <v>716</v>
      </c>
      <c r="CX21" s="128" t="s">
        <v>265</v>
      </c>
      <c r="CY21" s="109" t="s">
        <v>717</v>
      </c>
      <c r="CZ21" s="128" t="s">
        <v>265</v>
      </c>
      <c r="DA21" s="349" t="s">
        <v>52</v>
      </c>
      <c r="DB21" s="363" t="s">
        <v>805</v>
      </c>
      <c r="DC21" s="364" t="s">
        <v>818</v>
      </c>
      <c r="DD21" s="479" t="s">
        <v>806</v>
      </c>
      <c r="DE21" s="120"/>
      <c r="DF21" s="121"/>
      <c r="DG21" s="120"/>
      <c r="DH21" s="121"/>
      <c r="DI21" s="115"/>
      <c r="DJ21" s="120"/>
      <c r="DK21" s="122"/>
      <c r="DL21" s="122"/>
      <c r="DM21" s="478"/>
      <c r="DN21" s="123"/>
      <c r="DO21" s="123"/>
      <c r="DP21" s="123"/>
      <c r="DQ21" s="123"/>
      <c r="DR21" s="123"/>
      <c r="DS21" s="123"/>
      <c r="DT21" s="123"/>
      <c r="DU21" s="123"/>
      <c r="DV21" s="123"/>
      <c r="DW21" s="123"/>
      <c r="DX21" s="123"/>
      <c r="DY21" s="123"/>
      <c r="DZ21" s="123"/>
      <c r="EA21" s="123"/>
      <c r="EB21" s="123"/>
      <c r="EC21" s="123"/>
      <c r="ED21" s="123"/>
    </row>
    <row r="22" spans="1:134" ht="409.5" customHeight="1" x14ac:dyDescent="0.25">
      <c r="A22" s="385"/>
      <c r="B22" s="385"/>
      <c r="C22" s="385"/>
      <c r="D22" s="385"/>
      <c r="E22" s="107" t="s">
        <v>323</v>
      </c>
      <c r="F22" s="385"/>
      <c r="G22" s="107" t="s">
        <v>324</v>
      </c>
      <c r="H22" s="385"/>
      <c r="I22" s="385"/>
      <c r="J22" s="385"/>
      <c r="K22" s="385"/>
      <c r="L22" s="385"/>
      <c r="M22" s="385"/>
      <c r="N22" s="385"/>
      <c r="O22" s="385"/>
      <c r="P22" s="385"/>
      <c r="Q22" s="385"/>
      <c r="R22" s="385"/>
      <c r="S22" s="385"/>
      <c r="T22" s="385"/>
      <c r="U22" s="385"/>
      <c r="V22" s="115">
        <v>2</v>
      </c>
      <c r="W22" s="94" t="s">
        <v>325</v>
      </c>
      <c r="X22" s="94" t="s">
        <v>326</v>
      </c>
      <c r="Y22" s="94" t="s">
        <v>327</v>
      </c>
      <c r="Z22" s="97" t="s">
        <v>241</v>
      </c>
      <c r="AA22" s="98">
        <f>+IF(Z22='Tabla Valoración controles'!$D$4,'Tabla Valoración controles'!$F$4,IF('Mapa Corrupcion'!Z22='Tabla Valoración controles'!$D$5,'Tabla Valoración controles'!$F$5,IF(Z22=FORMULAS!$A$10,0,'Tabla Valoración controles'!$F$6)))</f>
        <v>0.25</v>
      </c>
      <c r="AB22" s="97" t="s">
        <v>242</v>
      </c>
      <c r="AC22" s="98">
        <f>+IF(AB22='Tabla Valoración controles'!$D$7,'Tabla Valoración controles'!$F$7,IF(Z22=FORMULAS!$A$10,0,'Tabla Valoración controles'!$F$8))</f>
        <v>0.15</v>
      </c>
      <c r="AD22" s="97" t="s">
        <v>243</v>
      </c>
      <c r="AE22" s="98">
        <f>+IF(AD22='Tabla Valoración controles'!$D$9,'Tabla Valoración controles'!$F$9,IF(Z22=FORMULAS!$A$10,0,'Tabla Valoración controles'!$F$10))</f>
        <v>0</v>
      </c>
      <c r="AF22" s="97" t="s">
        <v>244</v>
      </c>
      <c r="AG22" s="98">
        <f>+IF(AF22='Tabla Valoración controles'!$D$9,'Tabla Valoración controles'!$F$9,IF(AB22=FORMULAS!$A$10,0,'Tabla Valoración controles'!$F$10))</f>
        <v>0</v>
      </c>
      <c r="AH22" s="97" t="s">
        <v>245</v>
      </c>
      <c r="AI22" s="98">
        <f>+IF(AH22='Tabla Valoración controles'!$D$13,'Tabla Valoración controles'!$F$13,'Tabla Valoración controles'!$F$14)</f>
        <v>0</v>
      </c>
      <c r="AJ22" s="99">
        <f t="shared" si="0"/>
        <v>0.4</v>
      </c>
      <c r="AK22" s="100" t="s">
        <v>246</v>
      </c>
      <c r="AL22" s="101">
        <f>+IF(AK22=CONTROLES!$C$50,CONTROLES!$D$50,CONTROLES!$D$51)</f>
        <v>15</v>
      </c>
      <c r="AM22" s="100" t="s">
        <v>251</v>
      </c>
      <c r="AN22" s="101">
        <f>+IF(AM22=CONTROLES!$C$52,CONTROLES!$D$52,CONTROLES!$D$53)</f>
        <v>15</v>
      </c>
      <c r="AO22" s="100" t="s">
        <v>252</v>
      </c>
      <c r="AP22" s="101">
        <f>+IF(AO22=CONTROLES!$C$54,CONTROLES!$D$54,CONTROLES!$D$55)</f>
        <v>15</v>
      </c>
      <c r="AQ22" s="100" t="s">
        <v>253</v>
      </c>
      <c r="AR22" s="101">
        <f>+IF(AQ22=CONTROLES!$C$56,CONTROLES!$D$56,IF(AQ22=CONTROLES!$C$57,CONTROLES!$D$57,CONTROLES!$D$58))</f>
        <v>15</v>
      </c>
      <c r="AS22" s="100" t="s">
        <v>254</v>
      </c>
      <c r="AT22" s="101">
        <f>+IF(AS22=CONTROLES!$C$59,CONTROLES!$D$59,CONTROLES!$D$60)</f>
        <v>15</v>
      </c>
      <c r="AU22" s="100" t="s">
        <v>255</v>
      </c>
      <c r="AV22" s="101">
        <f>+IF(AU22=CONTROLES!$C$61,CONTROLES!$D$61,CONTROLES!$D$62)</f>
        <v>15</v>
      </c>
      <c r="AW22" s="100" t="s">
        <v>256</v>
      </c>
      <c r="AX22" s="101">
        <f>+IF(AW22=CONTROLES!$C$63,CONTROLES!$D$63,IF(AW22=CONTROLES!$C$64,CONTROLES!$D$64,0))</f>
        <v>10</v>
      </c>
      <c r="AY22" s="101">
        <f t="shared" si="1"/>
        <v>100</v>
      </c>
      <c r="AZ22" s="106" t="str">
        <f t="shared" si="2"/>
        <v>Fuerte</v>
      </c>
      <c r="BA22" s="385"/>
      <c r="BB22" s="385"/>
      <c r="BC22" s="385"/>
      <c r="BD22" s="385"/>
      <c r="BE22" s="385"/>
      <c r="BF22" s="385"/>
      <c r="BG22" s="147" t="s">
        <v>328</v>
      </c>
      <c r="BH22" s="107" t="s">
        <v>315</v>
      </c>
      <c r="BI22" s="108">
        <v>46055</v>
      </c>
      <c r="BJ22" s="108">
        <v>46203</v>
      </c>
      <c r="BK22" s="125" t="s">
        <v>329</v>
      </c>
      <c r="BL22" s="111" t="s">
        <v>51</v>
      </c>
      <c r="BM22" s="109" t="s">
        <v>330</v>
      </c>
      <c r="BN22" s="148" t="s">
        <v>331</v>
      </c>
      <c r="BO22" s="109" t="s">
        <v>332</v>
      </c>
      <c r="BP22" s="136" t="s">
        <v>236</v>
      </c>
      <c r="BQ22" s="111" t="s">
        <v>281</v>
      </c>
      <c r="BR22" s="111" t="s">
        <v>52</v>
      </c>
      <c r="BS22" s="111" t="s">
        <v>236</v>
      </c>
      <c r="BT22" s="111" t="s">
        <v>236</v>
      </c>
      <c r="BU22" s="111" t="s">
        <v>51</v>
      </c>
      <c r="BV22" s="109" t="s">
        <v>330</v>
      </c>
      <c r="BW22" s="149" t="s">
        <v>303</v>
      </c>
      <c r="BX22" s="109" t="s">
        <v>332</v>
      </c>
      <c r="BY22" s="190" t="s">
        <v>236</v>
      </c>
      <c r="BZ22" s="109" t="s">
        <v>281</v>
      </c>
      <c r="CA22" s="107"/>
      <c r="CB22" s="107"/>
      <c r="CC22" s="107"/>
      <c r="CD22" s="115"/>
      <c r="CE22" s="115"/>
      <c r="CF22" s="115"/>
      <c r="CG22" s="115"/>
      <c r="CH22" s="115"/>
      <c r="CI22" s="115"/>
      <c r="CJ22" s="115"/>
      <c r="CK22" s="115"/>
      <c r="CL22" s="115"/>
      <c r="CM22" s="116" t="s">
        <v>51</v>
      </c>
      <c r="CN22" s="109" t="s">
        <v>333</v>
      </c>
      <c r="CO22" s="109" t="s">
        <v>271</v>
      </c>
      <c r="CP22" s="109" t="s">
        <v>334</v>
      </c>
      <c r="CQ22" s="109" t="s">
        <v>271</v>
      </c>
      <c r="CR22" s="109" t="s">
        <v>52</v>
      </c>
      <c r="CS22" s="118" t="s">
        <v>760</v>
      </c>
      <c r="CT22" s="118"/>
      <c r="CU22" s="472"/>
      <c r="CV22" s="348" t="s">
        <v>51</v>
      </c>
      <c r="CW22" s="109" t="s">
        <v>718</v>
      </c>
      <c r="CX22" s="128" t="s">
        <v>281</v>
      </c>
      <c r="CY22" s="109" t="s">
        <v>719</v>
      </c>
      <c r="CZ22" s="128" t="s">
        <v>284</v>
      </c>
      <c r="DA22" s="349" t="s">
        <v>52</v>
      </c>
      <c r="DB22" s="363" t="s">
        <v>820</v>
      </c>
      <c r="DC22" s="364" t="s">
        <v>819</v>
      </c>
      <c r="DD22" s="480"/>
      <c r="DE22" s="120"/>
      <c r="DF22" s="120"/>
      <c r="DG22" s="120"/>
      <c r="DH22" s="120"/>
      <c r="DI22" s="120"/>
      <c r="DJ22" s="120"/>
      <c r="DK22" s="129"/>
      <c r="DL22" s="129"/>
      <c r="DM22" s="385"/>
      <c r="DN22" s="123"/>
      <c r="DO22" s="123"/>
      <c r="DP22" s="123"/>
      <c r="DQ22" s="123"/>
      <c r="DR22" s="123"/>
      <c r="DS22" s="123"/>
      <c r="DT22" s="123"/>
      <c r="DU22" s="123"/>
      <c r="DV22" s="123"/>
      <c r="DW22" s="123"/>
      <c r="DX22" s="123"/>
      <c r="DY22" s="123"/>
      <c r="DZ22" s="123"/>
      <c r="EA22" s="123"/>
      <c r="EB22" s="123"/>
      <c r="EC22" s="123"/>
      <c r="ED22" s="123"/>
    </row>
    <row r="23" spans="1:134" ht="57.75" customHeight="1" x14ac:dyDescent="0.25">
      <c r="A23" s="385"/>
      <c r="B23" s="385"/>
      <c r="C23" s="385"/>
      <c r="D23" s="385"/>
      <c r="E23" s="107" t="s">
        <v>335</v>
      </c>
      <c r="F23" s="385"/>
      <c r="G23" s="107" t="s">
        <v>336</v>
      </c>
      <c r="H23" s="385"/>
      <c r="I23" s="385"/>
      <c r="J23" s="385"/>
      <c r="K23" s="385"/>
      <c r="L23" s="385"/>
      <c r="M23" s="385"/>
      <c r="N23" s="385"/>
      <c r="O23" s="385"/>
      <c r="P23" s="385"/>
      <c r="Q23" s="385"/>
      <c r="R23" s="385"/>
      <c r="S23" s="385"/>
      <c r="T23" s="385"/>
      <c r="U23" s="385"/>
      <c r="V23" s="95"/>
      <c r="W23" s="95"/>
      <c r="X23" s="95"/>
      <c r="Y23" s="95"/>
      <c r="Z23" s="97"/>
      <c r="AA23" s="98">
        <f>+IF(Z23='Tabla Valoración controles'!$D$4,'Tabla Valoración controles'!$F$4,IF('Mapa Corrupcion'!Z23='Tabla Valoración controles'!$D$5,'Tabla Valoración controles'!$F$5,IF(Z23=FORMULAS!$A$10,0,'Tabla Valoración controles'!$F$6)))</f>
        <v>0.1</v>
      </c>
      <c r="AB23" s="97"/>
      <c r="AC23" s="98">
        <f>+IF(AB23='Tabla Valoración controles'!$D$7,'Tabla Valoración controles'!$F$7,IF(Z23=FORMULAS!$A$10,0,'Tabla Valoración controles'!$F$8))</f>
        <v>0.15</v>
      </c>
      <c r="AD23" s="97"/>
      <c r="AE23" s="98">
        <f>+IF(AD23='Tabla Valoración controles'!$D$9,'Tabla Valoración controles'!$F$9,IF(Z23=FORMULAS!$A$10,0,'Tabla Valoración controles'!$F$10))</f>
        <v>0</v>
      </c>
      <c r="AF23" s="97"/>
      <c r="AG23" s="98">
        <f>+IF(AF23='Tabla Valoración controles'!$D$9,'Tabla Valoración controles'!$F$9,IF(AB23=FORMULAS!$A$10,0,'Tabla Valoración controles'!$F$10))</f>
        <v>0</v>
      </c>
      <c r="AH23" s="97"/>
      <c r="AI23" s="98">
        <f>+IF(AH23='Tabla Valoración controles'!$D$13,'Tabla Valoración controles'!$F$13,'Tabla Valoración controles'!$F$14)</f>
        <v>0</v>
      </c>
      <c r="AJ23" s="99">
        <f t="shared" si="0"/>
        <v>0.25</v>
      </c>
      <c r="AK23" s="100" t="s">
        <v>246</v>
      </c>
      <c r="AL23" s="101">
        <f>+IF(AK23=CONTROLES!$C$50,CONTROLES!$D$50,CONTROLES!$D$51)</f>
        <v>15</v>
      </c>
      <c r="AM23" s="100" t="s">
        <v>251</v>
      </c>
      <c r="AN23" s="101">
        <f>+IF(AM23=CONTROLES!$C$52,CONTROLES!$D$52,CONTROLES!$D$53)</f>
        <v>15</v>
      </c>
      <c r="AO23" s="100" t="s">
        <v>252</v>
      </c>
      <c r="AP23" s="101">
        <f>+IF(AO23=CONTROLES!$C$54,CONTROLES!$D$54,CONTROLES!$D$55)</f>
        <v>15</v>
      </c>
      <c r="AQ23" s="100" t="s">
        <v>283</v>
      </c>
      <c r="AR23" s="101">
        <f>+IF(AQ23=CONTROLES!$C$56,CONTROLES!$D$56,IF(AQ23=CONTROLES!$C$57,CONTROLES!$D$57,CONTROLES!$D$58))</f>
        <v>10</v>
      </c>
      <c r="AS23" s="100" t="s">
        <v>254</v>
      </c>
      <c r="AT23" s="101">
        <f>+IF(AS23=CONTROLES!$C$59,CONTROLES!$D$59,CONTROLES!$D$60)</f>
        <v>15</v>
      </c>
      <c r="AU23" s="100" t="s">
        <v>255</v>
      </c>
      <c r="AV23" s="101">
        <f>+IF(AU23=CONTROLES!$C$61,CONTROLES!$D$61,CONTROLES!$D$62)</f>
        <v>15</v>
      </c>
      <c r="AW23" s="100" t="s">
        <v>256</v>
      </c>
      <c r="AX23" s="101">
        <f>+IF(AW23=CONTROLES!$C$63,CONTROLES!$D$63,IF(AW23=CONTROLES!$C$64,CONTROLES!$D$64,0))</f>
        <v>10</v>
      </c>
      <c r="AY23" s="101">
        <f t="shared" si="1"/>
        <v>95</v>
      </c>
      <c r="AZ23" s="106" t="str">
        <f t="shared" si="2"/>
        <v>Moderado</v>
      </c>
      <c r="BA23" s="385"/>
      <c r="BB23" s="385"/>
      <c r="BC23" s="385"/>
      <c r="BD23" s="385"/>
      <c r="BE23" s="385"/>
      <c r="BF23" s="385"/>
      <c r="BG23" s="150"/>
      <c r="BH23" s="139"/>
      <c r="BI23" s="140"/>
      <c r="BJ23" s="140"/>
      <c r="BK23" s="150"/>
      <c r="BL23" s="111"/>
      <c r="BM23" s="111"/>
      <c r="BN23" s="111"/>
      <c r="BO23" s="134"/>
      <c r="BP23" s="111"/>
      <c r="BQ23" s="111"/>
      <c r="BR23" s="111"/>
      <c r="BS23" s="111"/>
      <c r="BT23" s="111"/>
      <c r="BU23" s="111"/>
      <c r="BV23" s="109"/>
      <c r="BW23" s="109"/>
      <c r="BX23" s="109"/>
      <c r="BY23" s="151"/>
      <c r="BZ23" s="109"/>
      <c r="CA23" s="107"/>
      <c r="CB23" s="107"/>
      <c r="CC23" s="107"/>
      <c r="CD23" s="115"/>
      <c r="CE23" s="115"/>
      <c r="CF23" s="115"/>
      <c r="CG23" s="115"/>
      <c r="CH23" s="115"/>
      <c r="CI23" s="115"/>
      <c r="CJ23" s="115"/>
      <c r="CK23" s="115"/>
      <c r="CL23" s="115"/>
      <c r="CM23" s="116"/>
      <c r="CN23" s="109"/>
      <c r="CO23" s="109"/>
      <c r="CP23" s="109"/>
      <c r="CQ23" s="109"/>
      <c r="CR23" s="109"/>
      <c r="CS23" s="118"/>
      <c r="CT23" s="118"/>
      <c r="CU23" s="472"/>
      <c r="CV23" s="348"/>
      <c r="CW23" s="109"/>
      <c r="CX23" s="109"/>
      <c r="CY23" s="109"/>
      <c r="CZ23" s="109"/>
      <c r="DA23" s="349"/>
      <c r="DB23" s="337"/>
      <c r="DC23" s="146"/>
      <c r="DD23" s="480"/>
      <c r="DE23" s="120"/>
      <c r="DF23" s="120"/>
      <c r="DG23" s="120"/>
      <c r="DH23" s="120"/>
      <c r="DI23" s="120"/>
      <c r="DJ23" s="120"/>
      <c r="DK23" s="129"/>
      <c r="DL23" s="129"/>
      <c r="DM23" s="385"/>
      <c r="DN23" s="123"/>
      <c r="DO23" s="123"/>
      <c r="DP23" s="123"/>
      <c r="DQ23" s="123"/>
      <c r="DR23" s="123"/>
      <c r="DS23" s="123"/>
      <c r="DT23" s="123"/>
      <c r="DU23" s="123"/>
      <c r="DV23" s="123"/>
      <c r="DW23" s="123"/>
      <c r="DX23" s="123"/>
      <c r="DY23" s="123"/>
      <c r="DZ23" s="123"/>
      <c r="EA23" s="123"/>
      <c r="EB23" s="123"/>
      <c r="EC23" s="123"/>
      <c r="ED23" s="123"/>
    </row>
    <row r="24" spans="1:134" ht="60.75" customHeight="1" x14ac:dyDescent="0.25">
      <c r="A24" s="385"/>
      <c r="B24" s="385"/>
      <c r="C24" s="385"/>
      <c r="D24" s="385"/>
      <c r="E24" s="107"/>
      <c r="F24" s="385"/>
      <c r="G24" s="107" t="s">
        <v>337</v>
      </c>
      <c r="H24" s="385"/>
      <c r="I24" s="385"/>
      <c r="J24" s="385"/>
      <c r="K24" s="385"/>
      <c r="L24" s="385"/>
      <c r="M24" s="385"/>
      <c r="N24" s="385"/>
      <c r="O24" s="385"/>
      <c r="P24" s="385"/>
      <c r="Q24" s="385"/>
      <c r="R24" s="385"/>
      <c r="S24" s="385"/>
      <c r="T24" s="385"/>
      <c r="U24" s="385"/>
      <c r="V24" s="95"/>
      <c r="W24" s="94"/>
      <c r="X24" s="94"/>
      <c r="Y24" s="94"/>
      <c r="Z24" s="97"/>
      <c r="AA24" s="98">
        <f>+IF(Z24='Tabla Valoración controles'!$D$4,'Tabla Valoración controles'!$F$4,IF('Mapa Corrupcion'!Z24='Tabla Valoración controles'!$D$5,'Tabla Valoración controles'!$F$5,IF(Z24=FORMULAS!$A$10,0,'Tabla Valoración controles'!$F$6)))</f>
        <v>0.1</v>
      </c>
      <c r="AB24" s="97"/>
      <c r="AC24" s="98">
        <f>+IF(AB24='Tabla Valoración controles'!$D$7,'Tabla Valoración controles'!$F$7,IF(Z24=FORMULAS!$A$10,0,'Tabla Valoración controles'!$F$8))</f>
        <v>0.15</v>
      </c>
      <c r="AD24" s="97"/>
      <c r="AE24" s="98">
        <f>+IF(AD24='Tabla Valoración controles'!$D$9,'Tabla Valoración controles'!$F$9,IF(Z24=FORMULAS!$A$10,0,'Tabla Valoración controles'!$F$10))</f>
        <v>0</v>
      </c>
      <c r="AF24" s="97"/>
      <c r="AG24" s="98">
        <f>+IF(AF24='Tabla Valoración controles'!$D$9,'Tabla Valoración controles'!$F$9,IF(AB24=FORMULAS!$A$10,0,'Tabla Valoración controles'!$F$10))</f>
        <v>0</v>
      </c>
      <c r="AH24" s="97"/>
      <c r="AI24" s="98">
        <f>+IF(AH24='Tabla Valoración controles'!$D$13,'Tabla Valoración controles'!$F$13,'Tabla Valoración controles'!$F$14)</f>
        <v>0</v>
      </c>
      <c r="AJ24" s="99">
        <f t="shared" si="0"/>
        <v>0.25</v>
      </c>
      <c r="AK24" s="100" t="s">
        <v>246</v>
      </c>
      <c r="AL24" s="101">
        <f>+IF(AK24=CONTROLES!$C$50,CONTROLES!$D$50,CONTROLES!$D$51)</f>
        <v>15</v>
      </c>
      <c r="AM24" s="100" t="s">
        <v>251</v>
      </c>
      <c r="AN24" s="101">
        <f>+IF(AM24=CONTROLES!$C$52,CONTROLES!$D$52,CONTROLES!$D$53)</f>
        <v>15</v>
      </c>
      <c r="AO24" s="100" t="s">
        <v>252</v>
      </c>
      <c r="AP24" s="101">
        <f>+IF(AO24=CONTROLES!$C$54,CONTROLES!$D$54,CONTROLES!$D$55)</f>
        <v>15</v>
      </c>
      <c r="AQ24" s="100" t="s">
        <v>283</v>
      </c>
      <c r="AR24" s="101">
        <f>+IF(AQ24=CONTROLES!$C$56,CONTROLES!$D$56,IF(AQ24=CONTROLES!$C$57,CONTROLES!$D$57,CONTROLES!$D$58))</f>
        <v>10</v>
      </c>
      <c r="AS24" s="100" t="s">
        <v>254</v>
      </c>
      <c r="AT24" s="101">
        <f>+IF(AS24=CONTROLES!$C$59,CONTROLES!$D$59,CONTROLES!$D$60)</f>
        <v>15</v>
      </c>
      <c r="AU24" s="100" t="s">
        <v>255</v>
      </c>
      <c r="AV24" s="101">
        <f>+IF(AU24=CONTROLES!$C$61,CONTROLES!$D$61,CONTROLES!$D$62)</f>
        <v>15</v>
      </c>
      <c r="AW24" s="100" t="s">
        <v>256</v>
      </c>
      <c r="AX24" s="101">
        <f>+IF(AW24=CONTROLES!$C$63,CONTROLES!$D$63,IF(AW24=CONTROLES!$C$64,CONTROLES!$D$64,0))</f>
        <v>10</v>
      </c>
      <c r="AY24" s="101">
        <f t="shared" si="1"/>
        <v>95</v>
      </c>
      <c r="AZ24" s="106" t="str">
        <f t="shared" si="2"/>
        <v>Moderado</v>
      </c>
      <c r="BA24" s="385"/>
      <c r="BB24" s="385"/>
      <c r="BC24" s="385"/>
      <c r="BD24" s="385"/>
      <c r="BE24" s="385"/>
      <c r="BF24" s="385"/>
      <c r="BG24" s="150"/>
      <c r="BH24" s="139"/>
      <c r="BI24" s="140"/>
      <c r="BJ24" s="140"/>
      <c r="BK24" s="150"/>
      <c r="BL24" s="111"/>
      <c r="BM24" s="111"/>
      <c r="BN24" s="111"/>
      <c r="BO24" s="111"/>
      <c r="BP24" s="111"/>
      <c r="BQ24" s="111"/>
      <c r="BR24" s="111"/>
      <c r="BS24" s="111"/>
      <c r="BT24" s="111"/>
      <c r="BU24" s="111"/>
      <c r="BV24" s="109"/>
      <c r="BW24" s="109"/>
      <c r="BX24" s="109"/>
      <c r="BY24" s="109"/>
      <c r="BZ24" s="109"/>
      <c r="CA24" s="107"/>
      <c r="CB24" s="107"/>
      <c r="CC24" s="107"/>
      <c r="CD24" s="115"/>
      <c r="CE24" s="115"/>
      <c r="CF24" s="115"/>
      <c r="CG24" s="115"/>
      <c r="CH24" s="115"/>
      <c r="CI24" s="115"/>
      <c r="CJ24" s="115"/>
      <c r="CK24" s="115"/>
      <c r="CL24" s="115"/>
      <c r="CM24" s="116"/>
      <c r="CN24" s="109"/>
      <c r="CO24" s="109"/>
      <c r="CP24" s="109"/>
      <c r="CQ24" s="109"/>
      <c r="CR24" s="109"/>
      <c r="CS24" s="118"/>
      <c r="CT24" s="118"/>
      <c r="CU24" s="472"/>
      <c r="CV24" s="348"/>
      <c r="CW24" s="128"/>
      <c r="CX24" s="128"/>
      <c r="CY24" s="128"/>
      <c r="CZ24" s="128"/>
      <c r="DA24" s="349"/>
      <c r="DB24" s="337"/>
      <c r="DC24" s="118"/>
      <c r="DD24" s="480"/>
      <c r="DE24" s="120"/>
      <c r="DF24" s="120"/>
      <c r="DG24" s="120"/>
      <c r="DH24" s="120"/>
      <c r="DI24" s="120"/>
      <c r="DJ24" s="120"/>
      <c r="DK24" s="129"/>
      <c r="DL24" s="129"/>
      <c r="DM24" s="385"/>
      <c r="DN24" s="123"/>
      <c r="DO24" s="123"/>
      <c r="DP24" s="123"/>
      <c r="DQ24" s="123"/>
      <c r="DR24" s="123"/>
      <c r="DS24" s="123"/>
      <c r="DT24" s="123"/>
      <c r="DU24" s="123"/>
      <c r="DV24" s="123"/>
      <c r="DW24" s="123"/>
      <c r="DX24" s="123"/>
      <c r="DY24" s="123"/>
      <c r="DZ24" s="123"/>
      <c r="EA24" s="123"/>
      <c r="EB24" s="123"/>
      <c r="EC24" s="123"/>
      <c r="ED24" s="123"/>
    </row>
    <row r="25" spans="1:134" ht="22.5" customHeight="1" x14ac:dyDescent="0.25">
      <c r="A25" s="385"/>
      <c r="B25" s="385"/>
      <c r="C25" s="385"/>
      <c r="D25" s="385"/>
      <c r="E25" s="107"/>
      <c r="F25" s="385"/>
      <c r="G25" s="107" t="s">
        <v>338</v>
      </c>
      <c r="H25" s="385"/>
      <c r="I25" s="385"/>
      <c r="J25" s="385"/>
      <c r="K25" s="385"/>
      <c r="L25" s="385"/>
      <c r="M25" s="385"/>
      <c r="N25" s="385"/>
      <c r="O25" s="385"/>
      <c r="P25" s="385"/>
      <c r="Q25" s="385"/>
      <c r="R25" s="385"/>
      <c r="S25" s="385"/>
      <c r="T25" s="385"/>
      <c r="U25" s="385"/>
      <c r="V25" s="95"/>
      <c r="W25" s="94"/>
      <c r="X25" s="94"/>
      <c r="Y25" s="94"/>
      <c r="Z25" s="97"/>
      <c r="AA25" s="98">
        <f>+IF(Z25='Tabla Valoración controles'!$D$4,'Tabla Valoración controles'!$F$4,IF('Mapa Corrupcion'!Z25='Tabla Valoración controles'!$D$5,'Tabla Valoración controles'!$F$5,IF(Z25=FORMULAS!$A$10,0,'Tabla Valoración controles'!$F$6)))</f>
        <v>0.1</v>
      </c>
      <c r="AB25" s="97"/>
      <c r="AC25" s="98">
        <f>+IF(AB25='Tabla Valoración controles'!$D$7,'Tabla Valoración controles'!$F$7,IF(Z25=FORMULAS!$A$10,0,'Tabla Valoración controles'!$F$8))</f>
        <v>0.15</v>
      </c>
      <c r="AD25" s="97"/>
      <c r="AE25" s="98">
        <f>+IF(AD25='Tabla Valoración controles'!$D$9,'Tabla Valoración controles'!$F$9,IF(Z25=FORMULAS!$A$10,0,'Tabla Valoración controles'!$F$10))</f>
        <v>0</v>
      </c>
      <c r="AF25" s="97"/>
      <c r="AG25" s="98">
        <f>+IF(AF25='Tabla Valoración controles'!$D$9,'Tabla Valoración controles'!$F$9,IF(AB25=FORMULAS!$A$10,0,'Tabla Valoración controles'!$F$10))</f>
        <v>0</v>
      </c>
      <c r="AH25" s="97"/>
      <c r="AI25" s="98">
        <f>+IF(AH25='Tabla Valoración controles'!$D$13,'Tabla Valoración controles'!$F$13,'Tabla Valoración controles'!$F$14)</f>
        <v>0</v>
      </c>
      <c r="AJ25" s="99">
        <f t="shared" si="0"/>
        <v>0.25</v>
      </c>
      <c r="AK25" s="100" t="s">
        <v>246</v>
      </c>
      <c r="AL25" s="101">
        <f>+IF(AK25=CONTROLES!$C$50,CONTROLES!$D$50,CONTROLES!$D$51)</f>
        <v>15</v>
      </c>
      <c r="AM25" s="100" t="s">
        <v>251</v>
      </c>
      <c r="AN25" s="101">
        <f>+IF(AM25=CONTROLES!$C$52,CONTROLES!$D$52,CONTROLES!$D$53)</f>
        <v>15</v>
      </c>
      <c r="AO25" s="100" t="s">
        <v>252</v>
      </c>
      <c r="AP25" s="101">
        <f>+IF(AO25=CONTROLES!$C$54,CONTROLES!$D$54,CONTROLES!$D$55)</f>
        <v>15</v>
      </c>
      <c r="AQ25" s="100" t="s">
        <v>283</v>
      </c>
      <c r="AR25" s="101">
        <f>+IF(AQ25=CONTROLES!$C$56,CONTROLES!$D$56,IF(AQ25=CONTROLES!$C$57,CONTROLES!$D$57,CONTROLES!$D$58))</f>
        <v>10</v>
      </c>
      <c r="AS25" s="100" t="s">
        <v>254</v>
      </c>
      <c r="AT25" s="101">
        <f>+IF(AS25=CONTROLES!$C$59,CONTROLES!$D$59,CONTROLES!$D$60)</f>
        <v>15</v>
      </c>
      <c r="AU25" s="100" t="s">
        <v>255</v>
      </c>
      <c r="AV25" s="101">
        <f>+IF(AU25=CONTROLES!$C$61,CONTROLES!$D$61,CONTROLES!$D$62)</f>
        <v>15</v>
      </c>
      <c r="AW25" s="100" t="s">
        <v>256</v>
      </c>
      <c r="AX25" s="101">
        <f>+IF(AW25=CONTROLES!$C$63,CONTROLES!$D$63,IF(AW25=CONTROLES!$C$64,CONTROLES!$D$64,0))</f>
        <v>10</v>
      </c>
      <c r="AY25" s="101">
        <f t="shared" si="1"/>
        <v>95</v>
      </c>
      <c r="AZ25" s="106" t="str">
        <f t="shared" si="2"/>
        <v>Moderado</v>
      </c>
      <c r="BA25" s="385"/>
      <c r="BB25" s="385"/>
      <c r="BC25" s="385"/>
      <c r="BD25" s="385"/>
      <c r="BE25" s="385"/>
      <c r="BF25" s="385"/>
      <c r="BG25" s="143"/>
      <c r="BH25" s="143"/>
      <c r="BI25" s="143"/>
      <c r="BJ25" s="143"/>
      <c r="BK25" s="143"/>
      <c r="BL25" s="111"/>
      <c r="BM25" s="111"/>
      <c r="BN25" s="111"/>
      <c r="BO25" s="111"/>
      <c r="BP25" s="111"/>
      <c r="BQ25" s="111"/>
      <c r="BR25" s="111"/>
      <c r="BS25" s="111"/>
      <c r="BT25" s="111"/>
      <c r="BU25" s="111"/>
      <c r="BV25" s="109"/>
      <c r="BW25" s="109"/>
      <c r="BX25" s="109"/>
      <c r="BY25" s="109"/>
      <c r="BZ25" s="109"/>
      <c r="CA25" s="107"/>
      <c r="CB25" s="107"/>
      <c r="CC25" s="107"/>
      <c r="CD25" s="115"/>
      <c r="CE25" s="115"/>
      <c r="CF25" s="115"/>
      <c r="CG25" s="115"/>
      <c r="CH25" s="115"/>
      <c r="CI25" s="115"/>
      <c r="CJ25" s="115"/>
      <c r="CK25" s="115"/>
      <c r="CL25" s="115"/>
      <c r="CM25" s="116"/>
      <c r="CN25" s="109"/>
      <c r="CO25" s="109"/>
      <c r="CP25" s="109"/>
      <c r="CQ25" s="109"/>
      <c r="CR25" s="109"/>
      <c r="CS25" s="118"/>
      <c r="CT25" s="118"/>
      <c r="CU25" s="472"/>
      <c r="CV25" s="348"/>
      <c r="CW25" s="128"/>
      <c r="CX25" s="128"/>
      <c r="CY25" s="128"/>
      <c r="CZ25" s="128"/>
      <c r="DA25" s="349"/>
      <c r="DB25" s="337"/>
      <c r="DC25" s="118"/>
      <c r="DD25" s="480"/>
      <c r="DE25" s="120"/>
      <c r="DF25" s="120"/>
      <c r="DG25" s="120"/>
      <c r="DH25" s="120"/>
      <c r="DI25" s="120"/>
      <c r="DJ25" s="120"/>
      <c r="DK25" s="129"/>
      <c r="DL25" s="129"/>
      <c r="DM25" s="385"/>
      <c r="DN25" s="123"/>
      <c r="DO25" s="123"/>
      <c r="DP25" s="123"/>
      <c r="DQ25" s="123"/>
      <c r="DR25" s="123"/>
      <c r="DS25" s="123"/>
      <c r="DT25" s="123"/>
      <c r="DU25" s="123"/>
      <c r="DV25" s="123"/>
      <c r="DW25" s="123"/>
      <c r="DX25" s="123"/>
      <c r="DY25" s="123"/>
      <c r="DZ25" s="123"/>
      <c r="EA25" s="123"/>
      <c r="EB25" s="123"/>
      <c r="EC25" s="123"/>
      <c r="ED25" s="123"/>
    </row>
    <row r="26" spans="1:134" ht="22.5" customHeight="1" x14ac:dyDescent="0.25">
      <c r="A26" s="386"/>
      <c r="B26" s="386"/>
      <c r="C26" s="386"/>
      <c r="D26" s="386"/>
      <c r="E26" s="107"/>
      <c r="F26" s="386"/>
      <c r="G26" s="107"/>
      <c r="H26" s="386"/>
      <c r="I26" s="386"/>
      <c r="J26" s="386"/>
      <c r="K26" s="386"/>
      <c r="L26" s="386"/>
      <c r="M26" s="386"/>
      <c r="N26" s="386"/>
      <c r="O26" s="386"/>
      <c r="P26" s="386"/>
      <c r="Q26" s="386"/>
      <c r="R26" s="386"/>
      <c r="S26" s="386"/>
      <c r="T26" s="386"/>
      <c r="U26" s="386"/>
      <c r="V26" s="95"/>
      <c r="W26" s="94"/>
      <c r="X26" s="94"/>
      <c r="Y26" s="94"/>
      <c r="Z26" s="97"/>
      <c r="AA26" s="98">
        <f>+IF(Z26='Tabla Valoración controles'!$D$4,'Tabla Valoración controles'!$F$4,IF('Mapa Corrupcion'!Z26='Tabla Valoración controles'!$D$5,'Tabla Valoración controles'!$F$5,IF(Z26=FORMULAS!$A$10,0,'Tabla Valoración controles'!$F$6)))</f>
        <v>0.1</v>
      </c>
      <c r="AB26" s="97"/>
      <c r="AC26" s="98">
        <f>+IF(AB26='Tabla Valoración controles'!$D$7,'Tabla Valoración controles'!$F$7,IF(Z26=FORMULAS!$A$10,0,'Tabla Valoración controles'!$F$8))</f>
        <v>0.15</v>
      </c>
      <c r="AD26" s="97"/>
      <c r="AE26" s="98">
        <f>+IF(AD26='Tabla Valoración controles'!$D$9,'Tabla Valoración controles'!$F$9,IF(Z26=FORMULAS!$A$10,0,'Tabla Valoración controles'!$F$10))</f>
        <v>0</v>
      </c>
      <c r="AF26" s="97"/>
      <c r="AG26" s="98">
        <f>+IF(AF26='Tabla Valoración controles'!$D$9,'Tabla Valoración controles'!$F$9,IF(AB26=FORMULAS!$A$10,0,'Tabla Valoración controles'!$F$10))</f>
        <v>0</v>
      </c>
      <c r="AH26" s="97"/>
      <c r="AI26" s="98">
        <f>+IF(AH26='Tabla Valoración controles'!$D$13,'Tabla Valoración controles'!$F$13,'Tabla Valoración controles'!$F$14)</f>
        <v>0</v>
      </c>
      <c r="AJ26" s="99">
        <f t="shared" si="0"/>
        <v>0.25</v>
      </c>
      <c r="AK26" s="100" t="s">
        <v>246</v>
      </c>
      <c r="AL26" s="101">
        <f>+IF(AK26=CONTROLES!$C$50,CONTROLES!$D$50,CONTROLES!$D$51)</f>
        <v>15</v>
      </c>
      <c r="AM26" s="100" t="s">
        <v>251</v>
      </c>
      <c r="AN26" s="101">
        <f>+IF(AM26=CONTROLES!$C$52,CONTROLES!$D$52,CONTROLES!$D$53)</f>
        <v>15</v>
      </c>
      <c r="AO26" s="100" t="s">
        <v>252</v>
      </c>
      <c r="AP26" s="101">
        <f>+IF(AO26=CONTROLES!$C$54,CONTROLES!$D$54,CONTROLES!$D$55)</f>
        <v>15</v>
      </c>
      <c r="AQ26" s="100" t="s">
        <v>283</v>
      </c>
      <c r="AR26" s="101">
        <f>+IF(AQ26=CONTROLES!$C$56,CONTROLES!$D$56,IF(AQ26=CONTROLES!$C$57,CONTROLES!$D$57,CONTROLES!$D$58))</f>
        <v>10</v>
      </c>
      <c r="AS26" s="100" t="s">
        <v>254</v>
      </c>
      <c r="AT26" s="101">
        <f>+IF(AS26=CONTROLES!$C$59,CONTROLES!$D$59,CONTROLES!$D$60)</f>
        <v>15</v>
      </c>
      <c r="AU26" s="100" t="s">
        <v>255</v>
      </c>
      <c r="AV26" s="101">
        <f>+IF(AU26=CONTROLES!$C$61,CONTROLES!$D$61,CONTROLES!$D$62)</f>
        <v>15</v>
      </c>
      <c r="AW26" s="100" t="s">
        <v>256</v>
      </c>
      <c r="AX26" s="101">
        <f>+IF(AW26=CONTROLES!$C$63,CONTROLES!$D$63,IF(AW26=CONTROLES!$C$64,CONTROLES!$D$64,0))</f>
        <v>10</v>
      </c>
      <c r="AY26" s="101">
        <f t="shared" si="1"/>
        <v>95</v>
      </c>
      <c r="AZ26" s="106" t="str">
        <f t="shared" si="2"/>
        <v>Moderado</v>
      </c>
      <c r="BA26" s="386"/>
      <c r="BB26" s="386"/>
      <c r="BC26" s="386"/>
      <c r="BD26" s="386"/>
      <c r="BE26" s="386"/>
      <c r="BF26" s="386"/>
      <c r="BG26" s="143"/>
      <c r="BH26" s="143"/>
      <c r="BI26" s="143"/>
      <c r="BJ26" s="143"/>
      <c r="BK26" s="143"/>
      <c r="BL26" s="111"/>
      <c r="BM26" s="111"/>
      <c r="BN26" s="111"/>
      <c r="BO26" s="111"/>
      <c r="BP26" s="111"/>
      <c r="BQ26" s="111"/>
      <c r="BR26" s="111"/>
      <c r="BS26" s="111"/>
      <c r="BT26" s="111"/>
      <c r="BU26" s="111"/>
      <c r="BV26" s="109"/>
      <c r="BW26" s="109"/>
      <c r="BX26" s="109"/>
      <c r="BY26" s="109"/>
      <c r="BZ26" s="109"/>
      <c r="CA26" s="107"/>
      <c r="CB26" s="107"/>
      <c r="CC26" s="107"/>
      <c r="CD26" s="115"/>
      <c r="CE26" s="115"/>
      <c r="CF26" s="115"/>
      <c r="CG26" s="115"/>
      <c r="CH26" s="115"/>
      <c r="CI26" s="115"/>
      <c r="CJ26" s="115"/>
      <c r="CK26" s="115"/>
      <c r="CL26" s="115"/>
      <c r="CM26" s="116"/>
      <c r="CN26" s="109"/>
      <c r="CO26" s="109"/>
      <c r="CP26" s="109"/>
      <c r="CQ26" s="109"/>
      <c r="CR26" s="109"/>
      <c r="CS26" s="118"/>
      <c r="CT26" s="118"/>
      <c r="CU26" s="473"/>
      <c r="CV26" s="348"/>
      <c r="CW26" s="128"/>
      <c r="CX26" s="128"/>
      <c r="CY26" s="128"/>
      <c r="CZ26" s="128"/>
      <c r="DA26" s="349"/>
      <c r="DB26" s="337"/>
      <c r="DC26" s="118"/>
      <c r="DD26" s="481"/>
      <c r="DE26" s="120"/>
      <c r="DF26" s="120"/>
      <c r="DG26" s="120"/>
      <c r="DH26" s="120"/>
      <c r="DI26" s="120"/>
      <c r="DJ26" s="120"/>
      <c r="DK26" s="129"/>
      <c r="DL26" s="129"/>
      <c r="DM26" s="386"/>
      <c r="DN26" s="123"/>
      <c r="DO26" s="123"/>
      <c r="DP26" s="123"/>
      <c r="DQ26" s="123"/>
      <c r="DR26" s="123"/>
      <c r="DS26" s="123"/>
      <c r="DT26" s="123"/>
      <c r="DU26" s="123"/>
      <c r="DV26" s="123"/>
      <c r="DW26" s="123"/>
      <c r="DX26" s="123"/>
      <c r="DY26" s="123"/>
      <c r="DZ26" s="123"/>
      <c r="EA26" s="123"/>
      <c r="EB26" s="123"/>
      <c r="EC26" s="123"/>
      <c r="ED26" s="123"/>
    </row>
    <row r="27" spans="1:134" ht="213" customHeight="1" x14ac:dyDescent="0.25">
      <c r="A27" s="387">
        <v>4</v>
      </c>
      <c r="B27" s="488" t="s">
        <v>339</v>
      </c>
      <c r="C27" s="389" t="str">
        <f>VLOOKUP(B27,FORMULAS!$A$30:$B$46,2,0)</f>
        <v>Direccionar el diseño, formulación, seguimiento y monitoreo de planes, programas y proyectos institucionales, mediante la asesoría técnica en la definición e implementación de lineamientos, instrumentos y normativas distritales y nacionales, con el fin de facilitar la toma de decisiones, contribuir a la generación de valor público y al cumplimiento de los objetivos institucionales.</v>
      </c>
      <c r="D27" s="389" t="str">
        <f>VLOOKUP(B27,FORMULAS!$A$30:$C$46,3,0)</f>
        <v>Jefe Oficina Planeación</v>
      </c>
      <c r="E27" s="94" t="s">
        <v>340</v>
      </c>
      <c r="F27" s="398" t="s">
        <v>341</v>
      </c>
      <c r="G27" s="94" t="s">
        <v>342</v>
      </c>
      <c r="H27" s="389" t="s">
        <v>343</v>
      </c>
      <c r="I27" s="389" t="s">
        <v>236</v>
      </c>
      <c r="J27" s="389" t="s">
        <v>237</v>
      </c>
      <c r="K27" s="389" t="s">
        <v>237</v>
      </c>
      <c r="L27" s="389" t="s">
        <v>237</v>
      </c>
      <c r="M27" s="389" t="s">
        <v>237</v>
      </c>
      <c r="N27" s="389">
        <v>72</v>
      </c>
      <c r="O27" s="384">
        <f>+IF(N27&lt;=FORMULAS!$M$2,FORMULAS!$N$2,IF(N27&lt;=FORMULAS!$M$3,FORMULAS!$N$3,IF(N27&lt;=FORMULAS!$M$4,FORMULAS!$N$4,IF(N27&lt;=FORMULAS!$M$5,FORMULAS!$N$5,FORMULAS!$N$6))))</f>
        <v>0.6</v>
      </c>
      <c r="P27" s="387" t="str">
        <f>+IF(O27=FORMULAS!$N$2,FORMULAS!$O$2,IF(O27=FORMULAS!$N$3,FORMULAS!$O$3,IF(O27=FORMULAS!$N$4,FORMULAS!$O$4,IF(O27=FORMULAS!$N$5,FORMULAS!$O$5,FORMULAS!$O$6))))</f>
        <v>Media</v>
      </c>
      <c r="Q27" s="387" t="e">
        <f>VLOOKUP(P27,FORMULAS!$H$1:$J$11,2,0)</f>
        <v>#N/A</v>
      </c>
      <c r="R27" s="388" t="str">
        <f>+P27</f>
        <v>Media</v>
      </c>
      <c r="S27" s="389" t="str">
        <f>VLOOKUP(A27,'Impacto Ri Inhe'!B$5:AF$53,31)</f>
        <v>Mayor</v>
      </c>
      <c r="T27" s="388" t="str">
        <f>CONCATENATE(R27,S27)</f>
        <v>MediaMayor</v>
      </c>
      <c r="U27" s="397" t="str">
        <f>VLOOKUP(T27,FORMULAS!$K$17:$L$42,2,0)</f>
        <v>Alto</v>
      </c>
      <c r="V27" s="95">
        <v>1</v>
      </c>
      <c r="W27" s="133" t="s">
        <v>344</v>
      </c>
      <c r="X27" s="107" t="s">
        <v>345</v>
      </c>
      <c r="Y27" s="107" t="s">
        <v>346</v>
      </c>
      <c r="Z27" s="97" t="s">
        <v>241</v>
      </c>
      <c r="AA27" s="98">
        <f>+IF(Z27='Tabla Valoración controles'!$D$4,'Tabla Valoración controles'!$F$4,IF('Mapa Corrupcion'!Z27='Tabla Valoración controles'!$D$5,'Tabla Valoración controles'!$F$5,IF(Z27=FORMULAS!$A$10,0,'Tabla Valoración controles'!$F$6)))</f>
        <v>0.25</v>
      </c>
      <c r="AB27" s="97" t="s">
        <v>242</v>
      </c>
      <c r="AC27" s="98">
        <f>+IF(AB27='Tabla Valoración controles'!$D$7,'Tabla Valoración controles'!$F$7,IF(Z27=FORMULAS!$A$10,0,'Tabla Valoración controles'!$F$8))</f>
        <v>0.15</v>
      </c>
      <c r="AD27" s="97" t="s">
        <v>243</v>
      </c>
      <c r="AE27" s="98">
        <f>+IF(AD27='Tabla Valoración controles'!$D$9,'Tabla Valoración controles'!$F$9,IF(Z27=FORMULAS!$A$10,0,'Tabla Valoración controles'!$F$10))</f>
        <v>0</v>
      </c>
      <c r="AF27" s="97" t="s">
        <v>244</v>
      </c>
      <c r="AG27" s="98">
        <f>+IF(AF27='Tabla Valoración controles'!$D$9,'Tabla Valoración controles'!$F$9,IF(AB27=FORMULAS!$A$10,0,'Tabla Valoración controles'!$F$10))</f>
        <v>0</v>
      </c>
      <c r="AH27" s="97" t="s">
        <v>245</v>
      </c>
      <c r="AI27" s="98">
        <f>+IF(AH27='Tabla Valoración controles'!$D$13,'Tabla Valoración controles'!$F$13,'Tabla Valoración controles'!$F$14)</f>
        <v>0</v>
      </c>
      <c r="AJ27" s="99">
        <f t="shared" si="0"/>
        <v>0.4</v>
      </c>
      <c r="AK27" s="100" t="s">
        <v>246</v>
      </c>
      <c r="AL27" s="101">
        <f>+IF(AK27=CONTROLES!$C$50,CONTROLES!$D$50,CONTROLES!$D$51)</f>
        <v>15</v>
      </c>
      <c r="AM27" s="100" t="s">
        <v>251</v>
      </c>
      <c r="AN27" s="101">
        <f>+IF(AM27=CONTROLES!$C$52,CONTROLES!$D$52,CONTROLES!$D$53)</f>
        <v>15</v>
      </c>
      <c r="AO27" s="100" t="s">
        <v>252</v>
      </c>
      <c r="AP27" s="101">
        <f>+IF(AO27=CONTROLES!$C$54,CONTROLES!$D$54,CONTROLES!$D$55)</f>
        <v>15</v>
      </c>
      <c r="AQ27" s="100" t="s">
        <v>253</v>
      </c>
      <c r="AR27" s="101">
        <f>+IF(AQ27=CONTROLES!$C$56,CONTROLES!$D$56,IF(AQ27=CONTROLES!$C$57,CONTROLES!$D$57,CONTROLES!$D$58))</f>
        <v>15</v>
      </c>
      <c r="AS27" s="100" t="s">
        <v>254</v>
      </c>
      <c r="AT27" s="101">
        <f>+IF(AS27=CONTROLES!$C$59,CONTROLES!$D$59,CONTROLES!$D$60)</f>
        <v>15</v>
      </c>
      <c r="AU27" s="100" t="s">
        <v>255</v>
      </c>
      <c r="AV27" s="101">
        <f>+IF(AU27=CONTROLES!$C$61,CONTROLES!$D$61,CONTROLES!$D$62)</f>
        <v>15</v>
      </c>
      <c r="AW27" s="100" t="s">
        <v>256</v>
      </c>
      <c r="AX27" s="101">
        <f>+IF(AW27=CONTROLES!$C$63,CONTROLES!$D$63,IF(AW27=CONTROLES!$C$64,CONTROLES!$D$64,0))</f>
        <v>10</v>
      </c>
      <c r="AY27" s="101">
        <f t="shared" si="1"/>
        <v>100</v>
      </c>
      <c r="AZ27" s="106" t="str">
        <f t="shared" si="2"/>
        <v>Fuerte</v>
      </c>
      <c r="BA27" s="399" t="str">
        <f>+FORMULAS!I27</f>
        <v>Baja</v>
      </c>
      <c r="BB27" s="387" t="e">
        <f>VLOOKUP(BA27,FORMULAS!$A$77:$B$82,2,0)</f>
        <v>#N/A</v>
      </c>
      <c r="BC27" s="399" t="str">
        <f>+S27</f>
        <v>Mayor</v>
      </c>
      <c r="BD27" s="388" t="str">
        <f>CONCATENATE(BA27,BC27)</f>
        <v>BajaMayor</v>
      </c>
      <c r="BE27" s="397" t="s">
        <v>54</v>
      </c>
      <c r="BF27" s="397" t="s">
        <v>257</v>
      </c>
      <c r="BG27" s="107" t="s">
        <v>347</v>
      </c>
      <c r="BH27" s="107" t="s">
        <v>348</v>
      </c>
      <c r="BI27" s="153">
        <v>46055</v>
      </c>
      <c r="BJ27" s="153">
        <v>46173</v>
      </c>
      <c r="BK27" s="107" t="s">
        <v>349</v>
      </c>
      <c r="BL27" s="111" t="s">
        <v>350</v>
      </c>
      <c r="BM27" s="109" t="s">
        <v>351</v>
      </c>
      <c r="BN27" s="151" t="s">
        <v>352</v>
      </c>
      <c r="BO27" s="109" t="s">
        <v>353</v>
      </c>
      <c r="BP27" s="109" t="s">
        <v>354</v>
      </c>
      <c r="BQ27" s="109" t="s">
        <v>354</v>
      </c>
      <c r="BR27" s="109" t="s">
        <v>52</v>
      </c>
      <c r="BS27" s="109" t="s">
        <v>354</v>
      </c>
      <c r="BT27" s="109" t="s">
        <v>354</v>
      </c>
      <c r="BU27" s="111" t="s">
        <v>51</v>
      </c>
      <c r="BV27" s="330" t="s">
        <v>734</v>
      </c>
      <c r="BW27" s="325" t="s">
        <v>236</v>
      </c>
      <c r="BX27" s="325" t="s">
        <v>356</v>
      </c>
      <c r="BY27" s="332" t="s">
        <v>735</v>
      </c>
      <c r="BZ27" s="109" t="s">
        <v>265</v>
      </c>
      <c r="CA27" s="132" t="s">
        <v>52</v>
      </c>
      <c r="CB27" s="132" t="s">
        <v>236</v>
      </c>
      <c r="CC27" s="132" t="s">
        <v>236</v>
      </c>
      <c r="CD27" s="115"/>
      <c r="CE27" s="94"/>
      <c r="CF27" s="127"/>
      <c r="CG27" s="107"/>
      <c r="CH27" s="127"/>
      <c r="CI27" s="115"/>
      <c r="CJ27" s="115"/>
      <c r="CK27" s="115"/>
      <c r="CL27" s="115"/>
      <c r="CM27" s="116" t="s">
        <v>51</v>
      </c>
      <c r="CN27" s="109" t="s">
        <v>357</v>
      </c>
      <c r="CO27" s="109" t="s">
        <v>271</v>
      </c>
      <c r="CP27" s="109" t="s">
        <v>358</v>
      </c>
      <c r="CQ27" s="109" t="s">
        <v>271</v>
      </c>
      <c r="CR27" s="109" t="s">
        <v>52</v>
      </c>
      <c r="CS27" s="118" t="s">
        <v>761</v>
      </c>
      <c r="CT27" s="118" t="s">
        <v>762</v>
      </c>
      <c r="CU27" s="476" t="s">
        <v>763</v>
      </c>
      <c r="CV27" s="350" t="s">
        <v>51</v>
      </c>
      <c r="CW27" s="333" t="s">
        <v>742</v>
      </c>
      <c r="CX27" s="128" t="s">
        <v>281</v>
      </c>
      <c r="CY27" s="327" t="s">
        <v>743</v>
      </c>
      <c r="CZ27" s="128" t="s">
        <v>265</v>
      </c>
      <c r="DA27" s="352" t="s">
        <v>52</v>
      </c>
      <c r="DB27" s="337" t="s">
        <v>764</v>
      </c>
      <c r="DC27" s="118" t="s">
        <v>765</v>
      </c>
      <c r="DD27" s="479" t="s">
        <v>807</v>
      </c>
      <c r="DE27" s="130"/>
      <c r="DF27" s="155"/>
      <c r="DG27" s="130"/>
      <c r="DH27" s="121"/>
      <c r="DI27" s="130"/>
      <c r="DJ27" s="130"/>
      <c r="DK27" s="156"/>
      <c r="DL27" s="156"/>
      <c r="DM27" s="475"/>
      <c r="DN27" s="69"/>
      <c r="DO27" s="69"/>
      <c r="DP27" s="69"/>
      <c r="DQ27" s="69"/>
      <c r="DR27" s="69"/>
      <c r="DS27" s="69"/>
      <c r="DT27" s="69"/>
      <c r="DU27" s="69"/>
      <c r="DV27" s="69"/>
      <c r="DW27" s="69"/>
      <c r="DX27" s="69"/>
      <c r="DY27" s="69"/>
      <c r="DZ27" s="69"/>
      <c r="EA27" s="69"/>
      <c r="EB27" s="69"/>
      <c r="EC27" s="69"/>
      <c r="ED27" s="69"/>
    </row>
    <row r="28" spans="1:134" ht="132.75" customHeight="1" x14ac:dyDescent="0.25">
      <c r="A28" s="385"/>
      <c r="B28" s="489"/>
      <c r="C28" s="385"/>
      <c r="D28" s="385"/>
      <c r="E28" s="94" t="s">
        <v>359</v>
      </c>
      <c r="F28" s="385"/>
      <c r="G28" s="94" t="s">
        <v>360</v>
      </c>
      <c r="H28" s="385"/>
      <c r="I28" s="385"/>
      <c r="J28" s="385"/>
      <c r="K28" s="385"/>
      <c r="L28" s="385"/>
      <c r="M28" s="385"/>
      <c r="N28" s="385"/>
      <c r="O28" s="385"/>
      <c r="P28" s="385"/>
      <c r="Q28" s="385"/>
      <c r="R28" s="385"/>
      <c r="S28" s="385"/>
      <c r="T28" s="385"/>
      <c r="U28" s="385"/>
      <c r="V28" s="95">
        <v>2</v>
      </c>
      <c r="W28" s="133" t="s">
        <v>361</v>
      </c>
      <c r="X28" s="107" t="s">
        <v>362</v>
      </c>
      <c r="Y28" s="107" t="s">
        <v>363</v>
      </c>
      <c r="Z28" s="97" t="s">
        <v>241</v>
      </c>
      <c r="AA28" s="98">
        <f>+IF(Z28='Tabla Valoración controles'!$D$4,'Tabla Valoración controles'!$F$4,IF('Mapa Corrupcion'!Z28='Tabla Valoración controles'!$D$5,'Tabla Valoración controles'!$F$5,IF(Z28=FORMULAS!$A$10,0,'Tabla Valoración controles'!$F$6)))</f>
        <v>0.25</v>
      </c>
      <c r="AB28" s="97" t="s">
        <v>242</v>
      </c>
      <c r="AC28" s="98">
        <f>+IF(AB28='Tabla Valoración controles'!$D$7,'Tabla Valoración controles'!$F$7,IF(Z28=FORMULAS!$A$10,0,'Tabla Valoración controles'!$F$8))</f>
        <v>0.15</v>
      </c>
      <c r="AD28" s="97" t="s">
        <v>243</v>
      </c>
      <c r="AE28" s="98">
        <f>+IF(AD28='Tabla Valoración controles'!$D$9,'Tabla Valoración controles'!$F$9,IF(Z28=FORMULAS!$A$10,0,'Tabla Valoración controles'!$F$10))</f>
        <v>0</v>
      </c>
      <c r="AF28" s="97" t="s">
        <v>244</v>
      </c>
      <c r="AG28" s="98">
        <f>+IF(AF28='Tabla Valoración controles'!$D$9,'Tabla Valoración controles'!$F$9,IF(AB28=FORMULAS!$A$10,0,'Tabla Valoración controles'!$F$10))</f>
        <v>0</v>
      </c>
      <c r="AH28" s="97" t="s">
        <v>245</v>
      </c>
      <c r="AI28" s="98">
        <f>+IF(AH28='Tabla Valoración controles'!$D$13,'Tabla Valoración controles'!$F$13,'Tabla Valoración controles'!$F$14)</f>
        <v>0</v>
      </c>
      <c r="AJ28" s="99">
        <f t="shared" si="0"/>
        <v>0.4</v>
      </c>
      <c r="AK28" s="100" t="s">
        <v>246</v>
      </c>
      <c r="AL28" s="101">
        <f>+IF(AK28=CONTROLES!$C$50,CONTROLES!$D$50,CONTROLES!$D$51)</f>
        <v>15</v>
      </c>
      <c r="AM28" s="100" t="s">
        <v>251</v>
      </c>
      <c r="AN28" s="101">
        <f>+IF(AM28=CONTROLES!$C$52,CONTROLES!$D$52,CONTROLES!$D$53)</f>
        <v>15</v>
      </c>
      <c r="AO28" s="100" t="s">
        <v>252</v>
      </c>
      <c r="AP28" s="101">
        <f>+IF(AO28=CONTROLES!$C$54,CONTROLES!$D$54,CONTROLES!$D$55)</f>
        <v>15</v>
      </c>
      <c r="AQ28" s="157" t="s">
        <v>253</v>
      </c>
      <c r="AR28" s="101">
        <f>+IF(AQ28=CONTROLES!$C$56,CONTROLES!$D$56,IF(AQ28=CONTROLES!$C$57,CONTROLES!$D$57,CONTROLES!$D$58))</f>
        <v>15</v>
      </c>
      <c r="AS28" s="100" t="s">
        <v>254</v>
      </c>
      <c r="AT28" s="101">
        <f>+IF(AS28=CONTROLES!$C$59,CONTROLES!$D$59,CONTROLES!$D$60)</f>
        <v>15</v>
      </c>
      <c r="AU28" s="100" t="s">
        <v>255</v>
      </c>
      <c r="AV28" s="101">
        <f>+IF(AU28=CONTROLES!$C$61,CONTROLES!$D$61,CONTROLES!$D$62)</f>
        <v>15</v>
      </c>
      <c r="AW28" s="100" t="s">
        <v>256</v>
      </c>
      <c r="AX28" s="101">
        <f>+IF(AW28=CONTROLES!$C$63,CONTROLES!$D$63,IF(AW28=CONTROLES!$C$64,CONTROLES!$D$64,0))</f>
        <v>10</v>
      </c>
      <c r="AY28" s="101">
        <f t="shared" si="1"/>
        <v>100</v>
      </c>
      <c r="AZ28" s="106" t="str">
        <f t="shared" si="2"/>
        <v>Fuerte</v>
      </c>
      <c r="BA28" s="385"/>
      <c r="BB28" s="385"/>
      <c r="BC28" s="385"/>
      <c r="BD28" s="385"/>
      <c r="BE28" s="385"/>
      <c r="BF28" s="385"/>
      <c r="BG28" s="330" t="s">
        <v>364</v>
      </c>
      <c r="BH28" s="107" t="s">
        <v>348</v>
      </c>
      <c r="BI28" s="153">
        <v>46055</v>
      </c>
      <c r="BJ28" s="153">
        <v>46173</v>
      </c>
      <c r="BK28" s="107" t="s">
        <v>349</v>
      </c>
      <c r="BL28" s="111" t="s">
        <v>350</v>
      </c>
      <c r="BM28" s="109" t="s">
        <v>365</v>
      </c>
      <c r="BN28" s="109" t="s">
        <v>366</v>
      </c>
      <c r="BO28" s="325" t="s">
        <v>367</v>
      </c>
      <c r="BP28" s="151" t="s">
        <v>368</v>
      </c>
      <c r="BQ28" s="111" t="s">
        <v>281</v>
      </c>
      <c r="BR28" s="111" t="s">
        <v>369</v>
      </c>
      <c r="BS28" s="111" t="s">
        <v>370</v>
      </c>
      <c r="BT28" s="111" t="s">
        <v>370</v>
      </c>
      <c r="BU28" s="331" t="s">
        <v>51</v>
      </c>
      <c r="BV28" s="109" t="s">
        <v>355</v>
      </c>
      <c r="BW28" s="325" t="s">
        <v>236</v>
      </c>
      <c r="BX28" s="325" t="s">
        <v>736</v>
      </c>
      <c r="BY28" s="325" t="s">
        <v>737</v>
      </c>
      <c r="BZ28" s="109" t="s">
        <v>265</v>
      </c>
      <c r="CA28" s="132" t="s">
        <v>52</v>
      </c>
      <c r="CB28" s="132" t="s">
        <v>236</v>
      </c>
      <c r="CC28" s="132" t="s">
        <v>236</v>
      </c>
      <c r="CD28" s="115"/>
      <c r="CE28" s="94"/>
      <c r="CF28" s="127"/>
      <c r="CG28" s="115"/>
      <c r="CH28" s="115"/>
      <c r="CI28" s="115"/>
      <c r="CJ28" s="115"/>
      <c r="CK28" s="115"/>
      <c r="CL28" s="115"/>
      <c r="CM28" s="116" t="s">
        <v>51</v>
      </c>
      <c r="CN28" s="109" t="s">
        <v>371</v>
      </c>
      <c r="CO28" s="109" t="s">
        <v>271</v>
      </c>
      <c r="CP28" s="109" t="s">
        <v>372</v>
      </c>
      <c r="CQ28" s="109" t="s">
        <v>265</v>
      </c>
      <c r="CR28" s="109" t="s">
        <v>52</v>
      </c>
      <c r="CS28" s="118" t="s">
        <v>766</v>
      </c>
      <c r="CT28" s="118" t="s">
        <v>767</v>
      </c>
      <c r="CU28" s="472"/>
      <c r="CV28" s="353" t="s">
        <v>51</v>
      </c>
      <c r="CW28" s="325" t="s">
        <v>744</v>
      </c>
      <c r="CX28" s="128" t="s">
        <v>281</v>
      </c>
      <c r="CY28" s="327" t="s">
        <v>743</v>
      </c>
      <c r="CZ28" s="128" t="s">
        <v>265</v>
      </c>
      <c r="DA28" s="352" t="s">
        <v>52</v>
      </c>
      <c r="DB28" s="363" t="s">
        <v>768</v>
      </c>
      <c r="DC28" s="118" t="s">
        <v>769</v>
      </c>
      <c r="DD28" s="480"/>
      <c r="DE28" s="130"/>
      <c r="DF28" s="155"/>
      <c r="DG28" s="130"/>
      <c r="DH28" s="130"/>
      <c r="DI28" s="130"/>
      <c r="DJ28" s="130"/>
      <c r="DK28" s="156"/>
      <c r="DL28" s="131"/>
      <c r="DM28" s="385"/>
      <c r="DN28" s="69"/>
      <c r="DO28" s="69"/>
      <c r="DP28" s="69"/>
      <c r="DQ28" s="69"/>
      <c r="DR28" s="69"/>
      <c r="DS28" s="69"/>
      <c r="DT28" s="69"/>
      <c r="DU28" s="69"/>
      <c r="DV28" s="69"/>
      <c r="DW28" s="69"/>
      <c r="DX28" s="69"/>
      <c r="DY28" s="69"/>
      <c r="DZ28" s="69"/>
      <c r="EA28" s="69"/>
      <c r="EB28" s="69"/>
      <c r="EC28" s="69"/>
      <c r="ED28" s="69"/>
    </row>
    <row r="29" spans="1:134" ht="147.75" customHeight="1" x14ac:dyDescent="0.25">
      <c r="A29" s="385"/>
      <c r="B29" s="489"/>
      <c r="C29" s="385"/>
      <c r="D29" s="385"/>
      <c r="E29" s="94" t="s">
        <v>373</v>
      </c>
      <c r="F29" s="385"/>
      <c r="G29" s="94" t="s">
        <v>374</v>
      </c>
      <c r="H29" s="385"/>
      <c r="I29" s="385"/>
      <c r="J29" s="385"/>
      <c r="K29" s="385"/>
      <c r="L29" s="385"/>
      <c r="M29" s="385"/>
      <c r="N29" s="385"/>
      <c r="O29" s="385"/>
      <c r="P29" s="385"/>
      <c r="Q29" s="385"/>
      <c r="R29" s="385"/>
      <c r="S29" s="385"/>
      <c r="T29" s="385"/>
      <c r="U29" s="385"/>
      <c r="V29" s="95">
        <v>3</v>
      </c>
      <c r="W29" s="133" t="s">
        <v>375</v>
      </c>
      <c r="X29" s="133" t="s">
        <v>376</v>
      </c>
      <c r="Y29" s="133" t="s">
        <v>377</v>
      </c>
      <c r="Z29" s="97" t="s">
        <v>378</v>
      </c>
      <c r="AA29" s="98">
        <f>+IF(Z29='Tabla Valoración controles'!$D$4,'Tabla Valoración controles'!$F$4,IF('Mapa Corrupcion'!Z29='Tabla Valoración controles'!$D$5,'Tabla Valoración controles'!$F$5,IF(Z29=FORMULAS!$A$10,0,'Tabla Valoración controles'!$F$6)))</f>
        <v>0.15</v>
      </c>
      <c r="AB29" s="97" t="s">
        <v>242</v>
      </c>
      <c r="AC29" s="98">
        <f>+IF(AB29='Tabla Valoración controles'!$D$7,'Tabla Valoración controles'!$F$7,IF(Z29=FORMULAS!$A$10,0,'Tabla Valoración controles'!$F$8))</f>
        <v>0.15</v>
      </c>
      <c r="AD29" s="97" t="s">
        <v>243</v>
      </c>
      <c r="AE29" s="98">
        <f>+IF(AD29='Tabla Valoración controles'!$D$9,'Tabla Valoración controles'!$F$9,IF(Z29=FORMULAS!$A$10,0,'Tabla Valoración controles'!$F$10))</f>
        <v>0</v>
      </c>
      <c r="AF29" s="97" t="s">
        <v>244</v>
      </c>
      <c r="AG29" s="98">
        <f>+IF(AF29='Tabla Valoración controles'!$D$9,'Tabla Valoración controles'!$F$9,IF(AB29=FORMULAS!$A$10,0,'Tabla Valoración controles'!$F$10))</f>
        <v>0</v>
      </c>
      <c r="AH29" s="97" t="s">
        <v>245</v>
      </c>
      <c r="AI29" s="98">
        <f>+IF(AH29='Tabla Valoración controles'!$D$13,'Tabla Valoración controles'!$F$13,'Tabla Valoración controles'!$F$14)</f>
        <v>0</v>
      </c>
      <c r="AJ29" s="99">
        <f t="shared" si="0"/>
        <v>0.3</v>
      </c>
      <c r="AK29" s="100" t="s">
        <v>246</v>
      </c>
      <c r="AL29" s="101">
        <f>+IF(AK29=CONTROLES!$C$50,CONTROLES!$D$50,CONTROLES!$D$51)</f>
        <v>15</v>
      </c>
      <c r="AM29" s="100" t="s">
        <v>251</v>
      </c>
      <c r="AN29" s="101">
        <f>+IF(AM29=CONTROLES!$C$52,CONTROLES!$D$52,CONTROLES!$D$53)</f>
        <v>15</v>
      </c>
      <c r="AO29" s="100" t="s">
        <v>252</v>
      </c>
      <c r="AP29" s="101">
        <f>+IF(AO29=CONTROLES!$C$54,CONTROLES!$D$54,CONTROLES!$D$55)</f>
        <v>15</v>
      </c>
      <c r="AQ29" s="100" t="s">
        <v>283</v>
      </c>
      <c r="AR29" s="101">
        <f>+IF(AQ29=CONTROLES!$C$56,CONTROLES!$D$56,IF(AQ29=CONTROLES!$C$57,CONTROLES!$D$57,CONTROLES!$D$58))</f>
        <v>10</v>
      </c>
      <c r="AS29" s="100" t="s">
        <v>254</v>
      </c>
      <c r="AT29" s="101">
        <f>+IF(AS29=CONTROLES!$C$59,CONTROLES!$D$59,CONTROLES!$D$60)</f>
        <v>15</v>
      </c>
      <c r="AU29" s="100" t="s">
        <v>255</v>
      </c>
      <c r="AV29" s="101">
        <f>+IF(AU29=CONTROLES!$C$61,CONTROLES!$D$61,CONTROLES!$D$62)</f>
        <v>15</v>
      </c>
      <c r="AW29" s="100" t="s">
        <v>256</v>
      </c>
      <c r="AX29" s="101">
        <f>+IF(AW29=CONTROLES!$C$63,CONTROLES!$D$63,IF(AW29=CONTROLES!$C$64,CONTROLES!$D$64,0))</f>
        <v>10</v>
      </c>
      <c r="AY29" s="101">
        <f t="shared" si="1"/>
        <v>95</v>
      </c>
      <c r="AZ29" s="106" t="str">
        <f t="shared" si="2"/>
        <v>Moderado</v>
      </c>
      <c r="BA29" s="385"/>
      <c r="BB29" s="385"/>
      <c r="BC29" s="385"/>
      <c r="BD29" s="385"/>
      <c r="BE29" s="385"/>
      <c r="BF29" s="385"/>
      <c r="BG29" s="107" t="s">
        <v>379</v>
      </c>
      <c r="BH29" s="107" t="s">
        <v>348</v>
      </c>
      <c r="BI29" s="153">
        <v>46055</v>
      </c>
      <c r="BJ29" s="153">
        <v>46173</v>
      </c>
      <c r="BK29" s="107" t="s">
        <v>349</v>
      </c>
      <c r="BL29" s="111" t="s">
        <v>350</v>
      </c>
      <c r="BM29" s="109" t="s">
        <v>380</v>
      </c>
      <c r="BN29" s="109" t="s">
        <v>381</v>
      </c>
      <c r="BO29" s="109" t="s">
        <v>382</v>
      </c>
      <c r="BP29" s="151" t="s">
        <v>368</v>
      </c>
      <c r="BQ29" s="111" t="s">
        <v>281</v>
      </c>
      <c r="BR29" s="111" t="s">
        <v>369</v>
      </c>
      <c r="BS29" s="111" t="s">
        <v>370</v>
      </c>
      <c r="BT29" s="111" t="s">
        <v>370</v>
      </c>
      <c r="BU29" s="331" t="s">
        <v>350</v>
      </c>
      <c r="BV29" s="325" t="s">
        <v>383</v>
      </c>
      <c r="BW29" s="325" t="s">
        <v>738</v>
      </c>
      <c r="BX29" s="325" t="s">
        <v>382</v>
      </c>
      <c r="BY29" s="325" t="s">
        <v>739</v>
      </c>
      <c r="BZ29" s="109" t="s">
        <v>265</v>
      </c>
      <c r="CA29" s="132" t="s">
        <v>52</v>
      </c>
      <c r="CB29" s="132" t="s">
        <v>236</v>
      </c>
      <c r="CC29" s="132" t="s">
        <v>236</v>
      </c>
      <c r="CD29" s="115"/>
      <c r="CE29" s="115"/>
      <c r="CF29" s="115"/>
      <c r="CG29" s="115"/>
      <c r="CH29" s="115"/>
      <c r="CI29" s="115"/>
      <c r="CJ29" s="115"/>
      <c r="CK29" s="115"/>
      <c r="CL29" s="115"/>
      <c r="CM29" s="116" t="s">
        <v>51</v>
      </c>
      <c r="CN29" s="109" t="s">
        <v>384</v>
      </c>
      <c r="CO29" s="109" t="s">
        <v>271</v>
      </c>
      <c r="CP29" s="109" t="s">
        <v>385</v>
      </c>
      <c r="CQ29" s="109" t="s">
        <v>265</v>
      </c>
      <c r="CR29" s="109" t="s">
        <v>52</v>
      </c>
      <c r="CS29" s="118" t="s">
        <v>770</v>
      </c>
      <c r="CT29" s="118" t="s">
        <v>771</v>
      </c>
      <c r="CU29" s="472"/>
      <c r="CV29" s="353" t="s">
        <v>51</v>
      </c>
      <c r="CW29" s="333" t="s">
        <v>745</v>
      </c>
      <c r="CX29" s="128" t="s">
        <v>281</v>
      </c>
      <c r="CY29" s="327" t="s">
        <v>743</v>
      </c>
      <c r="CZ29" s="128" t="s">
        <v>265</v>
      </c>
      <c r="DA29" s="352" t="s">
        <v>52</v>
      </c>
      <c r="DB29" s="363" t="s">
        <v>772</v>
      </c>
      <c r="DC29" s="118" t="s">
        <v>773</v>
      </c>
      <c r="DD29" s="480"/>
      <c r="DE29" s="130"/>
      <c r="DF29" s="130"/>
      <c r="DG29" s="130"/>
      <c r="DH29" s="130"/>
      <c r="DI29" s="130"/>
      <c r="DJ29" s="130"/>
      <c r="DK29" s="131"/>
      <c r="DL29" s="131"/>
      <c r="DM29" s="385"/>
      <c r="DN29" s="69"/>
      <c r="DO29" s="69"/>
      <c r="DP29" s="69"/>
      <c r="DQ29" s="69"/>
      <c r="DR29" s="69"/>
      <c r="DS29" s="69"/>
      <c r="DT29" s="69"/>
      <c r="DU29" s="69"/>
      <c r="DV29" s="69"/>
      <c r="DW29" s="69"/>
      <c r="DX29" s="69"/>
      <c r="DY29" s="69"/>
      <c r="DZ29" s="69"/>
      <c r="EA29" s="69"/>
      <c r="EB29" s="69"/>
      <c r="EC29" s="69"/>
      <c r="ED29" s="69"/>
    </row>
    <row r="30" spans="1:134" ht="192" customHeight="1" x14ac:dyDescent="0.25">
      <c r="A30" s="385"/>
      <c r="B30" s="489"/>
      <c r="C30" s="385"/>
      <c r="D30" s="385"/>
      <c r="E30" s="94"/>
      <c r="F30" s="385"/>
      <c r="G30" s="94" t="s">
        <v>386</v>
      </c>
      <c r="H30" s="385"/>
      <c r="I30" s="385"/>
      <c r="J30" s="385"/>
      <c r="K30" s="385"/>
      <c r="L30" s="385"/>
      <c r="M30" s="385"/>
      <c r="N30" s="385"/>
      <c r="O30" s="385"/>
      <c r="P30" s="385"/>
      <c r="Q30" s="385"/>
      <c r="R30" s="385"/>
      <c r="S30" s="385"/>
      <c r="T30" s="385"/>
      <c r="U30" s="385"/>
      <c r="V30" s="95">
        <v>4</v>
      </c>
      <c r="W30" s="334" t="s">
        <v>387</v>
      </c>
      <c r="X30" s="94" t="s">
        <v>388</v>
      </c>
      <c r="Y30" s="94" t="s">
        <v>389</v>
      </c>
      <c r="Z30" s="97" t="s">
        <v>378</v>
      </c>
      <c r="AA30" s="98">
        <f>+IF(Z30='Tabla Valoración controles'!$D$4,'Tabla Valoración controles'!$F$4,IF('Mapa Corrupcion'!Z30='Tabla Valoración controles'!$D$5,'Tabla Valoración controles'!$F$5,IF(Z30=FORMULAS!$A$10,0,'Tabla Valoración controles'!$F$6)))</f>
        <v>0.15</v>
      </c>
      <c r="AB30" s="97" t="s">
        <v>242</v>
      </c>
      <c r="AC30" s="98">
        <f>+IF(AB30='Tabla Valoración controles'!$D$7,'Tabla Valoración controles'!$F$7,IF(Z30=FORMULAS!$A$10,0,'Tabla Valoración controles'!$F$8))</f>
        <v>0.15</v>
      </c>
      <c r="AD30" s="97" t="s">
        <v>243</v>
      </c>
      <c r="AE30" s="98">
        <f>+IF(AD30='Tabla Valoración controles'!$D$9,'Tabla Valoración controles'!$F$9,IF(Z30=FORMULAS!$A$10,0,'Tabla Valoración controles'!$F$10))</f>
        <v>0</v>
      </c>
      <c r="AF30" s="97" t="s">
        <v>244</v>
      </c>
      <c r="AG30" s="98">
        <f>+IF(AF30='Tabla Valoración controles'!$D$9,'Tabla Valoración controles'!$F$9,IF(AB30=FORMULAS!$A$10,0,'Tabla Valoración controles'!$F$10))</f>
        <v>0</v>
      </c>
      <c r="AH30" s="97" t="s">
        <v>245</v>
      </c>
      <c r="AI30" s="98">
        <f>+IF(AH30='Tabla Valoración controles'!$D$13,'Tabla Valoración controles'!$F$13,'Tabla Valoración controles'!$F$14)</f>
        <v>0</v>
      </c>
      <c r="AJ30" s="99">
        <f t="shared" si="0"/>
        <v>0.3</v>
      </c>
      <c r="AK30" s="100" t="s">
        <v>246</v>
      </c>
      <c r="AL30" s="101">
        <f>+IF(AK30=CONTROLES!$C$50,CONTROLES!$D$50,CONTROLES!$D$51)</f>
        <v>15</v>
      </c>
      <c r="AM30" s="100" t="s">
        <v>251</v>
      </c>
      <c r="AN30" s="101">
        <f>+IF(AM30=CONTROLES!$C$52,CONTROLES!$D$52,CONTROLES!$D$53)</f>
        <v>15</v>
      </c>
      <c r="AO30" s="100" t="s">
        <v>252</v>
      </c>
      <c r="AP30" s="101">
        <f>+IF(AO30=CONTROLES!$C$54,CONTROLES!$D$54,CONTROLES!$D$55)</f>
        <v>15</v>
      </c>
      <c r="AQ30" s="100" t="s">
        <v>283</v>
      </c>
      <c r="AR30" s="101">
        <f>+IF(AQ30=CONTROLES!$C$56,CONTROLES!$D$56,IF(AQ30=CONTROLES!$C$57,CONTROLES!$D$57,CONTROLES!$D$58))</f>
        <v>10</v>
      </c>
      <c r="AS30" s="100" t="s">
        <v>254</v>
      </c>
      <c r="AT30" s="101">
        <f>+IF(AS30=CONTROLES!$C$59,CONTROLES!$D$59,CONTROLES!$D$60)</f>
        <v>15</v>
      </c>
      <c r="AU30" s="100" t="s">
        <v>255</v>
      </c>
      <c r="AV30" s="101">
        <f>+IF(AU30=CONTROLES!$C$61,CONTROLES!$D$61,CONTROLES!$D$62)</f>
        <v>15</v>
      </c>
      <c r="AW30" s="100" t="s">
        <v>256</v>
      </c>
      <c r="AX30" s="101">
        <f>+IF(AW30=CONTROLES!$C$63,CONTROLES!$D$63,IF(AW30=CONTROLES!$C$64,CONTROLES!$D$64,0))</f>
        <v>10</v>
      </c>
      <c r="AY30" s="101">
        <f t="shared" si="1"/>
        <v>95</v>
      </c>
      <c r="AZ30" s="106" t="str">
        <f t="shared" si="2"/>
        <v>Moderado</v>
      </c>
      <c r="BA30" s="385"/>
      <c r="BB30" s="385"/>
      <c r="BC30" s="385"/>
      <c r="BD30" s="385"/>
      <c r="BE30" s="385"/>
      <c r="BF30" s="385"/>
      <c r="BG30" s="143"/>
      <c r="BH30" s="143"/>
      <c r="BI30" s="143"/>
      <c r="BJ30" s="143"/>
      <c r="BK30" s="143"/>
      <c r="BL30" s="111" t="s">
        <v>51</v>
      </c>
      <c r="BM30" s="325" t="s">
        <v>390</v>
      </c>
      <c r="BN30" s="109" t="s">
        <v>391</v>
      </c>
      <c r="BO30" s="111" t="s">
        <v>354</v>
      </c>
      <c r="BP30" s="111" t="s">
        <v>354</v>
      </c>
      <c r="BQ30" s="111" t="s">
        <v>354</v>
      </c>
      <c r="BR30" s="111" t="s">
        <v>52</v>
      </c>
      <c r="BS30" s="111" t="s">
        <v>354</v>
      </c>
      <c r="BT30" s="111" t="s">
        <v>354</v>
      </c>
      <c r="BU30" s="331" t="s">
        <v>51</v>
      </c>
      <c r="BV30" s="325" t="s">
        <v>740</v>
      </c>
      <c r="BW30" s="325" t="s">
        <v>741</v>
      </c>
      <c r="BX30" s="325" t="s">
        <v>236</v>
      </c>
      <c r="BY30" s="325" t="s">
        <v>236</v>
      </c>
      <c r="BZ30" s="325" t="s">
        <v>236</v>
      </c>
      <c r="CA30" s="132" t="s">
        <v>52</v>
      </c>
      <c r="CB30" s="132" t="s">
        <v>236</v>
      </c>
      <c r="CC30" s="132" t="s">
        <v>236</v>
      </c>
      <c r="CD30" s="115"/>
      <c r="CE30" s="115"/>
      <c r="CF30" s="115"/>
      <c r="CG30" s="115"/>
      <c r="CH30" s="115"/>
      <c r="CI30" s="115"/>
      <c r="CJ30" s="115"/>
      <c r="CK30" s="115"/>
      <c r="CL30" s="115"/>
      <c r="CM30" s="116" t="s">
        <v>51</v>
      </c>
      <c r="CN30" s="109" t="s">
        <v>392</v>
      </c>
      <c r="CO30" s="109" t="s">
        <v>271</v>
      </c>
      <c r="CP30" s="107" t="s">
        <v>236</v>
      </c>
      <c r="CQ30" s="107" t="s">
        <v>236</v>
      </c>
      <c r="CR30" s="107"/>
      <c r="CS30" s="118" t="s">
        <v>774</v>
      </c>
      <c r="CT30" s="118"/>
      <c r="CU30" s="472"/>
      <c r="CV30" s="348"/>
      <c r="CW30" s="327" t="s">
        <v>746</v>
      </c>
      <c r="CX30" s="128" t="s">
        <v>284</v>
      </c>
      <c r="CY30" s="132" t="s">
        <v>236</v>
      </c>
      <c r="CZ30" s="132" t="s">
        <v>236</v>
      </c>
      <c r="DA30" s="352" t="s">
        <v>52</v>
      </c>
      <c r="DB30" s="363" t="s">
        <v>775</v>
      </c>
      <c r="DC30" s="118" t="s">
        <v>753</v>
      </c>
      <c r="DD30" s="480"/>
      <c r="DE30" s="130"/>
      <c r="DF30" s="130"/>
      <c r="DG30" s="130"/>
      <c r="DH30" s="130"/>
      <c r="DI30" s="130"/>
      <c r="DJ30" s="130"/>
      <c r="DK30" s="131"/>
      <c r="DL30" s="131"/>
      <c r="DM30" s="385"/>
      <c r="DN30" s="69"/>
      <c r="DO30" s="69"/>
      <c r="DP30" s="69"/>
      <c r="DQ30" s="69"/>
      <c r="DR30" s="69"/>
      <c r="DS30" s="69"/>
      <c r="DT30" s="69"/>
      <c r="DU30" s="69"/>
      <c r="DV30" s="69"/>
      <c r="DW30" s="69"/>
      <c r="DX30" s="69"/>
      <c r="DY30" s="69"/>
      <c r="DZ30" s="69"/>
      <c r="EA30" s="69"/>
      <c r="EB30" s="69"/>
      <c r="EC30" s="69"/>
      <c r="ED30" s="69"/>
    </row>
    <row r="31" spans="1:134" ht="18" customHeight="1" x14ac:dyDescent="0.25">
      <c r="A31" s="385"/>
      <c r="B31" s="489"/>
      <c r="C31" s="385"/>
      <c r="D31" s="385"/>
      <c r="E31" s="94"/>
      <c r="F31" s="385"/>
      <c r="G31" s="94" t="s">
        <v>393</v>
      </c>
      <c r="H31" s="385"/>
      <c r="I31" s="385"/>
      <c r="J31" s="385"/>
      <c r="K31" s="385"/>
      <c r="L31" s="385"/>
      <c r="M31" s="385"/>
      <c r="N31" s="385"/>
      <c r="O31" s="385"/>
      <c r="P31" s="385"/>
      <c r="Q31" s="385"/>
      <c r="R31" s="385"/>
      <c r="S31" s="385"/>
      <c r="T31" s="385"/>
      <c r="U31" s="385"/>
      <c r="V31" s="95"/>
      <c r="W31" s="94"/>
      <c r="X31" s="94"/>
      <c r="Y31" s="94"/>
      <c r="Z31" s="97"/>
      <c r="AA31" s="98">
        <f>+IF(Z31='Tabla Valoración controles'!$D$4,'Tabla Valoración controles'!$F$4,IF('Mapa Corrupcion'!Z31='Tabla Valoración controles'!$D$5,'Tabla Valoración controles'!$F$5,IF(Z31=FORMULAS!$A$10,0,'Tabla Valoración controles'!$F$6)))</f>
        <v>0.1</v>
      </c>
      <c r="AB31" s="97"/>
      <c r="AC31" s="98">
        <f>+IF(AB31='Tabla Valoración controles'!$D$7,'Tabla Valoración controles'!$F$7,IF(Z31=FORMULAS!$A$10,0,'Tabla Valoración controles'!$F$8))</f>
        <v>0.15</v>
      </c>
      <c r="AD31" s="97"/>
      <c r="AE31" s="98">
        <f>+IF(AD31='Tabla Valoración controles'!$D$9,'Tabla Valoración controles'!$F$9,IF(Z31=FORMULAS!$A$10,0,'Tabla Valoración controles'!$F$10))</f>
        <v>0</v>
      </c>
      <c r="AF31" s="97"/>
      <c r="AG31" s="98">
        <f>+IF(AF31='Tabla Valoración controles'!$D$9,'Tabla Valoración controles'!$F$9,IF(AB31=FORMULAS!$A$10,0,'Tabla Valoración controles'!$F$10))</f>
        <v>0</v>
      </c>
      <c r="AH31" s="97"/>
      <c r="AI31" s="98">
        <f>+IF(AH31='Tabla Valoración controles'!$D$13,'Tabla Valoración controles'!$F$13,'Tabla Valoración controles'!$F$14)</f>
        <v>0</v>
      </c>
      <c r="AJ31" s="99">
        <f t="shared" si="0"/>
        <v>0.25</v>
      </c>
      <c r="AK31" s="100" t="s">
        <v>246</v>
      </c>
      <c r="AL31" s="101">
        <f>+IF(AK31=CONTROLES!$C$50,CONTROLES!$D$50,CONTROLES!$D$51)</f>
        <v>15</v>
      </c>
      <c r="AM31" s="100" t="s">
        <v>251</v>
      </c>
      <c r="AN31" s="101">
        <f>+IF(AM31=CONTROLES!$C$52,CONTROLES!$D$52,CONTROLES!$D$53)</f>
        <v>15</v>
      </c>
      <c r="AO31" s="100" t="s">
        <v>252</v>
      </c>
      <c r="AP31" s="101">
        <f>+IF(AO31=CONTROLES!$C$54,CONTROLES!$D$54,CONTROLES!$D$55)</f>
        <v>15</v>
      </c>
      <c r="AQ31" s="100" t="s">
        <v>283</v>
      </c>
      <c r="AR31" s="101">
        <f>+IF(AQ31=CONTROLES!$C$56,CONTROLES!$D$56,IF(AQ31=CONTROLES!$C$57,CONTROLES!$D$57,CONTROLES!$D$58))</f>
        <v>10</v>
      </c>
      <c r="AS31" s="100" t="s">
        <v>254</v>
      </c>
      <c r="AT31" s="101">
        <f>+IF(AS31=CONTROLES!$C$59,CONTROLES!$D$59,CONTROLES!$D$60)</f>
        <v>15</v>
      </c>
      <c r="AU31" s="100" t="s">
        <v>255</v>
      </c>
      <c r="AV31" s="101">
        <f>+IF(AU31=CONTROLES!$C$61,CONTROLES!$D$61,CONTROLES!$D$62)</f>
        <v>15</v>
      </c>
      <c r="AW31" s="100" t="s">
        <v>256</v>
      </c>
      <c r="AX31" s="101">
        <f>+IF(AW31=CONTROLES!$C$63,CONTROLES!$D$63,IF(AW31=CONTROLES!$C$64,CONTROLES!$D$64,0))</f>
        <v>10</v>
      </c>
      <c r="AY31" s="101">
        <f t="shared" si="1"/>
        <v>95</v>
      </c>
      <c r="AZ31" s="106" t="str">
        <f t="shared" si="2"/>
        <v>Moderado</v>
      </c>
      <c r="BA31" s="385"/>
      <c r="BB31" s="385"/>
      <c r="BC31" s="385"/>
      <c r="BD31" s="385"/>
      <c r="BE31" s="385"/>
      <c r="BF31" s="385"/>
      <c r="BG31" s="143"/>
      <c r="BH31" s="143"/>
      <c r="BI31" s="143"/>
      <c r="BJ31" s="143"/>
      <c r="BK31" s="143"/>
      <c r="BL31" s="111"/>
      <c r="BM31" s="111"/>
      <c r="BN31" s="111"/>
      <c r="BO31" s="111"/>
      <c r="BP31" s="111"/>
      <c r="BQ31" s="111"/>
      <c r="BR31" s="111"/>
      <c r="BS31" s="111"/>
      <c r="BT31" s="111"/>
      <c r="BU31" s="111"/>
      <c r="BV31" s="109"/>
      <c r="BW31" s="109"/>
      <c r="BX31" s="109"/>
      <c r="BY31" s="109"/>
      <c r="BZ31" s="109"/>
      <c r="CA31" s="132"/>
      <c r="CB31" s="132"/>
      <c r="CC31" s="132"/>
      <c r="CD31" s="115"/>
      <c r="CE31" s="115"/>
      <c r="CF31" s="115"/>
      <c r="CG31" s="115"/>
      <c r="CH31" s="115"/>
      <c r="CI31" s="115"/>
      <c r="CJ31" s="115"/>
      <c r="CK31" s="115"/>
      <c r="CL31" s="115"/>
      <c r="CM31" s="158"/>
      <c r="CN31" s="107"/>
      <c r="CO31" s="107"/>
      <c r="CP31" s="107"/>
      <c r="CQ31" s="107"/>
      <c r="CR31" s="107"/>
      <c r="CS31" s="118"/>
      <c r="CT31" s="118"/>
      <c r="CU31" s="472"/>
      <c r="CV31" s="348"/>
      <c r="CW31" s="128"/>
      <c r="CX31" s="128"/>
      <c r="CY31" s="128"/>
      <c r="CZ31" s="128"/>
      <c r="DA31" s="349"/>
      <c r="DB31" s="337"/>
      <c r="DC31" s="118"/>
      <c r="DD31" s="480"/>
      <c r="DE31" s="130"/>
      <c r="DF31" s="130"/>
      <c r="DG31" s="130"/>
      <c r="DH31" s="130"/>
      <c r="DI31" s="130"/>
      <c r="DJ31" s="130"/>
      <c r="DK31" s="131"/>
      <c r="DL31" s="131"/>
      <c r="DM31" s="385"/>
      <c r="DN31" s="69"/>
      <c r="DO31" s="69"/>
      <c r="DP31" s="69"/>
      <c r="DQ31" s="69"/>
      <c r="DR31" s="69"/>
      <c r="DS31" s="69"/>
      <c r="DT31" s="69"/>
      <c r="DU31" s="69"/>
      <c r="DV31" s="69"/>
      <c r="DW31" s="69"/>
      <c r="DX31" s="69"/>
      <c r="DY31" s="69"/>
      <c r="DZ31" s="69"/>
      <c r="EA31" s="69"/>
      <c r="EB31" s="69"/>
      <c r="EC31" s="69"/>
      <c r="ED31" s="69"/>
    </row>
    <row r="32" spans="1:134" ht="22.5" customHeight="1" x14ac:dyDescent="0.25">
      <c r="A32" s="386"/>
      <c r="B32" s="490"/>
      <c r="C32" s="386"/>
      <c r="D32" s="386"/>
      <c r="E32" s="94"/>
      <c r="F32" s="386"/>
      <c r="G32" s="94"/>
      <c r="H32" s="386"/>
      <c r="I32" s="386"/>
      <c r="J32" s="386"/>
      <c r="K32" s="386"/>
      <c r="L32" s="386"/>
      <c r="M32" s="386"/>
      <c r="N32" s="386"/>
      <c r="O32" s="386"/>
      <c r="P32" s="386"/>
      <c r="Q32" s="386"/>
      <c r="R32" s="386"/>
      <c r="S32" s="386"/>
      <c r="T32" s="386"/>
      <c r="U32" s="386"/>
      <c r="V32" s="95"/>
      <c r="W32" s="94"/>
      <c r="X32" s="94"/>
      <c r="Y32" s="94"/>
      <c r="Z32" s="97"/>
      <c r="AA32" s="98">
        <f>+IF(Z32='Tabla Valoración controles'!$D$4,'Tabla Valoración controles'!$F$4,IF('Mapa Corrupcion'!Z32='Tabla Valoración controles'!$D$5,'Tabla Valoración controles'!$F$5,IF(Z32=FORMULAS!$A$10,0,'Tabla Valoración controles'!$F$6)))</f>
        <v>0.1</v>
      </c>
      <c r="AB32" s="97"/>
      <c r="AC32" s="98">
        <f>+IF(AB32='Tabla Valoración controles'!$D$7,'Tabla Valoración controles'!$F$7,IF(Z32=FORMULAS!$A$10,0,'Tabla Valoración controles'!$F$8))</f>
        <v>0.15</v>
      </c>
      <c r="AD32" s="97"/>
      <c r="AE32" s="98">
        <f>+IF(AD32='Tabla Valoración controles'!$D$9,'Tabla Valoración controles'!$F$9,IF(Z32=FORMULAS!$A$10,0,'Tabla Valoración controles'!$F$10))</f>
        <v>0</v>
      </c>
      <c r="AF32" s="97"/>
      <c r="AG32" s="98">
        <f>+IF(AF32='Tabla Valoración controles'!$D$9,'Tabla Valoración controles'!$F$9,IF(AB32=FORMULAS!$A$10,0,'Tabla Valoración controles'!$F$10))</f>
        <v>0</v>
      </c>
      <c r="AH32" s="97"/>
      <c r="AI32" s="98">
        <f>+IF(AH32='Tabla Valoración controles'!$D$13,'Tabla Valoración controles'!$F$13,'Tabla Valoración controles'!$F$14)</f>
        <v>0</v>
      </c>
      <c r="AJ32" s="99">
        <f t="shared" si="0"/>
        <v>0.25</v>
      </c>
      <c r="AK32" s="100" t="s">
        <v>246</v>
      </c>
      <c r="AL32" s="101">
        <f>+IF(AK32=CONTROLES!$C$50,CONTROLES!$D$50,CONTROLES!$D$51)</f>
        <v>15</v>
      </c>
      <c r="AM32" s="100" t="s">
        <v>251</v>
      </c>
      <c r="AN32" s="101">
        <f>+IF(AM32=CONTROLES!$C$52,CONTROLES!$D$52,CONTROLES!$D$53)</f>
        <v>15</v>
      </c>
      <c r="AO32" s="100" t="s">
        <v>252</v>
      </c>
      <c r="AP32" s="101">
        <f>+IF(AO32=CONTROLES!$C$54,CONTROLES!$D$54,CONTROLES!$D$55)</f>
        <v>15</v>
      </c>
      <c r="AQ32" s="100" t="s">
        <v>283</v>
      </c>
      <c r="AR32" s="101">
        <f>+IF(AQ32=CONTROLES!$C$56,CONTROLES!$D$56,IF(AQ32=CONTROLES!$C$57,CONTROLES!$D$57,CONTROLES!$D$58))</f>
        <v>10</v>
      </c>
      <c r="AS32" s="100" t="s">
        <v>254</v>
      </c>
      <c r="AT32" s="101">
        <f>+IF(AS32=CONTROLES!$C$59,CONTROLES!$D$59,CONTROLES!$D$60)</f>
        <v>15</v>
      </c>
      <c r="AU32" s="100" t="s">
        <v>255</v>
      </c>
      <c r="AV32" s="101">
        <f>+IF(AU32=CONTROLES!$C$61,CONTROLES!$D$61,CONTROLES!$D$62)</f>
        <v>15</v>
      </c>
      <c r="AW32" s="100" t="s">
        <v>256</v>
      </c>
      <c r="AX32" s="101">
        <f>+IF(AW32=CONTROLES!$C$63,CONTROLES!$D$63,IF(AW32=CONTROLES!$C$64,CONTROLES!$D$64,0))</f>
        <v>10</v>
      </c>
      <c r="AY32" s="101">
        <f t="shared" si="1"/>
        <v>95</v>
      </c>
      <c r="AZ32" s="106" t="str">
        <f t="shared" si="2"/>
        <v>Moderado</v>
      </c>
      <c r="BA32" s="386"/>
      <c r="BB32" s="386"/>
      <c r="BC32" s="386"/>
      <c r="BD32" s="386"/>
      <c r="BE32" s="386"/>
      <c r="BF32" s="386"/>
      <c r="BG32" s="143"/>
      <c r="BH32" s="143"/>
      <c r="BI32" s="143"/>
      <c r="BJ32" s="143"/>
      <c r="BK32" s="143"/>
      <c r="BL32" s="111"/>
      <c r="BM32" s="111"/>
      <c r="BN32" s="111"/>
      <c r="BO32" s="111"/>
      <c r="BP32" s="111"/>
      <c r="BQ32" s="111"/>
      <c r="BR32" s="111"/>
      <c r="BS32" s="111"/>
      <c r="BT32" s="111"/>
      <c r="BU32" s="111"/>
      <c r="BV32" s="109"/>
      <c r="BW32" s="109"/>
      <c r="BX32" s="109"/>
      <c r="BY32" s="109"/>
      <c r="BZ32" s="109"/>
      <c r="CA32" s="132"/>
      <c r="CB32" s="132"/>
      <c r="CC32" s="132"/>
      <c r="CD32" s="115"/>
      <c r="CE32" s="115"/>
      <c r="CF32" s="115"/>
      <c r="CG32" s="115"/>
      <c r="CH32" s="115"/>
      <c r="CI32" s="115"/>
      <c r="CJ32" s="115"/>
      <c r="CK32" s="115"/>
      <c r="CL32" s="115"/>
      <c r="CM32" s="158"/>
      <c r="CN32" s="107"/>
      <c r="CO32" s="107"/>
      <c r="CP32" s="107"/>
      <c r="CQ32" s="107"/>
      <c r="CR32" s="107"/>
      <c r="CS32" s="118"/>
      <c r="CT32" s="118"/>
      <c r="CU32" s="473"/>
      <c r="CV32" s="348"/>
      <c r="CW32" s="128"/>
      <c r="CX32" s="128"/>
      <c r="CY32" s="128"/>
      <c r="CZ32" s="128"/>
      <c r="DA32" s="349"/>
      <c r="DB32" s="337"/>
      <c r="DC32" s="118"/>
      <c r="DD32" s="481"/>
      <c r="DE32" s="130"/>
      <c r="DF32" s="130"/>
      <c r="DG32" s="130"/>
      <c r="DH32" s="130"/>
      <c r="DI32" s="130"/>
      <c r="DJ32" s="130"/>
      <c r="DK32" s="131"/>
      <c r="DL32" s="131"/>
      <c r="DM32" s="386"/>
      <c r="DN32" s="69"/>
      <c r="DO32" s="69"/>
      <c r="DP32" s="69"/>
      <c r="DQ32" s="69"/>
      <c r="DR32" s="69"/>
      <c r="DS32" s="69"/>
      <c r="DT32" s="69"/>
      <c r="DU32" s="69"/>
      <c r="DV32" s="69"/>
      <c r="DW32" s="69"/>
      <c r="DX32" s="69"/>
      <c r="DY32" s="69"/>
      <c r="DZ32" s="69"/>
      <c r="EA32" s="69"/>
      <c r="EB32" s="69"/>
      <c r="EC32" s="69"/>
      <c r="ED32" s="69"/>
    </row>
    <row r="33" spans="1:134" ht="147" customHeight="1" x14ac:dyDescent="0.25">
      <c r="A33" s="387">
        <v>5</v>
      </c>
      <c r="B33" s="389" t="s">
        <v>403</v>
      </c>
      <c r="C33" s="389" t="str">
        <f>VLOOKUP(B33,FORMULAS!$A$30:$B$46,2,0)</f>
        <v>En cada vigencia ejecutar oportunamente el 100% de los seguimientos y auditorias (trabajos de aseguramiento) contemplados en el plan anual de auditorías, de forma independiente y objetiva, con el fin de detectar
desviaciones y generar recomendaciones que contribuyan al mejoramiento de la entidad y el cumplimiento de sus objetivos</v>
      </c>
      <c r="D33" s="389" t="str">
        <f>VLOOKUP(B33,FORMULAS!$A$30:$C$46,3,0)</f>
        <v>Jefe Oficina de Control Interno</v>
      </c>
      <c r="E33" s="107" t="s">
        <v>404</v>
      </c>
      <c r="F33" s="398" t="s">
        <v>405</v>
      </c>
      <c r="G33" s="107" t="s">
        <v>406</v>
      </c>
      <c r="H33" s="398" t="s">
        <v>407</v>
      </c>
      <c r="I33" s="389" t="s">
        <v>236</v>
      </c>
      <c r="J33" s="389" t="s">
        <v>237</v>
      </c>
      <c r="K33" s="389" t="s">
        <v>237</v>
      </c>
      <c r="L33" s="389" t="s">
        <v>237</v>
      </c>
      <c r="M33" s="389" t="s">
        <v>237</v>
      </c>
      <c r="N33" s="389">
        <v>3</v>
      </c>
      <c r="O33" s="384">
        <f>+IF(N33&lt;=FORMULAS!$M$2,FORMULAS!$N$2,IF(N33&lt;=FORMULAS!$M$3,FORMULAS!$N$3,IF(N33&lt;=FORMULAS!$M$4,FORMULAS!$N$4,IF(N33&lt;=FORMULAS!$M$5,FORMULAS!$N$5,FORMULAS!$N$6))))</f>
        <v>0.4</v>
      </c>
      <c r="P33" s="387" t="str">
        <f>+IF(O33=FORMULAS!$N$2,FORMULAS!$O$2,IF(O33=FORMULAS!$N$3,FORMULAS!$O$3,IF(O33=FORMULAS!$N$4,FORMULAS!$O$4,IF(O33=FORMULAS!$N$5,FORMULAS!$O$5,FORMULAS!$O$6))))</f>
        <v>Baja</v>
      </c>
      <c r="Q33" s="387" t="e">
        <f>VLOOKUP(P33,FORMULAS!$H$1:$J$11,2,0)</f>
        <v>#N/A</v>
      </c>
      <c r="R33" s="388" t="str">
        <f>+P33</f>
        <v>Baja</v>
      </c>
      <c r="S33" s="389" t="str">
        <f>VLOOKUP(A33,'Impacto Ri Inhe'!B$5:AF$53,31)</f>
        <v>Mayor</v>
      </c>
      <c r="T33" s="388" t="str">
        <f>CONCATENATE(R33,S33)</f>
        <v>BajaMayor</v>
      </c>
      <c r="U33" s="397" t="str">
        <f>VLOOKUP(T33,FORMULAS!$K$17:$L$42,2,0)</f>
        <v>Moderado</v>
      </c>
      <c r="V33" s="95">
        <v>1</v>
      </c>
      <c r="W33" s="107" t="s">
        <v>408</v>
      </c>
      <c r="X33" s="107" t="s">
        <v>409</v>
      </c>
      <c r="Y33" s="107" t="s">
        <v>410</v>
      </c>
      <c r="Z33" s="157" t="s">
        <v>241</v>
      </c>
      <c r="AA33" s="99">
        <f>+IF(Z33='[2]Tabla Valoración controles'!$D$4,'[2]Tabla Valoración controles'!$F$4,IF('[2]Mapa Corrupcion'!Z39='[2]Tabla Valoración controles'!$D$5,'[2]Tabla Valoración controles'!$F$5,IF(Z33=[2]FORMULAS!$A$10,0,'[2]Tabla Valoración controles'!$F$6)))</f>
        <v>0</v>
      </c>
      <c r="AB33" s="157" t="s">
        <v>242</v>
      </c>
      <c r="AC33" s="99">
        <f>+IF(AB33='[2]Tabla Valoración controles'!$D$7,'[2]Tabla Valoración controles'!$F$7,IF(Z33=[2]FORMULAS!$A$10,0,'[2]Tabla Valoración controles'!$F$8))</f>
        <v>0</v>
      </c>
      <c r="AD33" s="157" t="s">
        <v>295</v>
      </c>
      <c r="AE33" s="99">
        <f>+IF(AD33='[2]Tabla Valoración controles'!$D$9,'[2]Tabla Valoración controles'!$F$9,IF(Z33=[2]FORMULAS!$A$10,0,'[2]Tabla Valoración controles'!$F$10))</f>
        <v>0</v>
      </c>
      <c r="AF33" s="157" t="s">
        <v>244</v>
      </c>
      <c r="AG33" s="99">
        <f>+IF(AF33='[2]Tabla Valoración controles'!$D$9,'[2]Tabla Valoración controles'!$F$9,IF(AB33=[2]FORMULAS!$A$10,0,'[2]Tabla Valoración controles'!$F$10))</f>
        <v>0</v>
      </c>
      <c r="AH33" s="157" t="s">
        <v>245</v>
      </c>
      <c r="AI33" s="99">
        <f>+IF(AH33='[2]Tabla Valoración controles'!$D$13,'[2]Tabla Valoración controles'!$F$13,'[2]Tabla Valoración controles'!$F$14)</f>
        <v>0</v>
      </c>
      <c r="AJ33" s="99">
        <f t="shared" si="0"/>
        <v>0</v>
      </c>
      <c r="AK33" s="100" t="s">
        <v>246</v>
      </c>
      <c r="AL33" s="101">
        <f>+IF(AK33=[2]CONTROLES!$C$50,[2]CONTROLES!$D$50,[2]CONTROLES!$D$51)</f>
        <v>0</v>
      </c>
      <c r="AM33" s="100" t="s">
        <v>251</v>
      </c>
      <c r="AN33" s="101">
        <f>+IF(AM33=[2]CONTROLES!$C$52,[2]CONTROLES!$D$52,[2]CONTROLES!$D$53)</f>
        <v>0</v>
      </c>
      <c r="AO33" s="100" t="s">
        <v>252</v>
      </c>
      <c r="AP33" s="101">
        <f>+IF(AO33=[2]CONTROLES!$C$54,[2]CONTROLES!$D$54,[2]CONTROLES!$D$55)</f>
        <v>0</v>
      </c>
      <c r="AQ33" s="100" t="s">
        <v>253</v>
      </c>
      <c r="AR33" s="101">
        <f>+IF(AQ33=[2]CONTROLES!$C$56,[2]CONTROLES!$D$56,IF(AQ33=[2]CONTROLES!$C$57,[2]CONTROLES!$D$57,[2]CONTROLES!$D$58))</f>
        <v>0</v>
      </c>
      <c r="AS33" s="100" t="s">
        <v>254</v>
      </c>
      <c r="AT33" s="101">
        <f>+IF(AS33=[2]CONTROLES!$C$59,[2]CONTROLES!$D$59,[2]CONTROLES!$D$60)</f>
        <v>0</v>
      </c>
      <c r="AU33" s="100" t="s">
        <v>255</v>
      </c>
      <c r="AV33" s="101">
        <f>+IF(AU33=[2]CONTROLES!$C$61,[2]CONTROLES!$D$61,[2]CONTROLES!$D$62)</f>
        <v>0</v>
      </c>
      <c r="AW33" s="100" t="s">
        <v>256</v>
      </c>
      <c r="AX33" s="101">
        <f>+IF(AW33=CONTROLES!$C$63,CONTROLES!$D$63,IF(AW33=CONTROLES!$C$64,CONTROLES!$D$64,0))</f>
        <v>10</v>
      </c>
      <c r="AY33" s="101">
        <f t="shared" si="1"/>
        <v>10</v>
      </c>
      <c r="AZ33" s="106" t="str">
        <f t="shared" si="2"/>
        <v>Débil</v>
      </c>
      <c r="BA33" s="399" t="str">
        <f>+FORMULAS!I22</f>
        <v>Muy Baja</v>
      </c>
      <c r="BB33" s="387" t="e">
        <f>VLOOKUP(BA33,FORMULAS!$A$77:$B$82,2,0)</f>
        <v>#N/A</v>
      </c>
      <c r="BC33" s="399" t="str">
        <f>+S33</f>
        <v>Mayor</v>
      </c>
      <c r="BD33" s="388" t="str">
        <f>CONCATENATE(BA33,BC33)</f>
        <v>Muy BajaMayor</v>
      </c>
      <c r="BE33" s="397" t="s">
        <v>54</v>
      </c>
      <c r="BF33" s="397" t="s">
        <v>257</v>
      </c>
      <c r="BG33" s="107" t="s">
        <v>411</v>
      </c>
      <c r="BH33" s="107" t="s">
        <v>412</v>
      </c>
      <c r="BI33" s="153">
        <v>46054</v>
      </c>
      <c r="BJ33" s="153">
        <v>46360</v>
      </c>
      <c r="BK33" s="107" t="s">
        <v>413</v>
      </c>
      <c r="BL33" s="111" t="s">
        <v>51</v>
      </c>
      <c r="BM33" s="164" t="s">
        <v>414</v>
      </c>
      <c r="BN33" s="109" t="s">
        <v>415</v>
      </c>
      <c r="BO33" s="164" t="s">
        <v>416</v>
      </c>
      <c r="BP33" s="111" t="s">
        <v>417</v>
      </c>
      <c r="BQ33" s="111" t="s">
        <v>281</v>
      </c>
      <c r="BR33" s="111" t="s">
        <v>52</v>
      </c>
      <c r="BS33" s="111" t="s">
        <v>417</v>
      </c>
      <c r="BT33" s="111" t="s">
        <v>417</v>
      </c>
      <c r="BU33" s="109" t="s">
        <v>51</v>
      </c>
      <c r="BV33" s="164" t="s">
        <v>418</v>
      </c>
      <c r="BW33" s="164" t="s">
        <v>419</v>
      </c>
      <c r="BX33" s="164" t="s">
        <v>420</v>
      </c>
      <c r="BY33" s="109">
        <v>20261100053693</v>
      </c>
      <c r="BZ33" s="164" t="s">
        <v>281</v>
      </c>
      <c r="CA33" s="109" t="s">
        <v>52</v>
      </c>
      <c r="CB33" s="109" t="s">
        <v>417</v>
      </c>
      <c r="CC33" s="109" t="s">
        <v>417</v>
      </c>
      <c r="CD33" s="113"/>
      <c r="CE33" s="113"/>
      <c r="CF33" s="113"/>
      <c r="CG33" s="113"/>
      <c r="CH33" s="165"/>
      <c r="CI33" s="115"/>
      <c r="CJ33" s="115"/>
      <c r="CK33" s="115"/>
      <c r="CL33" s="115"/>
      <c r="CM33" s="111" t="s">
        <v>51</v>
      </c>
      <c r="CN33" s="109" t="s">
        <v>421</v>
      </c>
      <c r="CO33" s="109" t="s">
        <v>271</v>
      </c>
      <c r="CP33" s="109" t="s">
        <v>423</v>
      </c>
      <c r="CQ33" s="109" t="s">
        <v>271</v>
      </c>
      <c r="CR33" s="109" t="s">
        <v>52</v>
      </c>
      <c r="CS33" s="109" t="s">
        <v>776</v>
      </c>
      <c r="CT33" s="109"/>
      <c r="CU33" s="483" t="s">
        <v>777</v>
      </c>
      <c r="CV33" s="348" t="s">
        <v>51</v>
      </c>
      <c r="CW33" s="325" t="s">
        <v>720</v>
      </c>
      <c r="CX33" s="128" t="s">
        <v>281</v>
      </c>
      <c r="CY33" s="132" t="s">
        <v>721</v>
      </c>
      <c r="CZ33" s="128" t="s">
        <v>281</v>
      </c>
      <c r="DA33" s="349" t="s">
        <v>52</v>
      </c>
      <c r="DB33" s="360" t="s">
        <v>778</v>
      </c>
      <c r="DC33" s="107" t="s">
        <v>779</v>
      </c>
      <c r="DD33" s="482" t="s">
        <v>815</v>
      </c>
      <c r="DE33" s="130"/>
      <c r="DF33" s="155"/>
      <c r="DG33" s="130"/>
      <c r="DH33" s="155"/>
      <c r="DI33" s="130"/>
      <c r="DJ33" s="130"/>
      <c r="DK33" s="131"/>
      <c r="DL33" s="131"/>
      <c r="DM33" s="478"/>
      <c r="DN33" s="69"/>
      <c r="DO33" s="69"/>
      <c r="DP33" s="69"/>
      <c r="DQ33" s="69"/>
      <c r="DR33" s="69"/>
      <c r="DS33" s="69"/>
      <c r="DT33" s="69"/>
      <c r="DU33" s="69"/>
      <c r="DV33" s="69"/>
      <c r="DW33" s="69"/>
      <c r="DX33" s="69"/>
      <c r="DY33" s="69"/>
      <c r="DZ33" s="69"/>
      <c r="EA33" s="69"/>
      <c r="EB33" s="69"/>
      <c r="EC33" s="69"/>
      <c r="ED33" s="69"/>
    </row>
    <row r="34" spans="1:134" ht="39.75" customHeight="1" x14ac:dyDescent="0.25">
      <c r="A34" s="385"/>
      <c r="B34" s="385"/>
      <c r="C34" s="385"/>
      <c r="D34" s="385"/>
      <c r="E34" s="107" t="s">
        <v>424</v>
      </c>
      <c r="F34" s="385"/>
      <c r="G34" s="107" t="s">
        <v>425</v>
      </c>
      <c r="H34" s="385"/>
      <c r="I34" s="385"/>
      <c r="J34" s="385"/>
      <c r="K34" s="385"/>
      <c r="L34" s="385"/>
      <c r="M34" s="385"/>
      <c r="N34" s="385"/>
      <c r="O34" s="385"/>
      <c r="P34" s="385"/>
      <c r="Q34" s="385"/>
      <c r="R34" s="385"/>
      <c r="S34" s="385"/>
      <c r="T34" s="385"/>
      <c r="U34" s="385"/>
      <c r="V34" s="95"/>
      <c r="W34" s="94"/>
      <c r="X34" s="94"/>
      <c r="Y34" s="94"/>
      <c r="Z34" s="97"/>
      <c r="AA34" s="98">
        <f>+IF(Z34='Tabla Valoración controles'!$D$4,'Tabla Valoración controles'!$F$4,IF('Mapa Corrupcion'!Z34='Tabla Valoración controles'!$D$5,'Tabla Valoración controles'!$F$5,IF(Z34=FORMULAS!$A$10,0,'Tabla Valoración controles'!$F$6)))</f>
        <v>0.1</v>
      </c>
      <c r="AB34" s="97"/>
      <c r="AC34" s="98">
        <f>+IF(AB34='Tabla Valoración controles'!$D$7,'Tabla Valoración controles'!$F$7,IF(Z34=FORMULAS!$A$10,0,'Tabla Valoración controles'!$F$8))</f>
        <v>0.15</v>
      </c>
      <c r="AD34" s="97"/>
      <c r="AE34" s="98">
        <f>+IF(AD34='Tabla Valoración controles'!$D$9,'Tabla Valoración controles'!$F$9,IF(Z34=FORMULAS!$A$10,0,'Tabla Valoración controles'!$F$10))</f>
        <v>0</v>
      </c>
      <c r="AF34" s="97"/>
      <c r="AG34" s="98">
        <f>+IF(AF34='Tabla Valoración controles'!$D$9,'Tabla Valoración controles'!$F$9,IF(AB34=FORMULAS!$A$10,0,'Tabla Valoración controles'!$F$10))</f>
        <v>0</v>
      </c>
      <c r="AH34" s="97"/>
      <c r="AI34" s="98">
        <f>+IF(AH34='Tabla Valoración controles'!$D$13,'Tabla Valoración controles'!$F$13,'Tabla Valoración controles'!$F$14)</f>
        <v>0</v>
      </c>
      <c r="AJ34" s="99">
        <f t="shared" si="0"/>
        <v>0.25</v>
      </c>
      <c r="AK34" s="100" t="s">
        <v>246</v>
      </c>
      <c r="AL34" s="101">
        <f>+IF(AK34=CONTROLES!$C$50,CONTROLES!$D$50,CONTROLES!$D$51)</f>
        <v>15</v>
      </c>
      <c r="AM34" s="100" t="s">
        <v>251</v>
      </c>
      <c r="AN34" s="101">
        <f>+IF(AM34=CONTROLES!$C$52,CONTROLES!$D$52,CONTROLES!$D$53)</f>
        <v>15</v>
      </c>
      <c r="AO34" s="100" t="s">
        <v>252</v>
      </c>
      <c r="AP34" s="101">
        <f>+IF(AO34=CONTROLES!$C$54,CONTROLES!$D$54,CONTROLES!$D$55)</f>
        <v>15</v>
      </c>
      <c r="AQ34" s="100" t="s">
        <v>283</v>
      </c>
      <c r="AR34" s="101">
        <f>+IF(AQ34=CONTROLES!$C$56,CONTROLES!$D$56,IF(AQ34=CONTROLES!$C$57,CONTROLES!$D$57,CONTROLES!$D$58))</f>
        <v>10</v>
      </c>
      <c r="AS34" s="100" t="s">
        <v>254</v>
      </c>
      <c r="AT34" s="101">
        <f>+IF(AS34=CONTROLES!$C$59,CONTROLES!$D$59,CONTROLES!$D$60)</f>
        <v>15</v>
      </c>
      <c r="AU34" s="100" t="s">
        <v>255</v>
      </c>
      <c r="AV34" s="101">
        <f>+IF(AU34=CONTROLES!$C$61,CONTROLES!$D$61,CONTROLES!$D$62)</f>
        <v>15</v>
      </c>
      <c r="AW34" s="100" t="s">
        <v>256</v>
      </c>
      <c r="AX34" s="101">
        <f>+IF(AW34=CONTROLES!$C$63,CONTROLES!$D$63,IF(AW34=CONTROLES!$C$64,CONTROLES!$D$64,0))</f>
        <v>10</v>
      </c>
      <c r="AY34" s="101">
        <f t="shared" si="1"/>
        <v>95</v>
      </c>
      <c r="AZ34" s="106" t="str">
        <f t="shared" si="2"/>
        <v>Moderado</v>
      </c>
      <c r="BA34" s="385"/>
      <c r="BB34" s="385"/>
      <c r="BC34" s="385"/>
      <c r="BD34" s="385"/>
      <c r="BE34" s="385"/>
      <c r="BF34" s="385"/>
      <c r="BG34" s="150"/>
      <c r="BH34" s="141"/>
      <c r="BI34" s="166"/>
      <c r="BJ34" s="166"/>
      <c r="BK34" s="141"/>
      <c r="BL34" s="111"/>
      <c r="BM34" s="111"/>
      <c r="BN34" s="111"/>
      <c r="BO34" s="111"/>
      <c r="BP34" s="111"/>
      <c r="BQ34" s="111"/>
      <c r="BR34" s="111"/>
      <c r="BS34" s="111"/>
      <c r="BT34" s="111"/>
      <c r="BU34" s="111"/>
      <c r="BV34" s="109"/>
      <c r="BW34" s="109"/>
      <c r="BX34" s="109"/>
      <c r="BY34" s="109"/>
      <c r="BZ34" s="109"/>
      <c r="CA34" s="107"/>
      <c r="CB34" s="107"/>
      <c r="CC34" s="107"/>
      <c r="CD34" s="115"/>
      <c r="CE34" s="115"/>
      <c r="CF34" s="115"/>
      <c r="CG34" s="113"/>
      <c r="CH34" s="115"/>
      <c r="CI34" s="115"/>
      <c r="CJ34" s="115"/>
      <c r="CK34" s="115"/>
      <c r="CL34" s="115"/>
      <c r="CM34" s="116"/>
      <c r="CN34" s="109"/>
      <c r="CO34" s="109"/>
      <c r="CP34" s="109"/>
      <c r="CQ34" s="109"/>
      <c r="CR34" s="109"/>
      <c r="CS34" s="109"/>
      <c r="CT34" s="109"/>
      <c r="CU34" s="472"/>
      <c r="CV34" s="348"/>
      <c r="CW34" s="128"/>
      <c r="CX34" s="128"/>
      <c r="CY34" s="128"/>
      <c r="CZ34" s="128"/>
      <c r="DA34" s="349"/>
      <c r="DB34" s="338"/>
      <c r="DC34" s="130"/>
      <c r="DD34" s="480"/>
      <c r="DE34" s="130"/>
      <c r="DF34" s="130"/>
      <c r="DG34" s="130"/>
      <c r="DH34" s="130"/>
      <c r="DI34" s="130"/>
      <c r="DJ34" s="130"/>
      <c r="DK34" s="131"/>
      <c r="DL34" s="131"/>
      <c r="DM34" s="385"/>
      <c r="DN34" s="69"/>
      <c r="DO34" s="69"/>
      <c r="DP34" s="69"/>
      <c r="DQ34" s="69"/>
      <c r="DR34" s="69"/>
      <c r="DS34" s="69"/>
      <c r="DT34" s="69"/>
      <c r="DU34" s="69"/>
      <c r="DV34" s="69"/>
      <c r="DW34" s="69"/>
      <c r="DX34" s="69"/>
      <c r="DY34" s="69"/>
      <c r="DZ34" s="69"/>
      <c r="EA34" s="69"/>
      <c r="EB34" s="69"/>
      <c r="EC34" s="69"/>
      <c r="ED34" s="69"/>
    </row>
    <row r="35" spans="1:134" ht="39.75" customHeight="1" x14ac:dyDescent="0.25">
      <c r="A35" s="385"/>
      <c r="B35" s="385"/>
      <c r="C35" s="385"/>
      <c r="D35" s="385"/>
      <c r="E35" s="107"/>
      <c r="F35" s="385"/>
      <c r="G35" s="107"/>
      <c r="H35" s="385"/>
      <c r="I35" s="385"/>
      <c r="J35" s="385"/>
      <c r="K35" s="385"/>
      <c r="L35" s="385"/>
      <c r="M35" s="385"/>
      <c r="N35" s="385"/>
      <c r="O35" s="385"/>
      <c r="P35" s="385"/>
      <c r="Q35" s="385"/>
      <c r="R35" s="385"/>
      <c r="S35" s="385"/>
      <c r="T35" s="385"/>
      <c r="U35" s="385"/>
      <c r="V35" s="95"/>
      <c r="W35" s="94"/>
      <c r="X35" s="94"/>
      <c r="Y35" s="94"/>
      <c r="Z35" s="97"/>
      <c r="AA35" s="98">
        <f>+IF(Z35='Tabla Valoración controles'!$D$4,'Tabla Valoración controles'!$F$4,IF('Mapa Corrupcion'!Z35='Tabla Valoración controles'!$D$5,'Tabla Valoración controles'!$F$5,IF(Z35=FORMULAS!$A$10,0,'Tabla Valoración controles'!$F$6)))</f>
        <v>0.1</v>
      </c>
      <c r="AB35" s="97"/>
      <c r="AC35" s="98">
        <f>+IF(AB35='Tabla Valoración controles'!$D$7,'Tabla Valoración controles'!$F$7,IF(Z35=FORMULAS!$A$10,0,'Tabla Valoración controles'!$F$8))</f>
        <v>0.15</v>
      </c>
      <c r="AD35" s="97"/>
      <c r="AE35" s="98">
        <f>+IF(AD35='Tabla Valoración controles'!$D$9,'Tabla Valoración controles'!$F$9,IF(Z35=FORMULAS!$A$10,0,'Tabla Valoración controles'!$F$10))</f>
        <v>0</v>
      </c>
      <c r="AF35" s="97"/>
      <c r="AG35" s="98">
        <f>+IF(AF35='Tabla Valoración controles'!$D$9,'Tabla Valoración controles'!$F$9,IF(AB35=FORMULAS!$A$10,0,'Tabla Valoración controles'!$F$10))</f>
        <v>0</v>
      </c>
      <c r="AH35" s="97"/>
      <c r="AI35" s="98">
        <f>+IF(AH35='Tabla Valoración controles'!$D$13,'Tabla Valoración controles'!$F$13,'Tabla Valoración controles'!$F$14)</f>
        <v>0</v>
      </c>
      <c r="AJ35" s="99">
        <f t="shared" si="0"/>
        <v>0.25</v>
      </c>
      <c r="AK35" s="100" t="s">
        <v>246</v>
      </c>
      <c r="AL35" s="101">
        <f>+IF(AK35=CONTROLES!$C$50,CONTROLES!$D$50,CONTROLES!$D$51)</f>
        <v>15</v>
      </c>
      <c r="AM35" s="100" t="s">
        <v>251</v>
      </c>
      <c r="AN35" s="101">
        <f>+IF(AM35=CONTROLES!$C$52,CONTROLES!$D$52,CONTROLES!$D$53)</f>
        <v>15</v>
      </c>
      <c r="AO35" s="100" t="s">
        <v>252</v>
      </c>
      <c r="AP35" s="101">
        <f>+IF(AO35=CONTROLES!$C$54,CONTROLES!$D$54,CONTROLES!$D$55)</f>
        <v>15</v>
      </c>
      <c r="AQ35" s="100" t="s">
        <v>283</v>
      </c>
      <c r="AR35" s="101">
        <f>+IF(AQ35=CONTROLES!$C$56,CONTROLES!$D$56,IF(AQ35=CONTROLES!$C$57,CONTROLES!$D$57,CONTROLES!$D$58))</f>
        <v>10</v>
      </c>
      <c r="AS35" s="100" t="s">
        <v>254</v>
      </c>
      <c r="AT35" s="101">
        <f>+IF(AS35=CONTROLES!$C$59,CONTROLES!$D$59,CONTROLES!$D$60)</f>
        <v>15</v>
      </c>
      <c r="AU35" s="100" t="s">
        <v>255</v>
      </c>
      <c r="AV35" s="101">
        <f>+IF(AU35=CONTROLES!$C$61,CONTROLES!$D$61,CONTROLES!$D$62)</f>
        <v>15</v>
      </c>
      <c r="AW35" s="100" t="s">
        <v>256</v>
      </c>
      <c r="AX35" s="101">
        <f>+IF(AW35=CONTROLES!$C$63,CONTROLES!$D$63,IF(AW35=CONTROLES!$C$64,CONTROLES!$D$64,0))</f>
        <v>10</v>
      </c>
      <c r="AY35" s="101">
        <f t="shared" si="1"/>
        <v>95</v>
      </c>
      <c r="AZ35" s="106" t="str">
        <f t="shared" si="2"/>
        <v>Moderado</v>
      </c>
      <c r="BA35" s="385"/>
      <c r="BB35" s="385"/>
      <c r="BC35" s="385"/>
      <c r="BD35" s="385"/>
      <c r="BE35" s="385"/>
      <c r="BF35" s="385"/>
      <c r="BG35" s="143"/>
      <c r="BH35" s="143"/>
      <c r="BI35" s="143"/>
      <c r="BJ35" s="143"/>
      <c r="BK35" s="143"/>
      <c r="BL35" s="111"/>
      <c r="BM35" s="111"/>
      <c r="BN35" s="111"/>
      <c r="BO35" s="111"/>
      <c r="BP35" s="111"/>
      <c r="BQ35" s="111"/>
      <c r="BR35" s="111"/>
      <c r="BS35" s="111"/>
      <c r="BT35" s="111"/>
      <c r="BU35" s="111"/>
      <c r="BV35" s="109"/>
      <c r="BW35" s="109"/>
      <c r="BX35" s="109"/>
      <c r="BY35" s="109"/>
      <c r="BZ35" s="109"/>
      <c r="CA35" s="107"/>
      <c r="CB35" s="107"/>
      <c r="CC35" s="107"/>
      <c r="CD35" s="115"/>
      <c r="CE35" s="115"/>
      <c r="CF35" s="115"/>
      <c r="CG35" s="115"/>
      <c r="CH35" s="115"/>
      <c r="CI35" s="115"/>
      <c r="CJ35" s="115"/>
      <c r="CK35" s="115"/>
      <c r="CL35" s="115"/>
      <c r="CM35" s="116"/>
      <c r="CN35" s="109"/>
      <c r="CO35" s="109"/>
      <c r="CP35" s="109"/>
      <c r="CQ35" s="109"/>
      <c r="CR35" s="109"/>
      <c r="CS35" s="109"/>
      <c r="CT35" s="109"/>
      <c r="CU35" s="472"/>
      <c r="CV35" s="348"/>
      <c r="CW35" s="128"/>
      <c r="CX35" s="128"/>
      <c r="CY35" s="128"/>
      <c r="CZ35" s="128"/>
      <c r="DA35" s="349"/>
      <c r="DB35" s="338"/>
      <c r="DC35" s="130"/>
      <c r="DD35" s="480"/>
      <c r="DE35" s="130"/>
      <c r="DF35" s="130"/>
      <c r="DG35" s="130"/>
      <c r="DH35" s="130"/>
      <c r="DI35" s="130"/>
      <c r="DJ35" s="130"/>
      <c r="DK35" s="131"/>
      <c r="DL35" s="131"/>
      <c r="DM35" s="385"/>
      <c r="DN35" s="69"/>
      <c r="DO35" s="69"/>
      <c r="DP35" s="69"/>
      <c r="DQ35" s="69"/>
      <c r="DR35" s="69"/>
      <c r="DS35" s="69"/>
      <c r="DT35" s="69"/>
      <c r="DU35" s="69"/>
      <c r="DV35" s="69"/>
      <c r="DW35" s="69"/>
      <c r="DX35" s="69"/>
      <c r="DY35" s="69"/>
      <c r="DZ35" s="69"/>
      <c r="EA35" s="69"/>
      <c r="EB35" s="69"/>
      <c r="EC35" s="69"/>
      <c r="ED35" s="69"/>
    </row>
    <row r="36" spans="1:134" ht="25.5" customHeight="1" x14ac:dyDescent="0.25">
      <c r="A36" s="385"/>
      <c r="B36" s="385"/>
      <c r="C36" s="385"/>
      <c r="D36" s="385"/>
      <c r="E36" s="107"/>
      <c r="F36" s="385"/>
      <c r="G36" s="107"/>
      <c r="H36" s="385"/>
      <c r="I36" s="385"/>
      <c r="J36" s="385"/>
      <c r="K36" s="385"/>
      <c r="L36" s="385"/>
      <c r="M36" s="385"/>
      <c r="N36" s="385"/>
      <c r="O36" s="385"/>
      <c r="P36" s="385"/>
      <c r="Q36" s="385"/>
      <c r="R36" s="385"/>
      <c r="S36" s="385"/>
      <c r="T36" s="385"/>
      <c r="U36" s="385"/>
      <c r="V36" s="95"/>
      <c r="W36" s="94"/>
      <c r="X36" s="94"/>
      <c r="Y36" s="94"/>
      <c r="Z36" s="97"/>
      <c r="AA36" s="98">
        <f>+IF(Z36='Tabla Valoración controles'!$D$4,'Tabla Valoración controles'!$F$4,IF('Mapa Corrupcion'!Z36='Tabla Valoración controles'!$D$5,'Tabla Valoración controles'!$F$5,IF(Z36=FORMULAS!$A$10,0,'Tabla Valoración controles'!$F$6)))</f>
        <v>0.1</v>
      </c>
      <c r="AB36" s="97"/>
      <c r="AC36" s="98">
        <f>+IF(AB36='Tabla Valoración controles'!$D$7,'Tabla Valoración controles'!$F$7,IF(Z36=FORMULAS!$A$10,0,'Tabla Valoración controles'!$F$8))</f>
        <v>0.15</v>
      </c>
      <c r="AD36" s="97"/>
      <c r="AE36" s="98">
        <f>+IF(AD36='Tabla Valoración controles'!$D$9,'Tabla Valoración controles'!$F$9,IF(Z36=FORMULAS!$A$10,0,'Tabla Valoración controles'!$F$10))</f>
        <v>0</v>
      </c>
      <c r="AF36" s="97"/>
      <c r="AG36" s="98">
        <f>+IF(AF36='Tabla Valoración controles'!$D$9,'Tabla Valoración controles'!$F$9,IF(AB36=FORMULAS!$A$10,0,'Tabla Valoración controles'!$F$10))</f>
        <v>0</v>
      </c>
      <c r="AH36" s="97"/>
      <c r="AI36" s="98">
        <f>+IF(AH36='Tabla Valoración controles'!$D$13,'Tabla Valoración controles'!$F$13,'Tabla Valoración controles'!$F$14)</f>
        <v>0</v>
      </c>
      <c r="AJ36" s="99">
        <f t="shared" si="0"/>
        <v>0.25</v>
      </c>
      <c r="AK36" s="100" t="s">
        <v>246</v>
      </c>
      <c r="AL36" s="101">
        <f>+IF(AK36=CONTROLES!$C$50,CONTROLES!$D$50,CONTROLES!$D$51)</f>
        <v>15</v>
      </c>
      <c r="AM36" s="100" t="s">
        <v>251</v>
      </c>
      <c r="AN36" s="101">
        <f>+IF(AM36=CONTROLES!$C$52,CONTROLES!$D$52,CONTROLES!$D$53)</f>
        <v>15</v>
      </c>
      <c r="AO36" s="100" t="s">
        <v>252</v>
      </c>
      <c r="AP36" s="101">
        <f>+IF(AO36=CONTROLES!$C$54,CONTROLES!$D$54,CONTROLES!$D$55)</f>
        <v>15</v>
      </c>
      <c r="AQ36" s="100" t="s">
        <v>283</v>
      </c>
      <c r="AR36" s="101">
        <f>+IF(AQ36=CONTROLES!$C$56,CONTROLES!$D$56,IF(AQ36=CONTROLES!$C$57,CONTROLES!$D$57,CONTROLES!$D$58))</f>
        <v>10</v>
      </c>
      <c r="AS36" s="100" t="s">
        <v>254</v>
      </c>
      <c r="AT36" s="101">
        <f>+IF(AS36=CONTROLES!$C$59,CONTROLES!$D$59,CONTROLES!$D$60)</f>
        <v>15</v>
      </c>
      <c r="AU36" s="100" t="s">
        <v>255</v>
      </c>
      <c r="AV36" s="101">
        <f>+IF(AU36=CONTROLES!$C$61,CONTROLES!$D$61,CONTROLES!$D$62)</f>
        <v>15</v>
      </c>
      <c r="AW36" s="100" t="s">
        <v>256</v>
      </c>
      <c r="AX36" s="101">
        <f>+IF(AW36=CONTROLES!$C$63,CONTROLES!$D$63,IF(AW36=CONTROLES!$C$64,CONTROLES!$D$64,0))</f>
        <v>10</v>
      </c>
      <c r="AY36" s="101">
        <f t="shared" si="1"/>
        <v>95</v>
      </c>
      <c r="AZ36" s="106" t="str">
        <f t="shared" si="2"/>
        <v>Moderado</v>
      </c>
      <c r="BA36" s="385"/>
      <c r="BB36" s="385"/>
      <c r="BC36" s="385"/>
      <c r="BD36" s="385"/>
      <c r="BE36" s="385"/>
      <c r="BF36" s="385"/>
      <c r="BG36" s="143"/>
      <c r="BH36" s="143"/>
      <c r="BI36" s="143"/>
      <c r="BJ36" s="143"/>
      <c r="BK36" s="143"/>
      <c r="BL36" s="111"/>
      <c r="BM36" s="111"/>
      <c r="BN36" s="111"/>
      <c r="BO36" s="111"/>
      <c r="BP36" s="111"/>
      <c r="BQ36" s="111"/>
      <c r="BR36" s="111"/>
      <c r="BS36" s="111"/>
      <c r="BT36" s="111"/>
      <c r="BU36" s="111"/>
      <c r="BV36" s="109"/>
      <c r="BW36" s="109"/>
      <c r="BX36" s="109"/>
      <c r="BY36" s="109"/>
      <c r="BZ36" s="109"/>
      <c r="CA36" s="107"/>
      <c r="CB36" s="107"/>
      <c r="CC36" s="107"/>
      <c r="CD36" s="115"/>
      <c r="CE36" s="115"/>
      <c r="CF36" s="115"/>
      <c r="CG36" s="115"/>
      <c r="CH36" s="115"/>
      <c r="CI36" s="115"/>
      <c r="CJ36" s="115"/>
      <c r="CK36" s="115"/>
      <c r="CL36" s="115"/>
      <c r="CM36" s="116"/>
      <c r="CN36" s="109"/>
      <c r="CO36" s="109"/>
      <c r="CP36" s="109"/>
      <c r="CQ36" s="109"/>
      <c r="CR36" s="109"/>
      <c r="CS36" s="109"/>
      <c r="CT36" s="109"/>
      <c r="CU36" s="472"/>
      <c r="CV36" s="348"/>
      <c r="CW36" s="128"/>
      <c r="CX36" s="128"/>
      <c r="CY36" s="128"/>
      <c r="CZ36" s="128"/>
      <c r="DA36" s="349"/>
      <c r="DB36" s="338"/>
      <c r="DC36" s="130"/>
      <c r="DD36" s="480"/>
      <c r="DE36" s="130"/>
      <c r="DF36" s="130"/>
      <c r="DG36" s="130"/>
      <c r="DH36" s="130"/>
      <c r="DI36" s="130"/>
      <c r="DJ36" s="130"/>
      <c r="DK36" s="131"/>
      <c r="DL36" s="131"/>
      <c r="DM36" s="385"/>
      <c r="DN36" s="69"/>
      <c r="DO36" s="69"/>
      <c r="DP36" s="69"/>
      <c r="DQ36" s="69"/>
      <c r="DR36" s="69"/>
      <c r="DS36" s="69"/>
      <c r="DT36" s="69"/>
      <c r="DU36" s="69"/>
      <c r="DV36" s="69"/>
      <c r="DW36" s="69"/>
      <c r="DX36" s="69"/>
      <c r="DY36" s="69"/>
      <c r="DZ36" s="69"/>
      <c r="EA36" s="69"/>
      <c r="EB36" s="69"/>
      <c r="EC36" s="69"/>
      <c r="ED36" s="69"/>
    </row>
    <row r="37" spans="1:134" ht="25.5" customHeight="1" x14ac:dyDescent="0.25">
      <c r="A37" s="385"/>
      <c r="B37" s="385"/>
      <c r="C37" s="385"/>
      <c r="D37" s="385"/>
      <c r="E37" s="107"/>
      <c r="F37" s="385"/>
      <c r="G37" s="107"/>
      <c r="H37" s="385"/>
      <c r="I37" s="385"/>
      <c r="J37" s="385"/>
      <c r="K37" s="385"/>
      <c r="L37" s="385"/>
      <c r="M37" s="385"/>
      <c r="N37" s="385"/>
      <c r="O37" s="385"/>
      <c r="P37" s="385"/>
      <c r="Q37" s="385"/>
      <c r="R37" s="385"/>
      <c r="S37" s="385"/>
      <c r="T37" s="385"/>
      <c r="U37" s="385"/>
      <c r="V37" s="95"/>
      <c r="W37" s="94"/>
      <c r="X37" s="94"/>
      <c r="Y37" s="94"/>
      <c r="Z37" s="97"/>
      <c r="AA37" s="98">
        <f>+IF(Z37='Tabla Valoración controles'!$D$4,'Tabla Valoración controles'!$F$4,IF('Mapa Corrupcion'!Z37='Tabla Valoración controles'!$D$5,'Tabla Valoración controles'!$F$5,IF(Z37=FORMULAS!$A$10,0,'Tabla Valoración controles'!$F$6)))</f>
        <v>0.1</v>
      </c>
      <c r="AB37" s="97"/>
      <c r="AC37" s="98">
        <f>+IF(AB37='Tabla Valoración controles'!$D$7,'Tabla Valoración controles'!$F$7,IF(Z37=FORMULAS!$A$10,0,'Tabla Valoración controles'!$F$8))</f>
        <v>0.15</v>
      </c>
      <c r="AD37" s="97"/>
      <c r="AE37" s="98">
        <f>+IF(AD37='Tabla Valoración controles'!$D$9,'Tabla Valoración controles'!$F$9,IF(Z37=FORMULAS!$A$10,0,'Tabla Valoración controles'!$F$10))</f>
        <v>0</v>
      </c>
      <c r="AF37" s="97"/>
      <c r="AG37" s="98">
        <f>+IF(AF37='Tabla Valoración controles'!$D$9,'Tabla Valoración controles'!$F$9,IF(AB37=FORMULAS!$A$10,0,'Tabla Valoración controles'!$F$10))</f>
        <v>0</v>
      </c>
      <c r="AH37" s="97"/>
      <c r="AI37" s="98">
        <f>+IF(AH37='Tabla Valoración controles'!$D$13,'Tabla Valoración controles'!$F$13,'Tabla Valoración controles'!$F$14)</f>
        <v>0</v>
      </c>
      <c r="AJ37" s="99">
        <f t="shared" si="0"/>
        <v>0.25</v>
      </c>
      <c r="AK37" s="100" t="s">
        <v>246</v>
      </c>
      <c r="AL37" s="101">
        <f>+IF(AK37=CONTROLES!$C$50,CONTROLES!$D$50,CONTROLES!$D$51)</f>
        <v>15</v>
      </c>
      <c r="AM37" s="100" t="s">
        <v>251</v>
      </c>
      <c r="AN37" s="101">
        <f>+IF(AM37=CONTROLES!$C$52,CONTROLES!$D$52,CONTROLES!$D$53)</f>
        <v>15</v>
      </c>
      <c r="AO37" s="100" t="s">
        <v>252</v>
      </c>
      <c r="AP37" s="101">
        <f>+IF(AO37=CONTROLES!$C$54,CONTROLES!$D$54,CONTROLES!$D$55)</f>
        <v>15</v>
      </c>
      <c r="AQ37" s="100" t="s">
        <v>283</v>
      </c>
      <c r="AR37" s="101">
        <f>+IF(AQ37=CONTROLES!$C$56,CONTROLES!$D$56,IF(AQ37=CONTROLES!$C$57,CONTROLES!$D$57,CONTROLES!$D$58))</f>
        <v>10</v>
      </c>
      <c r="AS37" s="100" t="s">
        <v>254</v>
      </c>
      <c r="AT37" s="101">
        <f>+IF(AS37=CONTROLES!$C$59,CONTROLES!$D$59,CONTROLES!$D$60)</f>
        <v>15</v>
      </c>
      <c r="AU37" s="100" t="s">
        <v>255</v>
      </c>
      <c r="AV37" s="101">
        <f>+IF(AU37=CONTROLES!$C$61,CONTROLES!$D$61,CONTROLES!$D$62)</f>
        <v>15</v>
      </c>
      <c r="AW37" s="100" t="s">
        <v>256</v>
      </c>
      <c r="AX37" s="101">
        <f>+IF(AW37=CONTROLES!$C$63,CONTROLES!$D$63,IF(AW37=CONTROLES!$C$64,CONTROLES!$D$64,0))</f>
        <v>10</v>
      </c>
      <c r="AY37" s="101">
        <f t="shared" si="1"/>
        <v>95</v>
      </c>
      <c r="AZ37" s="106" t="str">
        <f t="shared" si="2"/>
        <v>Moderado</v>
      </c>
      <c r="BA37" s="385"/>
      <c r="BB37" s="385"/>
      <c r="BC37" s="385"/>
      <c r="BD37" s="385"/>
      <c r="BE37" s="385"/>
      <c r="BF37" s="385"/>
      <c r="BG37" s="143"/>
      <c r="BH37" s="143"/>
      <c r="BI37" s="143"/>
      <c r="BJ37" s="143"/>
      <c r="BK37" s="143"/>
      <c r="BL37" s="111"/>
      <c r="BM37" s="111"/>
      <c r="BN37" s="111"/>
      <c r="BO37" s="111"/>
      <c r="BP37" s="111"/>
      <c r="BQ37" s="111"/>
      <c r="BR37" s="111"/>
      <c r="BS37" s="111"/>
      <c r="BT37" s="111"/>
      <c r="BU37" s="111"/>
      <c r="BV37" s="109"/>
      <c r="BW37" s="109"/>
      <c r="BX37" s="109"/>
      <c r="BY37" s="109"/>
      <c r="BZ37" s="109"/>
      <c r="CA37" s="107"/>
      <c r="CB37" s="107"/>
      <c r="CC37" s="107"/>
      <c r="CD37" s="115"/>
      <c r="CE37" s="115"/>
      <c r="CF37" s="115"/>
      <c r="CG37" s="115"/>
      <c r="CH37" s="115"/>
      <c r="CI37" s="115"/>
      <c r="CJ37" s="115"/>
      <c r="CK37" s="115"/>
      <c r="CL37" s="115"/>
      <c r="CM37" s="116"/>
      <c r="CN37" s="109"/>
      <c r="CO37" s="109"/>
      <c r="CP37" s="109"/>
      <c r="CQ37" s="109"/>
      <c r="CR37" s="109"/>
      <c r="CS37" s="109"/>
      <c r="CT37" s="109"/>
      <c r="CU37" s="472"/>
      <c r="CV37" s="348"/>
      <c r="CW37" s="128"/>
      <c r="CX37" s="128"/>
      <c r="CY37" s="128"/>
      <c r="CZ37" s="128"/>
      <c r="DA37" s="349"/>
      <c r="DB37" s="338"/>
      <c r="DC37" s="130"/>
      <c r="DD37" s="480"/>
      <c r="DE37" s="130"/>
      <c r="DF37" s="130"/>
      <c r="DG37" s="130"/>
      <c r="DH37" s="130"/>
      <c r="DI37" s="130"/>
      <c r="DJ37" s="130"/>
      <c r="DK37" s="131"/>
      <c r="DL37" s="131"/>
      <c r="DM37" s="385"/>
      <c r="DN37" s="69"/>
      <c r="DO37" s="69"/>
      <c r="DP37" s="69"/>
      <c r="DQ37" s="69"/>
      <c r="DR37" s="69"/>
      <c r="DS37" s="69"/>
      <c r="DT37" s="69"/>
      <c r="DU37" s="69"/>
      <c r="DV37" s="69"/>
      <c r="DW37" s="69"/>
      <c r="DX37" s="69"/>
      <c r="DY37" s="69"/>
      <c r="DZ37" s="69"/>
      <c r="EA37" s="69"/>
      <c r="EB37" s="69"/>
      <c r="EC37" s="69"/>
      <c r="ED37" s="69"/>
    </row>
    <row r="38" spans="1:134" ht="25.5" customHeight="1" x14ac:dyDescent="0.25">
      <c r="A38" s="386"/>
      <c r="B38" s="386"/>
      <c r="C38" s="386"/>
      <c r="D38" s="386"/>
      <c r="E38" s="107"/>
      <c r="F38" s="386"/>
      <c r="G38" s="107"/>
      <c r="H38" s="386"/>
      <c r="I38" s="386"/>
      <c r="J38" s="386"/>
      <c r="K38" s="386"/>
      <c r="L38" s="386"/>
      <c r="M38" s="386"/>
      <c r="N38" s="386"/>
      <c r="O38" s="386"/>
      <c r="P38" s="386"/>
      <c r="Q38" s="386"/>
      <c r="R38" s="386"/>
      <c r="S38" s="386"/>
      <c r="T38" s="386"/>
      <c r="U38" s="386"/>
      <c r="V38" s="95"/>
      <c r="W38" s="94"/>
      <c r="X38" s="94"/>
      <c r="Y38" s="94"/>
      <c r="Z38" s="97"/>
      <c r="AA38" s="98">
        <f>+IF(Z38='Tabla Valoración controles'!$D$4,'Tabla Valoración controles'!$F$4,IF('Mapa Corrupcion'!Z38='Tabla Valoración controles'!$D$5,'Tabla Valoración controles'!$F$5,IF(Z38=FORMULAS!$A$10,0,'Tabla Valoración controles'!$F$6)))</f>
        <v>0.1</v>
      </c>
      <c r="AB38" s="97"/>
      <c r="AC38" s="98">
        <f>+IF(AB38='Tabla Valoración controles'!$D$7,'Tabla Valoración controles'!$F$7,IF(Z38=FORMULAS!$A$10,0,'Tabla Valoración controles'!$F$8))</f>
        <v>0.15</v>
      </c>
      <c r="AD38" s="97"/>
      <c r="AE38" s="98">
        <f>+IF(AD38='Tabla Valoración controles'!$D$9,'Tabla Valoración controles'!$F$9,IF(Z38=FORMULAS!$A$10,0,'Tabla Valoración controles'!$F$10))</f>
        <v>0</v>
      </c>
      <c r="AF38" s="97"/>
      <c r="AG38" s="98">
        <f>+IF(AF38='Tabla Valoración controles'!$D$9,'Tabla Valoración controles'!$F$9,IF(AB38=FORMULAS!$A$10,0,'Tabla Valoración controles'!$F$10))</f>
        <v>0</v>
      </c>
      <c r="AH38" s="97"/>
      <c r="AI38" s="98">
        <f>+IF(AH38='Tabla Valoración controles'!$D$13,'Tabla Valoración controles'!$F$13,'Tabla Valoración controles'!$F$14)</f>
        <v>0</v>
      </c>
      <c r="AJ38" s="99">
        <f t="shared" si="0"/>
        <v>0.25</v>
      </c>
      <c r="AK38" s="100" t="s">
        <v>246</v>
      </c>
      <c r="AL38" s="101">
        <f>+IF(AK38=CONTROLES!$C$50,CONTROLES!$D$50,CONTROLES!$D$51)</f>
        <v>15</v>
      </c>
      <c r="AM38" s="100" t="s">
        <v>251</v>
      </c>
      <c r="AN38" s="101">
        <f>+IF(AM38=CONTROLES!$C$52,CONTROLES!$D$52,CONTROLES!$D$53)</f>
        <v>15</v>
      </c>
      <c r="AO38" s="100" t="s">
        <v>252</v>
      </c>
      <c r="AP38" s="101">
        <f>+IF(AO38=CONTROLES!$C$54,CONTROLES!$D$54,CONTROLES!$D$55)</f>
        <v>15</v>
      </c>
      <c r="AQ38" s="100" t="s">
        <v>283</v>
      </c>
      <c r="AR38" s="101">
        <f>+IF(AQ38=CONTROLES!$C$56,CONTROLES!$D$56,IF(AQ38=CONTROLES!$C$57,CONTROLES!$D$57,CONTROLES!$D$58))</f>
        <v>10</v>
      </c>
      <c r="AS38" s="100" t="s">
        <v>254</v>
      </c>
      <c r="AT38" s="101">
        <f>+IF(AS38=CONTROLES!$C$59,CONTROLES!$D$59,CONTROLES!$D$60)</f>
        <v>15</v>
      </c>
      <c r="AU38" s="100" t="s">
        <v>255</v>
      </c>
      <c r="AV38" s="101">
        <f>+IF(AU38=CONTROLES!$C$61,CONTROLES!$D$61,CONTROLES!$D$62)</f>
        <v>15</v>
      </c>
      <c r="AW38" s="100" t="s">
        <v>256</v>
      </c>
      <c r="AX38" s="101">
        <f>+IF(AW38=CONTROLES!$C$63,CONTROLES!$D$63,IF(AW38=CONTROLES!$C$64,CONTROLES!$D$64,0))</f>
        <v>10</v>
      </c>
      <c r="AY38" s="101">
        <f t="shared" si="1"/>
        <v>95</v>
      </c>
      <c r="AZ38" s="106" t="str">
        <f t="shared" si="2"/>
        <v>Moderado</v>
      </c>
      <c r="BA38" s="386"/>
      <c r="BB38" s="386"/>
      <c r="BC38" s="386"/>
      <c r="BD38" s="386"/>
      <c r="BE38" s="386"/>
      <c r="BF38" s="386"/>
      <c r="BG38" s="143"/>
      <c r="BH38" s="143"/>
      <c r="BI38" s="143"/>
      <c r="BJ38" s="143"/>
      <c r="BK38" s="143"/>
      <c r="BL38" s="111"/>
      <c r="BM38" s="111"/>
      <c r="BN38" s="111"/>
      <c r="BO38" s="111"/>
      <c r="BP38" s="111"/>
      <c r="BQ38" s="111"/>
      <c r="BR38" s="111"/>
      <c r="BS38" s="111"/>
      <c r="BT38" s="111"/>
      <c r="BU38" s="111"/>
      <c r="BV38" s="109"/>
      <c r="BW38" s="109"/>
      <c r="BX38" s="109"/>
      <c r="BY38" s="109"/>
      <c r="BZ38" s="109"/>
      <c r="CA38" s="107"/>
      <c r="CB38" s="107"/>
      <c r="CC38" s="107"/>
      <c r="CD38" s="115"/>
      <c r="CE38" s="115"/>
      <c r="CF38" s="115"/>
      <c r="CG38" s="115"/>
      <c r="CH38" s="115"/>
      <c r="CI38" s="115"/>
      <c r="CJ38" s="115"/>
      <c r="CK38" s="115"/>
      <c r="CL38" s="115"/>
      <c r="CM38" s="116"/>
      <c r="CN38" s="109"/>
      <c r="CO38" s="109"/>
      <c r="CP38" s="109"/>
      <c r="CQ38" s="109"/>
      <c r="CR38" s="109"/>
      <c r="CS38" s="109"/>
      <c r="CT38" s="109"/>
      <c r="CU38" s="473"/>
      <c r="CV38" s="348"/>
      <c r="CW38" s="128"/>
      <c r="CX38" s="128"/>
      <c r="CY38" s="128"/>
      <c r="CZ38" s="128"/>
      <c r="DA38" s="349"/>
      <c r="DB38" s="338"/>
      <c r="DC38" s="130"/>
      <c r="DD38" s="481"/>
      <c r="DE38" s="130"/>
      <c r="DF38" s="130"/>
      <c r="DG38" s="130"/>
      <c r="DH38" s="130"/>
      <c r="DI38" s="130"/>
      <c r="DJ38" s="130"/>
      <c r="DK38" s="131"/>
      <c r="DL38" s="131"/>
      <c r="DM38" s="386"/>
      <c r="DN38" s="69"/>
      <c r="DO38" s="69"/>
      <c r="DP38" s="69"/>
      <c r="DQ38" s="69"/>
      <c r="DR38" s="69"/>
      <c r="DS38" s="69"/>
      <c r="DT38" s="69"/>
      <c r="DU38" s="69"/>
      <c r="DV38" s="69"/>
      <c r="DW38" s="69"/>
      <c r="DX38" s="69"/>
      <c r="DY38" s="69"/>
      <c r="DZ38" s="69"/>
      <c r="EA38" s="69"/>
      <c r="EB38" s="69"/>
      <c r="EC38" s="69"/>
      <c r="ED38" s="69"/>
    </row>
    <row r="39" spans="1:134" ht="249.75" customHeight="1" x14ac:dyDescent="0.25">
      <c r="A39" s="390">
        <v>6</v>
      </c>
      <c r="B39" s="389" t="s">
        <v>426</v>
      </c>
      <c r="C39" s="389" t="str">
        <f>VLOOKUP(B39,FORMULAS!$A$30:$B$46,2,0)</f>
        <v>Adelantar oportunamente las acciones disciplinarias de los servidores y ex servidores de la FUGA , mediante la aplicación de procedimientos y términos establecidos en la Ley 1952 de 2019 (Código General Disciplinario), con el fin de preservar el cumplimiento de los principios que rigen la función pública y promover el cabal cumplimiento de los fines institucionales.</v>
      </c>
      <c r="D39" s="389" t="str">
        <f>VLOOKUP(B39,FORMULAS!$A$30:$C$46,3,0)</f>
        <v>Jefe Oficina de Control Interno Disciplinario</v>
      </c>
      <c r="E39" s="389" t="s">
        <v>427</v>
      </c>
      <c r="F39" s="389" t="s">
        <v>428</v>
      </c>
      <c r="G39" s="94" t="s">
        <v>429</v>
      </c>
      <c r="H39" s="389" t="s">
        <v>430</v>
      </c>
      <c r="I39" s="389" t="s">
        <v>236</v>
      </c>
      <c r="J39" s="389" t="s">
        <v>237</v>
      </c>
      <c r="K39" s="389" t="s">
        <v>237</v>
      </c>
      <c r="L39" s="389" t="s">
        <v>237</v>
      </c>
      <c r="M39" s="389" t="s">
        <v>237</v>
      </c>
      <c r="N39" s="389">
        <v>22</v>
      </c>
      <c r="O39" s="384">
        <f>+IF(N39&lt;=FORMULAS!$M$2,FORMULAS!$N$2,IF(N39&lt;=FORMULAS!$M$3,FORMULAS!$N$3,IF(N39&lt;=FORMULAS!$M$4,FORMULAS!$N$4,IF(N39&lt;=FORMULAS!$M$5,FORMULAS!$N$5,FORMULAS!$N$6))))</f>
        <v>0.4</v>
      </c>
      <c r="P39" s="387" t="str">
        <f>+IF(O39=FORMULAS!$N$2,FORMULAS!$O$2,IF(O39=FORMULAS!$N$3,FORMULAS!$O$3,IF(O39=FORMULAS!$N$4,FORMULAS!$O$4,IF(O39=FORMULAS!$N$5,FORMULAS!$O$5,FORMULAS!$O$6))))</f>
        <v>Baja</v>
      </c>
      <c r="Q39" s="387" t="e">
        <f>VLOOKUP(P39,FORMULAS!$H$1:$J$11,2,0)</f>
        <v>#N/A</v>
      </c>
      <c r="R39" s="388" t="str">
        <f>+P39</f>
        <v>Baja</v>
      </c>
      <c r="S39" s="389" t="str">
        <f>VLOOKUP(A39,'Impacto Ri Inhe'!B$5:AF$53,31)</f>
        <v>Mayor</v>
      </c>
      <c r="T39" s="388" t="str">
        <f>CONCATENATE(R39,S39)</f>
        <v>BajaMayor</v>
      </c>
      <c r="U39" s="397" t="str">
        <f>VLOOKUP(T39,FORMULAS!$K$17:$L$42,2,0)</f>
        <v>Moderado</v>
      </c>
      <c r="V39" s="115">
        <v>1</v>
      </c>
      <c r="W39" s="107" t="s">
        <v>431</v>
      </c>
      <c r="X39" s="107" t="s">
        <v>432</v>
      </c>
      <c r="Y39" s="107" t="s">
        <v>433</v>
      </c>
      <c r="Z39" s="157" t="s">
        <v>241</v>
      </c>
      <c r="AA39" s="99">
        <f>+IF(Z39='Tabla Valoración controles'!$D$4,'Tabla Valoración controles'!$F$4,IF('Mapa Corrupcion'!Z39='Tabla Valoración controles'!$D$5,'Tabla Valoración controles'!$F$5,IF(Z39=FORMULAS!$A$10,0,'Tabla Valoración controles'!$F$6)))</f>
        <v>0.25</v>
      </c>
      <c r="AB39" s="157" t="s">
        <v>242</v>
      </c>
      <c r="AC39" s="99">
        <f>+IF(AB39='Tabla Valoración controles'!$D$7,'Tabla Valoración controles'!$F$7,IF(Z39=FORMULAS!$A$10,0,'Tabla Valoración controles'!$F$8))</f>
        <v>0.15</v>
      </c>
      <c r="AD39" s="157" t="s">
        <v>243</v>
      </c>
      <c r="AE39" s="99">
        <f>+IF(AD39='Tabla Valoración controles'!$D$9,'Tabla Valoración controles'!$F$9,IF(Z39=FORMULAS!$A$10,0,'Tabla Valoración controles'!$F$10))</f>
        <v>0</v>
      </c>
      <c r="AF39" s="157" t="s">
        <v>244</v>
      </c>
      <c r="AG39" s="99">
        <f>+IF(AF39='Tabla Valoración controles'!$D$9,'Tabla Valoración controles'!$F$9,IF(AB39=FORMULAS!$A$10,0,'Tabla Valoración controles'!$F$10))</f>
        <v>0</v>
      </c>
      <c r="AH39" s="157" t="s">
        <v>245</v>
      </c>
      <c r="AI39" s="99">
        <f>+IF(AH39='Tabla Valoración controles'!$D$13,'Tabla Valoración controles'!$F$13,'Tabla Valoración controles'!$F$14)</f>
        <v>0</v>
      </c>
      <c r="AJ39" s="99">
        <f t="shared" si="0"/>
        <v>0.4</v>
      </c>
      <c r="AK39" s="100" t="s">
        <v>246</v>
      </c>
      <c r="AL39" s="101">
        <f>+IF(AK39=CONTROLES!$C$50,CONTROLES!$D$50,CONTROLES!$D$51)</f>
        <v>15</v>
      </c>
      <c r="AM39" s="100" t="s">
        <v>251</v>
      </c>
      <c r="AN39" s="101">
        <f>+IF(AM39=CONTROLES!$C$52,CONTROLES!$D$52,CONTROLES!$D$53)</f>
        <v>15</v>
      </c>
      <c r="AO39" s="100" t="s">
        <v>252</v>
      </c>
      <c r="AP39" s="101">
        <f>+IF(AO39=CONTROLES!$C$54,CONTROLES!$D$54,CONTROLES!$D$55)</f>
        <v>15</v>
      </c>
      <c r="AQ39" s="100" t="s">
        <v>253</v>
      </c>
      <c r="AR39" s="101">
        <f>+IF(AQ39=CONTROLES!$C$56,CONTROLES!$D$56,IF(AQ39=CONTROLES!$C$57,CONTROLES!$D$57,CONTROLES!$D$58))</f>
        <v>15</v>
      </c>
      <c r="AS39" s="100" t="s">
        <v>254</v>
      </c>
      <c r="AT39" s="101">
        <f>+IF(AS39=CONTROLES!$C$59,CONTROLES!$D$59,CONTROLES!$D$60)</f>
        <v>15</v>
      </c>
      <c r="AU39" s="100" t="s">
        <v>255</v>
      </c>
      <c r="AV39" s="101">
        <f>+IF(AU39=CONTROLES!$C$61,CONTROLES!$D$61,CONTROLES!$D$62)</f>
        <v>15</v>
      </c>
      <c r="AW39" s="100" t="s">
        <v>256</v>
      </c>
      <c r="AX39" s="101">
        <f>+IF(AW39=CONTROLES!$C$63,CONTROLES!$D$63,IF(AW39=CONTROLES!$C$64,CONTROLES!$D$64,0))</f>
        <v>10</v>
      </c>
      <c r="AY39" s="101">
        <f t="shared" si="1"/>
        <v>100</v>
      </c>
      <c r="AZ39" s="106" t="str">
        <f t="shared" si="2"/>
        <v>Fuerte</v>
      </c>
      <c r="BA39" s="399" t="str">
        <f>+FORMULAS!I22</f>
        <v>Muy Baja</v>
      </c>
      <c r="BB39" s="387" t="e">
        <f>VLOOKUP(BA39,FORMULAS!$A$77:$B$82,2,0)</f>
        <v>#N/A</v>
      </c>
      <c r="BC39" s="399" t="str">
        <f>+S39</f>
        <v>Mayor</v>
      </c>
      <c r="BD39" s="388" t="str">
        <f>CONCATENATE(BA39,BC39)</f>
        <v>Muy BajaMayor</v>
      </c>
      <c r="BE39" s="397" t="s">
        <v>54</v>
      </c>
      <c r="BF39" s="397" t="s">
        <v>257</v>
      </c>
      <c r="BG39" s="94" t="s">
        <v>434</v>
      </c>
      <c r="BH39" s="94" t="s">
        <v>435</v>
      </c>
      <c r="BI39" s="153">
        <v>46055</v>
      </c>
      <c r="BJ39" s="153">
        <v>46356</v>
      </c>
      <c r="BK39" s="94" t="s">
        <v>436</v>
      </c>
      <c r="BL39" s="111" t="s">
        <v>51</v>
      </c>
      <c r="BM39" s="109" t="s">
        <v>437</v>
      </c>
      <c r="BN39" s="135" t="s">
        <v>438</v>
      </c>
      <c r="BO39" s="168" t="s">
        <v>439</v>
      </c>
      <c r="BP39" s="148" t="s">
        <v>438</v>
      </c>
      <c r="BQ39" s="111" t="s">
        <v>265</v>
      </c>
      <c r="BR39" s="111" t="s">
        <v>52</v>
      </c>
      <c r="BS39" s="111" t="s">
        <v>236</v>
      </c>
      <c r="BT39" s="111" t="s">
        <v>236</v>
      </c>
      <c r="BU39" s="111" t="s">
        <v>51</v>
      </c>
      <c r="BV39" s="169" t="s">
        <v>440</v>
      </c>
      <c r="BW39" s="365" t="s">
        <v>441</v>
      </c>
      <c r="BX39" s="94" t="s">
        <v>442</v>
      </c>
      <c r="BY39" s="365" t="s">
        <v>443</v>
      </c>
      <c r="BZ39" s="109" t="s">
        <v>265</v>
      </c>
      <c r="CA39" s="107" t="s">
        <v>52</v>
      </c>
      <c r="CB39" s="107" t="s">
        <v>236</v>
      </c>
      <c r="CC39" s="107" t="s">
        <v>236</v>
      </c>
      <c r="CD39" s="115"/>
      <c r="CE39" s="107"/>
      <c r="CF39" s="107"/>
      <c r="CG39" s="107"/>
      <c r="CH39" s="170"/>
      <c r="CI39" s="115"/>
      <c r="CJ39" s="115"/>
      <c r="CK39" s="115"/>
      <c r="CL39" s="115"/>
      <c r="CM39" s="116" t="s">
        <v>51</v>
      </c>
      <c r="CN39" s="109" t="s">
        <v>444</v>
      </c>
      <c r="CO39" s="109" t="s">
        <v>422</v>
      </c>
      <c r="CP39" s="109" t="s">
        <v>445</v>
      </c>
      <c r="CQ39" s="109" t="s">
        <v>265</v>
      </c>
      <c r="CR39" s="109" t="s">
        <v>52</v>
      </c>
      <c r="CS39" s="118" t="s">
        <v>780</v>
      </c>
      <c r="CT39" s="118" t="s">
        <v>781</v>
      </c>
      <c r="CU39" s="483" t="s">
        <v>782</v>
      </c>
      <c r="CV39" s="348" t="s">
        <v>51</v>
      </c>
      <c r="CW39" s="109" t="s">
        <v>722</v>
      </c>
      <c r="CX39" s="128" t="s">
        <v>281</v>
      </c>
      <c r="CY39" s="109" t="s">
        <v>723</v>
      </c>
      <c r="CZ39" s="128" t="s">
        <v>281</v>
      </c>
      <c r="DA39" s="349" t="s">
        <v>52</v>
      </c>
      <c r="DB39" s="337" t="s">
        <v>813</v>
      </c>
      <c r="DC39" s="364" t="s">
        <v>783</v>
      </c>
      <c r="DD39" s="482" t="s">
        <v>821</v>
      </c>
      <c r="DE39" s="130"/>
      <c r="DF39" s="155"/>
      <c r="DG39" s="130"/>
      <c r="DH39" s="121"/>
      <c r="DI39" s="130"/>
      <c r="DJ39" s="130"/>
      <c r="DK39" s="122"/>
      <c r="DL39" s="122"/>
      <c r="DM39" s="475"/>
      <c r="DN39" s="69"/>
      <c r="DO39" s="69"/>
      <c r="DP39" s="69"/>
      <c r="DQ39" s="69"/>
      <c r="DR39" s="69"/>
      <c r="DS39" s="69"/>
      <c r="DT39" s="69"/>
      <c r="DU39" s="69"/>
      <c r="DV39" s="69"/>
      <c r="DW39" s="69"/>
      <c r="DX39" s="69"/>
      <c r="DY39" s="69"/>
      <c r="DZ39" s="69"/>
      <c r="EA39" s="69"/>
      <c r="EB39" s="69"/>
      <c r="EC39" s="69"/>
      <c r="ED39" s="69"/>
    </row>
    <row r="40" spans="1:134" ht="47.25" customHeight="1" x14ac:dyDescent="0.25">
      <c r="A40" s="385"/>
      <c r="B40" s="385"/>
      <c r="C40" s="385"/>
      <c r="D40" s="385"/>
      <c r="E40" s="385"/>
      <c r="F40" s="385"/>
      <c r="G40" s="94" t="s">
        <v>446</v>
      </c>
      <c r="H40" s="385"/>
      <c r="I40" s="385"/>
      <c r="J40" s="385"/>
      <c r="K40" s="385"/>
      <c r="L40" s="385"/>
      <c r="M40" s="385"/>
      <c r="N40" s="385"/>
      <c r="O40" s="385"/>
      <c r="P40" s="385"/>
      <c r="Q40" s="385"/>
      <c r="R40" s="385"/>
      <c r="S40" s="385"/>
      <c r="T40" s="385"/>
      <c r="U40" s="385"/>
      <c r="V40" s="115"/>
      <c r="W40" s="107"/>
      <c r="X40" s="107"/>
      <c r="Y40" s="107"/>
      <c r="Z40" s="157"/>
      <c r="AA40" s="99">
        <f>+IF(Z40='Tabla Valoración controles'!$D$4,'Tabla Valoración controles'!$F$4,IF('Mapa Corrupcion'!Z40='Tabla Valoración controles'!$D$5,'Tabla Valoración controles'!$F$5,IF(Z40=FORMULAS!$A$10,0,'Tabla Valoración controles'!$F$6)))</f>
        <v>0.1</v>
      </c>
      <c r="AB40" s="157"/>
      <c r="AC40" s="99">
        <f>+IF(AB40='Tabla Valoración controles'!$D$7,'Tabla Valoración controles'!$F$7,IF(Z40=FORMULAS!$A$10,0,'Tabla Valoración controles'!$F$8))</f>
        <v>0.15</v>
      </c>
      <c r="AD40" s="157"/>
      <c r="AE40" s="99">
        <f>+IF(AD40='Tabla Valoración controles'!$D$9,'Tabla Valoración controles'!$F$9,IF(Z40=FORMULAS!$A$10,0,'Tabla Valoración controles'!$F$10))</f>
        <v>0</v>
      </c>
      <c r="AF40" s="157"/>
      <c r="AG40" s="99">
        <f>+IF(AF40='Tabla Valoración controles'!$D$9,'Tabla Valoración controles'!$F$9,IF(AB40=FORMULAS!$A$10,0,'Tabla Valoración controles'!$F$10))</f>
        <v>0</v>
      </c>
      <c r="AH40" s="157"/>
      <c r="AI40" s="99">
        <f>+IF(AH40='Tabla Valoración controles'!$D$13,'Tabla Valoración controles'!$F$13,'Tabla Valoración controles'!$F$14)</f>
        <v>0</v>
      </c>
      <c r="AJ40" s="99">
        <f t="shared" si="0"/>
        <v>0.25</v>
      </c>
      <c r="AK40" s="100" t="s">
        <v>246</v>
      </c>
      <c r="AL40" s="101">
        <f>+IF(AK40=CONTROLES!$C$50,CONTROLES!$D$50,CONTROLES!$D$51)</f>
        <v>15</v>
      </c>
      <c r="AM40" s="100" t="s">
        <v>251</v>
      </c>
      <c r="AN40" s="101">
        <f>+IF(AM40=CONTROLES!$C$52,CONTROLES!$D$52,CONTROLES!$D$53)</f>
        <v>15</v>
      </c>
      <c r="AO40" s="100" t="s">
        <v>252</v>
      </c>
      <c r="AP40" s="101">
        <f>+IF(AO40=CONTROLES!$C$54,CONTROLES!$D$54,CONTROLES!$D$55)</f>
        <v>15</v>
      </c>
      <c r="AQ40" s="100" t="s">
        <v>283</v>
      </c>
      <c r="AR40" s="101">
        <f>+IF(AQ40=CONTROLES!$C$56,CONTROLES!$D$56,IF(AQ40=CONTROLES!$C$57,CONTROLES!$D$57,CONTROLES!$D$58))</f>
        <v>10</v>
      </c>
      <c r="AS40" s="100" t="s">
        <v>254</v>
      </c>
      <c r="AT40" s="101">
        <f>+IF(AS40=CONTROLES!$C$59,CONTROLES!$D$59,CONTROLES!$D$60)</f>
        <v>15</v>
      </c>
      <c r="AU40" s="100" t="s">
        <v>255</v>
      </c>
      <c r="AV40" s="101">
        <f>+IF(AU40=CONTROLES!$C$61,CONTROLES!$D$61,CONTROLES!$D$62)</f>
        <v>15</v>
      </c>
      <c r="AW40" s="100" t="s">
        <v>256</v>
      </c>
      <c r="AX40" s="101">
        <f>+IF(AW40=CONTROLES!$C$63,CONTROLES!$D$63,IF(AW40=CONTROLES!$C$64,CONTROLES!$D$64,0))</f>
        <v>10</v>
      </c>
      <c r="AY40" s="101">
        <f t="shared" si="1"/>
        <v>95</v>
      </c>
      <c r="AZ40" s="106" t="str">
        <f t="shared" si="2"/>
        <v>Moderado</v>
      </c>
      <c r="BA40" s="385"/>
      <c r="BB40" s="385"/>
      <c r="BC40" s="385"/>
      <c r="BD40" s="385"/>
      <c r="BE40" s="385"/>
      <c r="BF40" s="385"/>
      <c r="BG40" s="125"/>
      <c r="BH40" s="125"/>
      <c r="BI40" s="125"/>
      <c r="BJ40" s="125"/>
      <c r="BK40" s="125"/>
      <c r="BL40" s="111"/>
      <c r="BM40" s="111"/>
      <c r="BN40" s="111"/>
      <c r="BO40" s="111"/>
      <c r="BP40" s="111"/>
      <c r="BQ40" s="111"/>
      <c r="BR40" s="111"/>
      <c r="BS40" s="111"/>
      <c r="BT40" s="111"/>
      <c r="BU40" s="111"/>
      <c r="BV40" s="109"/>
      <c r="BW40" s="109"/>
      <c r="BX40" s="109"/>
      <c r="BY40" s="109"/>
      <c r="BZ40" s="109"/>
      <c r="CA40" s="107"/>
      <c r="CB40" s="107"/>
      <c r="CC40" s="107"/>
      <c r="CD40" s="115"/>
      <c r="CE40" s="115"/>
      <c r="CF40" s="115"/>
      <c r="CG40" s="115"/>
      <c r="CH40" s="115"/>
      <c r="CI40" s="115"/>
      <c r="CJ40" s="115"/>
      <c r="CK40" s="115"/>
      <c r="CL40" s="115"/>
      <c r="CM40" s="116"/>
      <c r="CN40" s="109"/>
      <c r="CO40" s="109"/>
      <c r="CP40" s="109"/>
      <c r="CQ40" s="109"/>
      <c r="CR40" s="109"/>
      <c r="CS40" s="109"/>
      <c r="CT40" s="109"/>
      <c r="CU40" s="472"/>
      <c r="CV40" s="348"/>
      <c r="CW40" s="128"/>
      <c r="CX40" s="128"/>
      <c r="CY40" s="128"/>
      <c r="CZ40" s="128"/>
      <c r="DA40" s="349"/>
      <c r="DB40" s="340"/>
      <c r="DC40" s="109"/>
      <c r="DD40" s="480"/>
      <c r="DE40" s="130"/>
      <c r="DF40" s="130"/>
      <c r="DG40" s="130"/>
      <c r="DH40" s="130"/>
      <c r="DI40" s="130"/>
      <c r="DJ40" s="130"/>
      <c r="DK40" s="131"/>
      <c r="DL40" s="131"/>
      <c r="DM40" s="385"/>
      <c r="DN40" s="69"/>
      <c r="DO40" s="69"/>
      <c r="DP40" s="69"/>
      <c r="DQ40" s="69"/>
      <c r="DR40" s="69"/>
      <c r="DS40" s="69"/>
      <c r="DT40" s="69"/>
      <c r="DU40" s="69"/>
      <c r="DV40" s="69"/>
      <c r="DW40" s="69"/>
      <c r="DX40" s="69"/>
      <c r="DY40" s="69"/>
      <c r="DZ40" s="69"/>
      <c r="EA40" s="69"/>
      <c r="EB40" s="69"/>
      <c r="EC40" s="69"/>
      <c r="ED40" s="69"/>
    </row>
    <row r="41" spans="1:134" ht="39.75" customHeight="1" x14ac:dyDescent="0.25">
      <c r="A41" s="385"/>
      <c r="B41" s="385"/>
      <c r="C41" s="385"/>
      <c r="D41" s="385"/>
      <c r="E41" s="385"/>
      <c r="F41" s="385"/>
      <c r="G41" s="94"/>
      <c r="H41" s="385"/>
      <c r="I41" s="385"/>
      <c r="J41" s="385"/>
      <c r="K41" s="385"/>
      <c r="L41" s="385"/>
      <c r="M41" s="385"/>
      <c r="N41" s="385"/>
      <c r="O41" s="385"/>
      <c r="P41" s="385"/>
      <c r="Q41" s="385"/>
      <c r="R41" s="385"/>
      <c r="S41" s="385"/>
      <c r="T41" s="385"/>
      <c r="U41" s="385"/>
      <c r="V41" s="115"/>
      <c r="W41" s="107"/>
      <c r="X41" s="107"/>
      <c r="Y41" s="107"/>
      <c r="Z41" s="157"/>
      <c r="AA41" s="99">
        <f>+IF(Z41='Tabla Valoración controles'!$D$4,'Tabla Valoración controles'!$F$4,IF('Mapa Corrupcion'!Z41='Tabla Valoración controles'!$D$5,'Tabla Valoración controles'!$F$5,IF(Z41=FORMULAS!$A$10,0,'Tabla Valoración controles'!$F$6)))</f>
        <v>0.1</v>
      </c>
      <c r="AB41" s="157"/>
      <c r="AC41" s="99">
        <f>+IF(AB41='Tabla Valoración controles'!$D$7,'Tabla Valoración controles'!$F$7,IF(Z41=FORMULAS!$A$10,0,'Tabla Valoración controles'!$F$8))</f>
        <v>0.15</v>
      </c>
      <c r="AD41" s="157"/>
      <c r="AE41" s="99">
        <f>+IF(AD41='Tabla Valoración controles'!$D$9,'Tabla Valoración controles'!$F$9,IF(Z41=FORMULAS!$A$10,0,'Tabla Valoración controles'!$F$10))</f>
        <v>0</v>
      </c>
      <c r="AF41" s="157"/>
      <c r="AG41" s="99">
        <f>+IF(AF41='Tabla Valoración controles'!$D$9,'Tabla Valoración controles'!$F$9,IF(AB41=FORMULAS!$A$10,0,'Tabla Valoración controles'!$F$10))</f>
        <v>0</v>
      </c>
      <c r="AH41" s="157"/>
      <c r="AI41" s="99">
        <f>+IF(AH41='Tabla Valoración controles'!$D$13,'Tabla Valoración controles'!$F$13,'Tabla Valoración controles'!$F$14)</f>
        <v>0</v>
      </c>
      <c r="AJ41" s="99">
        <f t="shared" si="0"/>
        <v>0.25</v>
      </c>
      <c r="AK41" s="100" t="s">
        <v>246</v>
      </c>
      <c r="AL41" s="101">
        <f>+IF(AK41=CONTROLES!$C$50,CONTROLES!$D$50,CONTROLES!$D$51)</f>
        <v>15</v>
      </c>
      <c r="AM41" s="100" t="s">
        <v>251</v>
      </c>
      <c r="AN41" s="101">
        <f>+IF(AM41=CONTROLES!$C$52,CONTROLES!$D$52,CONTROLES!$D$53)</f>
        <v>15</v>
      </c>
      <c r="AO41" s="100" t="s">
        <v>252</v>
      </c>
      <c r="AP41" s="101">
        <f>+IF(AO41=CONTROLES!$C$54,CONTROLES!$D$54,CONTROLES!$D$55)</f>
        <v>15</v>
      </c>
      <c r="AQ41" s="100" t="s">
        <v>283</v>
      </c>
      <c r="AR41" s="101">
        <f>+IF(AQ41=CONTROLES!$C$56,CONTROLES!$D$56,IF(AQ41=CONTROLES!$C$57,CONTROLES!$D$57,CONTROLES!$D$58))</f>
        <v>10</v>
      </c>
      <c r="AS41" s="100" t="s">
        <v>254</v>
      </c>
      <c r="AT41" s="101">
        <f>+IF(AS41=CONTROLES!$C$59,CONTROLES!$D$59,CONTROLES!$D$60)</f>
        <v>15</v>
      </c>
      <c r="AU41" s="100" t="s">
        <v>255</v>
      </c>
      <c r="AV41" s="101">
        <f>+IF(AU41=CONTROLES!$C$61,CONTROLES!$D$61,CONTROLES!$D$62)</f>
        <v>15</v>
      </c>
      <c r="AW41" s="100" t="s">
        <v>256</v>
      </c>
      <c r="AX41" s="101">
        <f>+IF(AW41=CONTROLES!$C$63,CONTROLES!$D$63,IF(AW41=CONTROLES!$C$64,CONTROLES!$D$64,0))</f>
        <v>10</v>
      </c>
      <c r="AY41" s="101">
        <f t="shared" si="1"/>
        <v>95</v>
      </c>
      <c r="AZ41" s="106" t="str">
        <f t="shared" si="2"/>
        <v>Moderado</v>
      </c>
      <c r="BA41" s="385"/>
      <c r="BB41" s="385"/>
      <c r="BC41" s="385"/>
      <c r="BD41" s="385"/>
      <c r="BE41" s="385"/>
      <c r="BF41" s="385"/>
      <c r="BG41" s="125"/>
      <c r="BH41" s="125"/>
      <c r="BI41" s="125"/>
      <c r="BJ41" s="125"/>
      <c r="BK41" s="125"/>
      <c r="BL41" s="111"/>
      <c r="BM41" s="111"/>
      <c r="BN41" s="111"/>
      <c r="BO41" s="111"/>
      <c r="BP41" s="111"/>
      <c r="BQ41" s="111"/>
      <c r="BR41" s="111"/>
      <c r="BS41" s="111"/>
      <c r="BT41" s="111"/>
      <c r="BU41" s="111"/>
      <c r="BV41" s="109"/>
      <c r="BW41" s="109"/>
      <c r="BX41" s="109"/>
      <c r="BY41" s="109"/>
      <c r="BZ41" s="109"/>
      <c r="CA41" s="107"/>
      <c r="CB41" s="107"/>
      <c r="CC41" s="107"/>
      <c r="CD41" s="115"/>
      <c r="CE41" s="115"/>
      <c r="CF41" s="115"/>
      <c r="CG41" s="115"/>
      <c r="CH41" s="115"/>
      <c r="CI41" s="115"/>
      <c r="CJ41" s="115"/>
      <c r="CK41" s="115"/>
      <c r="CL41" s="115"/>
      <c r="CM41" s="116"/>
      <c r="CN41" s="109"/>
      <c r="CO41" s="109"/>
      <c r="CP41" s="109"/>
      <c r="CQ41" s="109"/>
      <c r="CR41" s="109"/>
      <c r="CS41" s="109"/>
      <c r="CT41" s="109"/>
      <c r="CU41" s="472"/>
      <c r="CV41" s="348"/>
      <c r="CW41" s="128"/>
      <c r="CX41" s="128"/>
      <c r="CY41" s="128"/>
      <c r="CZ41" s="128"/>
      <c r="DA41" s="349"/>
      <c r="DB41" s="340"/>
      <c r="DC41" s="109"/>
      <c r="DD41" s="480"/>
      <c r="DE41" s="130"/>
      <c r="DF41" s="130"/>
      <c r="DG41" s="130"/>
      <c r="DH41" s="130"/>
      <c r="DI41" s="130"/>
      <c r="DJ41" s="130"/>
      <c r="DK41" s="131"/>
      <c r="DL41" s="131"/>
      <c r="DM41" s="385"/>
      <c r="DN41" s="69"/>
      <c r="DO41" s="69"/>
      <c r="DP41" s="69"/>
      <c r="DQ41" s="69"/>
      <c r="DR41" s="69"/>
      <c r="DS41" s="69"/>
      <c r="DT41" s="69"/>
      <c r="DU41" s="69"/>
      <c r="DV41" s="69"/>
      <c r="DW41" s="69"/>
      <c r="DX41" s="69"/>
      <c r="DY41" s="69"/>
      <c r="DZ41" s="69"/>
      <c r="EA41" s="69"/>
      <c r="EB41" s="69"/>
      <c r="EC41" s="69"/>
      <c r="ED41" s="69"/>
    </row>
    <row r="42" spans="1:134" ht="39.75" customHeight="1" x14ac:dyDescent="0.25">
      <c r="A42" s="385"/>
      <c r="B42" s="385"/>
      <c r="C42" s="385"/>
      <c r="D42" s="385"/>
      <c r="E42" s="385"/>
      <c r="F42" s="385"/>
      <c r="G42" s="94"/>
      <c r="H42" s="385"/>
      <c r="I42" s="385"/>
      <c r="J42" s="385"/>
      <c r="K42" s="385"/>
      <c r="L42" s="385"/>
      <c r="M42" s="385"/>
      <c r="N42" s="385"/>
      <c r="O42" s="385"/>
      <c r="P42" s="385"/>
      <c r="Q42" s="385"/>
      <c r="R42" s="385"/>
      <c r="S42" s="385"/>
      <c r="T42" s="385"/>
      <c r="U42" s="385"/>
      <c r="V42" s="115"/>
      <c r="W42" s="107"/>
      <c r="X42" s="107"/>
      <c r="Y42" s="107"/>
      <c r="Z42" s="157"/>
      <c r="AA42" s="99">
        <f>+IF(Z42='Tabla Valoración controles'!$D$4,'Tabla Valoración controles'!$F$4,IF('Mapa Corrupcion'!Z42='Tabla Valoración controles'!$D$5,'Tabla Valoración controles'!$F$5,IF(Z42=FORMULAS!$A$10,0,'Tabla Valoración controles'!$F$6)))</f>
        <v>0.1</v>
      </c>
      <c r="AB42" s="157"/>
      <c r="AC42" s="99">
        <f>+IF(AB42='Tabla Valoración controles'!$D$7,'Tabla Valoración controles'!$F$7,IF(Z42=FORMULAS!$A$10,0,'Tabla Valoración controles'!$F$8))</f>
        <v>0.15</v>
      </c>
      <c r="AD42" s="157"/>
      <c r="AE42" s="99">
        <f>+IF(AD42='Tabla Valoración controles'!$D$9,'Tabla Valoración controles'!$F$9,IF(Z42=FORMULAS!$A$10,0,'Tabla Valoración controles'!$F$10))</f>
        <v>0</v>
      </c>
      <c r="AF42" s="157"/>
      <c r="AG42" s="99">
        <f>+IF(AF42='Tabla Valoración controles'!$D$9,'Tabla Valoración controles'!$F$9,IF(AB42=FORMULAS!$A$10,0,'Tabla Valoración controles'!$F$10))</f>
        <v>0</v>
      </c>
      <c r="AH42" s="157"/>
      <c r="AI42" s="99">
        <f>+IF(AH42='Tabla Valoración controles'!$D$13,'Tabla Valoración controles'!$F$13,'Tabla Valoración controles'!$F$14)</f>
        <v>0</v>
      </c>
      <c r="AJ42" s="99">
        <f t="shared" si="0"/>
        <v>0.25</v>
      </c>
      <c r="AK42" s="100" t="s">
        <v>246</v>
      </c>
      <c r="AL42" s="101">
        <f>+IF(AK42=CONTROLES!$C$50,CONTROLES!$D$50,CONTROLES!$D$51)</f>
        <v>15</v>
      </c>
      <c r="AM42" s="100" t="s">
        <v>251</v>
      </c>
      <c r="AN42" s="101">
        <f>+IF(AM42=CONTROLES!$C$52,CONTROLES!$D$52,CONTROLES!$D$53)</f>
        <v>15</v>
      </c>
      <c r="AO42" s="100" t="s">
        <v>252</v>
      </c>
      <c r="AP42" s="101">
        <f>+IF(AO42=CONTROLES!$C$54,CONTROLES!$D$54,CONTROLES!$D$55)</f>
        <v>15</v>
      </c>
      <c r="AQ42" s="100" t="s">
        <v>283</v>
      </c>
      <c r="AR42" s="101">
        <f>+IF(AQ42=CONTROLES!$C$56,CONTROLES!$D$56,IF(AQ42=CONTROLES!$C$57,CONTROLES!$D$57,CONTROLES!$D$58))</f>
        <v>10</v>
      </c>
      <c r="AS42" s="100" t="s">
        <v>254</v>
      </c>
      <c r="AT42" s="101">
        <f>+IF(AS42=CONTROLES!$C$59,CONTROLES!$D$59,CONTROLES!$D$60)</f>
        <v>15</v>
      </c>
      <c r="AU42" s="100" t="s">
        <v>255</v>
      </c>
      <c r="AV42" s="101">
        <f>+IF(AU42=CONTROLES!$C$61,CONTROLES!$D$61,CONTROLES!$D$62)</f>
        <v>15</v>
      </c>
      <c r="AW42" s="100" t="s">
        <v>256</v>
      </c>
      <c r="AX42" s="101">
        <f>+IF(AW42=CONTROLES!$C$63,CONTROLES!$D$63,IF(AW42=CONTROLES!$C$64,CONTROLES!$D$64,0))</f>
        <v>10</v>
      </c>
      <c r="AY42" s="101">
        <f t="shared" si="1"/>
        <v>95</v>
      </c>
      <c r="AZ42" s="106" t="str">
        <f t="shared" si="2"/>
        <v>Moderado</v>
      </c>
      <c r="BA42" s="385"/>
      <c r="BB42" s="385"/>
      <c r="BC42" s="385"/>
      <c r="BD42" s="385"/>
      <c r="BE42" s="385"/>
      <c r="BF42" s="385"/>
      <c r="BG42" s="125"/>
      <c r="BH42" s="125"/>
      <c r="BI42" s="125"/>
      <c r="BJ42" s="125"/>
      <c r="BK42" s="125"/>
      <c r="BL42" s="111"/>
      <c r="BM42" s="111"/>
      <c r="BN42" s="111"/>
      <c r="BO42" s="111"/>
      <c r="BP42" s="111"/>
      <c r="BQ42" s="111"/>
      <c r="BR42" s="111"/>
      <c r="BS42" s="111"/>
      <c r="BT42" s="111"/>
      <c r="BU42" s="111"/>
      <c r="BV42" s="109"/>
      <c r="BW42" s="109"/>
      <c r="BX42" s="109"/>
      <c r="BY42" s="109"/>
      <c r="BZ42" s="109"/>
      <c r="CA42" s="107"/>
      <c r="CB42" s="107"/>
      <c r="CC42" s="107"/>
      <c r="CD42" s="115"/>
      <c r="CE42" s="115"/>
      <c r="CF42" s="115"/>
      <c r="CG42" s="115"/>
      <c r="CH42" s="115"/>
      <c r="CI42" s="115"/>
      <c r="CJ42" s="115"/>
      <c r="CK42" s="115"/>
      <c r="CL42" s="115"/>
      <c r="CM42" s="116"/>
      <c r="CN42" s="109"/>
      <c r="CO42" s="109"/>
      <c r="CP42" s="109"/>
      <c r="CQ42" s="109"/>
      <c r="CR42" s="109"/>
      <c r="CS42" s="109"/>
      <c r="CT42" s="109"/>
      <c r="CU42" s="472"/>
      <c r="CV42" s="348"/>
      <c r="CW42" s="128"/>
      <c r="CX42" s="128"/>
      <c r="CY42" s="128"/>
      <c r="CZ42" s="128"/>
      <c r="DA42" s="349"/>
      <c r="DB42" s="340"/>
      <c r="DC42" s="109"/>
      <c r="DD42" s="480"/>
      <c r="DE42" s="130"/>
      <c r="DF42" s="130"/>
      <c r="DG42" s="130"/>
      <c r="DH42" s="130"/>
      <c r="DI42" s="130"/>
      <c r="DJ42" s="130"/>
      <c r="DK42" s="131"/>
      <c r="DL42" s="131"/>
      <c r="DM42" s="385"/>
      <c r="DN42" s="69"/>
      <c r="DO42" s="69"/>
      <c r="DP42" s="69"/>
      <c r="DQ42" s="69"/>
      <c r="DR42" s="69"/>
      <c r="DS42" s="69"/>
      <c r="DT42" s="69"/>
      <c r="DU42" s="69"/>
      <c r="DV42" s="69"/>
      <c r="DW42" s="69"/>
      <c r="DX42" s="69"/>
      <c r="DY42" s="69"/>
      <c r="DZ42" s="69"/>
      <c r="EA42" s="69"/>
      <c r="EB42" s="69"/>
      <c r="EC42" s="69"/>
      <c r="ED42" s="69"/>
    </row>
    <row r="43" spans="1:134" ht="39.75" customHeight="1" x14ac:dyDescent="0.25">
      <c r="A43" s="385"/>
      <c r="B43" s="385"/>
      <c r="C43" s="385"/>
      <c r="D43" s="385"/>
      <c r="E43" s="385"/>
      <c r="F43" s="385"/>
      <c r="G43" s="94"/>
      <c r="H43" s="385"/>
      <c r="I43" s="385"/>
      <c r="J43" s="385"/>
      <c r="K43" s="385"/>
      <c r="L43" s="385"/>
      <c r="M43" s="385"/>
      <c r="N43" s="385"/>
      <c r="O43" s="385"/>
      <c r="P43" s="385"/>
      <c r="Q43" s="385"/>
      <c r="R43" s="385"/>
      <c r="S43" s="385"/>
      <c r="T43" s="385"/>
      <c r="U43" s="385"/>
      <c r="V43" s="115"/>
      <c r="W43" s="107"/>
      <c r="X43" s="107"/>
      <c r="Y43" s="107"/>
      <c r="Z43" s="157"/>
      <c r="AA43" s="99">
        <f>+IF(Z43='Tabla Valoración controles'!$D$4,'Tabla Valoración controles'!$F$4,IF('Mapa Corrupcion'!Z43='Tabla Valoración controles'!$D$5,'Tabla Valoración controles'!$F$5,IF(Z43=FORMULAS!$A$10,0,'Tabla Valoración controles'!$F$6)))</f>
        <v>0.1</v>
      </c>
      <c r="AB43" s="157"/>
      <c r="AC43" s="99">
        <f>+IF(AB43='Tabla Valoración controles'!$D$7,'Tabla Valoración controles'!$F$7,IF(Z43=FORMULAS!$A$10,0,'Tabla Valoración controles'!$F$8))</f>
        <v>0.15</v>
      </c>
      <c r="AD43" s="157"/>
      <c r="AE43" s="99">
        <f>+IF(AD43='Tabla Valoración controles'!$D$9,'Tabla Valoración controles'!$F$9,IF(Z43=FORMULAS!$A$10,0,'Tabla Valoración controles'!$F$10))</f>
        <v>0</v>
      </c>
      <c r="AF43" s="157"/>
      <c r="AG43" s="99">
        <f>+IF(AF43='Tabla Valoración controles'!$D$9,'Tabla Valoración controles'!$F$9,IF(AB43=FORMULAS!$A$10,0,'Tabla Valoración controles'!$F$10))</f>
        <v>0</v>
      </c>
      <c r="AH43" s="157"/>
      <c r="AI43" s="99">
        <f>+IF(AH43='Tabla Valoración controles'!$D$13,'Tabla Valoración controles'!$F$13,'Tabla Valoración controles'!$F$14)</f>
        <v>0</v>
      </c>
      <c r="AJ43" s="99">
        <f t="shared" si="0"/>
        <v>0.25</v>
      </c>
      <c r="AK43" s="100" t="s">
        <v>246</v>
      </c>
      <c r="AL43" s="101">
        <f>+IF(AK43=CONTROLES!$C$50,CONTROLES!$D$50,CONTROLES!$D$51)</f>
        <v>15</v>
      </c>
      <c r="AM43" s="100" t="s">
        <v>251</v>
      </c>
      <c r="AN43" s="101">
        <f>+IF(AM43=CONTROLES!$C$52,CONTROLES!$D$52,CONTROLES!$D$53)</f>
        <v>15</v>
      </c>
      <c r="AO43" s="100" t="s">
        <v>252</v>
      </c>
      <c r="AP43" s="101">
        <f>+IF(AO43=CONTROLES!$C$54,CONTROLES!$D$54,CONTROLES!$D$55)</f>
        <v>15</v>
      </c>
      <c r="AQ43" s="100" t="s">
        <v>283</v>
      </c>
      <c r="AR43" s="101">
        <f>+IF(AQ43=CONTROLES!$C$56,CONTROLES!$D$56,IF(AQ43=CONTROLES!$C$57,CONTROLES!$D$57,CONTROLES!$D$58))</f>
        <v>10</v>
      </c>
      <c r="AS43" s="100" t="s">
        <v>254</v>
      </c>
      <c r="AT43" s="101">
        <f>+IF(AS43=CONTROLES!$C$59,CONTROLES!$D$59,CONTROLES!$D$60)</f>
        <v>15</v>
      </c>
      <c r="AU43" s="100" t="s">
        <v>255</v>
      </c>
      <c r="AV43" s="101">
        <f>+IF(AU43=CONTROLES!$C$61,CONTROLES!$D$61,CONTROLES!$D$62)</f>
        <v>15</v>
      </c>
      <c r="AW43" s="100" t="s">
        <v>256</v>
      </c>
      <c r="AX43" s="101">
        <f>+IF(AW43=CONTROLES!$C$63,CONTROLES!$D$63,IF(AW43=CONTROLES!$C$64,CONTROLES!$D$64,0))</f>
        <v>10</v>
      </c>
      <c r="AY43" s="101">
        <f t="shared" si="1"/>
        <v>95</v>
      </c>
      <c r="AZ43" s="106" t="str">
        <f t="shared" si="2"/>
        <v>Moderado</v>
      </c>
      <c r="BA43" s="385"/>
      <c r="BB43" s="385"/>
      <c r="BC43" s="385"/>
      <c r="BD43" s="385"/>
      <c r="BE43" s="385"/>
      <c r="BF43" s="385"/>
      <c r="BG43" s="125"/>
      <c r="BH43" s="125"/>
      <c r="BI43" s="125"/>
      <c r="BJ43" s="125"/>
      <c r="BK43" s="125"/>
      <c r="BL43" s="111"/>
      <c r="BM43" s="111"/>
      <c r="BN43" s="111"/>
      <c r="BO43" s="111"/>
      <c r="BP43" s="111"/>
      <c r="BQ43" s="111"/>
      <c r="BR43" s="111"/>
      <c r="BS43" s="111"/>
      <c r="BT43" s="111"/>
      <c r="BU43" s="111"/>
      <c r="BV43" s="109"/>
      <c r="BW43" s="109"/>
      <c r="BX43" s="109"/>
      <c r="BY43" s="109"/>
      <c r="BZ43" s="109"/>
      <c r="CA43" s="107"/>
      <c r="CB43" s="107"/>
      <c r="CC43" s="107"/>
      <c r="CD43" s="115"/>
      <c r="CE43" s="115"/>
      <c r="CF43" s="115"/>
      <c r="CG43" s="115"/>
      <c r="CH43" s="115"/>
      <c r="CI43" s="115"/>
      <c r="CJ43" s="115"/>
      <c r="CK43" s="115"/>
      <c r="CL43" s="115"/>
      <c r="CM43" s="116"/>
      <c r="CN43" s="109"/>
      <c r="CO43" s="109"/>
      <c r="CP43" s="109"/>
      <c r="CQ43" s="109"/>
      <c r="CR43" s="109"/>
      <c r="CS43" s="109"/>
      <c r="CT43" s="109"/>
      <c r="CU43" s="472"/>
      <c r="CV43" s="348"/>
      <c r="CW43" s="128"/>
      <c r="CX43" s="128"/>
      <c r="CY43" s="128"/>
      <c r="CZ43" s="128"/>
      <c r="DA43" s="349"/>
      <c r="DB43" s="340"/>
      <c r="DC43" s="109"/>
      <c r="DD43" s="480"/>
      <c r="DE43" s="130"/>
      <c r="DF43" s="130"/>
      <c r="DG43" s="130"/>
      <c r="DH43" s="130"/>
      <c r="DI43" s="130"/>
      <c r="DJ43" s="130"/>
      <c r="DK43" s="131"/>
      <c r="DL43" s="131"/>
      <c r="DM43" s="385"/>
      <c r="DN43" s="69"/>
      <c r="DO43" s="69"/>
      <c r="DP43" s="69"/>
      <c r="DQ43" s="69"/>
      <c r="DR43" s="69"/>
      <c r="DS43" s="69"/>
      <c r="DT43" s="69"/>
      <c r="DU43" s="69"/>
      <c r="DV43" s="69"/>
      <c r="DW43" s="69"/>
      <c r="DX43" s="69"/>
      <c r="DY43" s="69"/>
      <c r="DZ43" s="69"/>
      <c r="EA43" s="69"/>
      <c r="EB43" s="69"/>
      <c r="EC43" s="69"/>
      <c r="ED43" s="69"/>
    </row>
    <row r="44" spans="1:134" ht="39.75" customHeight="1" x14ac:dyDescent="0.25">
      <c r="A44" s="386"/>
      <c r="B44" s="386"/>
      <c r="C44" s="386"/>
      <c r="D44" s="386"/>
      <c r="E44" s="386"/>
      <c r="F44" s="386"/>
      <c r="G44" s="94"/>
      <c r="H44" s="386"/>
      <c r="I44" s="386"/>
      <c r="J44" s="386"/>
      <c r="K44" s="386"/>
      <c r="L44" s="386"/>
      <c r="M44" s="386"/>
      <c r="N44" s="386"/>
      <c r="O44" s="386"/>
      <c r="P44" s="386"/>
      <c r="Q44" s="386"/>
      <c r="R44" s="386"/>
      <c r="S44" s="386"/>
      <c r="T44" s="386"/>
      <c r="U44" s="386"/>
      <c r="V44" s="115"/>
      <c r="W44" s="107"/>
      <c r="X44" s="107"/>
      <c r="Y44" s="107"/>
      <c r="Z44" s="157"/>
      <c r="AA44" s="99">
        <f>+IF(Z44='Tabla Valoración controles'!$D$4,'Tabla Valoración controles'!$F$4,IF('Mapa Corrupcion'!Z44='Tabla Valoración controles'!$D$5,'Tabla Valoración controles'!$F$5,IF(Z44=FORMULAS!$A$10,0,'Tabla Valoración controles'!$F$6)))</f>
        <v>0.1</v>
      </c>
      <c r="AB44" s="157"/>
      <c r="AC44" s="99">
        <f>+IF(AB44='Tabla Valoración controles'!$D$7,'Tabla Valoración controles'!$F$7,IF(Z44=FORMULAS!$A$10,0,'Tabla Valoración controles'!$F$8))</f>
        <v>0.15</v>
      </c>
      <c r="AD44" s="157"/>
      <c r="AE44" s="99">
        <f>+IF(AD44='Tabla Valoración controles'!$D$9,'Tabla Valoración controles'!$F$9,IF(Z44=FORMULAS!$A$10,0,'Tabla Valoración controles'!$F$10))</f>
        <v>0</v>
      </c>
      <c r="AF44" s="157"/>
      <c r="AG44" s="99">
        <f>+IF(AF44='Tabla Valoración controles'!$D$9,'Tabla Valoración controles'!$F$9,IF(AB44=FORMULAS!$A$10,0,'Tabla Valoración controles'!$F$10))</f>
        <v>0</v>
      </c>
      <c r="AH44" s="157"/>
      <c r="AI44" s="99">
        <f>+IF(AH44='Tabla Valoración controles'!$D$13,'Tabla Valoración controles'!$F$13,'Tabla Valoración controles'!$F$14)</f>
        <v>0</v>
      </c>
      <c r="AJ44" s="99">
        <f t="shared" si="0"/>
        <v>0.25</v>
      </c>
      <c r="AK44" s="100" t="s">
        <v>246</v>
      </c>
      <c r="AL44" s="101">
        <f>+IF(AK44=CONTROLES!$C$50,CONTROLES!$D$50,CONTROLES!$D$51)</f>
        <v>15</v>
      </c>
      <c r="AM44" s="100" t="s">
        <v>251</v>
      </c>
      <c r="AN44" s="101">
        <f>+IF(AM44=CONTROLES!$C$52,CONTROLES!$D$52,CONTROLES!$D$53)</f>
        <v>15</v>
      </c>
      <c r="AO44" s="100" t="s">
        <v>252</v>
      </c>
      <c r="AP44" s="101">
        <f>+IF(AO44=CONTROLES!$C$54,CONTROLES!$D$54,CONTROLES!$D$55)</f>
        <v>15</v>
      </c>
      <c r="AQ44" s="100" t="s">
        <v>283</v>
      </c>
      <c r="AR44" s="101">
        <f>+IF(AQ44=CONTROLES!$C$56,CONTROLES!$D$56,IF(AQ44=CONTROLES!$C$57,CONTROLES!$D$57,CONTROLES!$D$58))</f>
        <v>10</v>
      </c>
      <c r="AS44" s="100" t="s">
        <v>254</v>
      </c>
      <c r="AT44" s="101">
        <f>+IF(AS44=CONTROLES!$C$59,CONTROLES!$D$59,CONTROLES!$D$60)</f>
        <v>15</v>
      </c>
      <c r="AU44" s="100" t="s">
        <v>255</v>
      </c>
      <c r="AV44" s="101">
        <f>+IF(AU44=CONTROLES!$C$61,CONTROLES!$D$61,CONTROLES!$D$62)</f>
        <v>15</v>
      </c>
      <c r="AW44" s="100" t="s">
        <v>256</v>
      </c>
      <c r="AX44" s="101">
        <f>+IF(AW44=CONTROLES!$C$63,CONTROLES!$D$63,IF(AW44=CONTROLES!$C$64,CONTROLES!$D$64,0))</f>
        <v>10</v>
      </c>
      <c r="AY44" s="101">
        <f t="shared" si="1"/>
        <v>95</v>
      </c>
      <c r="AZ44" s="106" t="str">
        <f t="shared" si="2"/>
        <v>Moderado</v>
      </c>
      <c r="BA44" s="386"/>
      <c r="BB44" s="386"/>
      <c r="BC44" s="386"/>
      <c r="BD44" s="386"/>
      <c r="BE44" s="386"/>
      <c r="BF44" s="386"/>
      <c r="BG44" s="125"/>
      <c r="BH44" s="125"/>
      <c r="BI44" s="125"/>
      <c r="BJ44" s="125"/>
      <c r="BK44" s="125"/>
      <c r="BL44" s="111"/>
      <c r="BM44" s="111"/>
      <c r="BN44" s="111"/>
      <c r="BO44" s="111"/>
      <c r="BP44" s="111"/>
      <c r="BQ44" s="111"/>
      <c r="BR44" s="111"/>
      <c r="BS44" s="111"/>
      <c r="BT44" s="111"/>
      <c r="BU44" s="111"/>
      <c r="BV44" s="109"/>
      <c r="BW44" s="109"/>
      <c r="BX44" s="109"/>
      <c r="BY44" s="109"/>
      <c r="BZ44" s="109"/>
      <c r="CA44" s="107"/>
      <c r="CB44" s="107"/>
      <c r="CC44" s="107"/>
      <c r="CD44" s="115"/>
      <c r="CE44" s="115"/>
      <c r="CF44" s="115"/>
      <c r="CG44" s="115"/>
      <c r="CH44" s="115"/>
      <c r="CI44" s="115"/>
      <c r="CJ44" s="115"/>
      <c r="CK44" s="115"/>
      <c r="CL44" s="115"/>
      <c r="CM44" s="116"/>
      <c r="CN44" s="109"/>
      <c r="CO44" s="109"/>
      <c r="CP44" s="109"/>
      <c r="CQ44" s="109"/>
      <c r="CR44" s="109"/>
      <c r="CS44" s="109"/>
      <c r="CT44" s="109"/>
      <c r="CU44" s="473"/>
      <c r="CV44" s="348"/>
      <c r="CW44" s="128"/>
      <c r="CX44" s="128"/>
      <c r="CY44" s="128"/>
      <c r="CZ44" s="128"/>
      <c r="DA44" s="349"/>
      <c r="DB44" s="340"/>
      <c r="DC44" s="109"/>
      <c r="DD44" s="481"/>
      <c r="DE44" s="130"/>
      <c r="DF44" s="130"/>
      <c r="DG44" s="130"/>
      <c r="DH44" s="130"/>
      <c r="DI44" s="130"/>
      <c r="DJ44" s="130"/>
      <c r="DK44" s="131"/>
      <c r="DL44" s="131"/>
      <c r="DM44" s="386"/>
      <c r="DN44" s="69"/>
      <c r="DO44" s="69"/>
      <c r="DP44" s="69"/>
      <c r="DQ44" s="69"/>
      <c r="DR44" s="69"/>
      <c r="DS44" s="69"/>
      <c r="DT44" s="69"/>
      <c r="DU44" s="69"/>
      <c r="DV44" s="69"/>
      <c r="DW44" s="69"/>
      <c r="DX44" s="69"/>
      <c r="DY44" s="69"/>
      <c r="DZ44" s="69"/>
      <c r="EA44" s="69"/>
      <c r="EB44" s="69"/>
      <c r="EC44" s="69"/>
      <c r="ED44" s="69"/>
    </row>
    <row r="45" spans="1:134" ht="213.75" customHeight="1" x14ac:dyDescent="0.25">
      <c r="A45" s="390">
        <v>7</v>
      </c>
      <c r="B45" s="389" t="s">
        <v>447</v>
      </c>
      <c r="C45" s="398" t="str">
        <f>VLOOKUP(B45,FORMULAS!$A$30:$B$46,2,0)</f>
        <v>Desarrollar estrategias para posicionar positivamente el centro de la ciudad, revitalizarlo y transformarlo mediante el apoyo y el fomento, eficaz, de las prácticas artísticas, culturales y del ecosistema creativo, garantizando la participación ciudadana
y grupos de valor.</v>
      </c>
      <c r="D45" s="398" t="str">
        <f>VLOOKUP(B45,FORMULAS!$A$30:$C$46,3,0)</f>
        <v>Subdirector para la Gestión del Centro de Bogotá
Subdirectora Artística y Cultural</v>
      </c>
      <c r="E45" s="398" t="s">
        <v>448</v>
      </c>
      <c r="F45" s="398" t="s">
        <v>449</v>
      </c>
      <c r="G45" s="107" t="s">
        <v>342</v>
      </c>
      <c r="H45" s="398" t="s">
        <v>450</v>
      </c>
      <c r="I45" s="398" t="s">
        <v>236</v>
      </c>
      <c r="J45" s="398" t="s">
        <v>237</v>
      </c>
      <c r="K45" s="398" t="s">
        <v>237</v>
      </c>
      <c r="L45" s="398" t="s">
        <v>237</v>
      </c>
      <c r="M45" s="398" t="s">
        <v>237</v>
      </c>
      <c r="N45" s="398">
        <v>255</v>
      </c>
      <c r="O45" s="498">
        <f>+IF(N45&lt;=FORMULAS!$M$2,FORMULAS!$N$2,IF(N45&lt;=FORMULAS!$M$3,FORMULAS!$N$3,IF(N45&lt;=FORMULAS!$M$4,FORMULAS!$N$4,IF(N45&lt;=FORMULAS!$M$5,FORMULAS!$N$5,FORMULAS!$N$6))))</f>
        <v>0.6</v>
      </c>
      <c r="P45" s="390" t="str">
        <f>+IF(O45=FORMULAS!$N$2,FORMULAS!$O$2,IF(O45=FORMULAS!$N$3,FORMULAS!$O$3,IF(O45=FORMULAS!$N$4,FORMULAS!$O$4,IF(O45=FORMULAS!$N$5,FORMULAS!$O$5,FORMULAS!$O$6))))</f>
        <v>Media</v>
      </c>
      <c r="Q45" s="497" t="e">
        <f>VLOOKUP(P45,FORMULAS!$H$1:$J$11,2,0)</f>
        <v>#N/A</v>
      </c>
      <c r="R45" s="495" t="str">
        <f>+P45</f>
        <v>Media</v>
      </c>
      <c r="S45" s="496" t="str">
        <f>VLOOKUP(A45,'Impacto Ri Inhe'!B$5:AF$53,31)</f>
        <v>Mayor</v>
      </c>
      <c r="T45" s="495" t="str">
        <f>CONCATENATE(R45,S45)</f>
        <v>MediaMayor</v>
      </c>
      <c r="U45" s="491" t="str">
        <f>VLOOKUP(T45,FORMULAS!$K$17:$L$42,2,0)</f>
        <v>Alto</v>
      </c>
      <c r="V45" s="115">
        <v>1</v>
      </c>
      <c r="W45" s="107" t="s">
        <v>451</v>
      </c>
      <c r="X45" s="107" t="s">
        <v>452</v>
      </c>
      <c r="Y45" s="107" t="s">
        <v>453</v>
      </c>
      <c r="Z45" s="157" t="s">
        <v>241</v>
      </c>
      <c r="AA45" s="99">
        <f>+IF(Z45='Tabla Valoración controles'!$D$4,'Tabla Valoración controles'!$F$4,IF('Mapa Corrupcion'!Z45='Tabla Valoración controles'!$D$5,'Tabla Valoración controles'!$F$5,IF(Z45=FORMULAS!$A$10,0,'Tabla Valoración controles'!$F$6)))</f>
        <v>0.25</v>
      </c>
      <c r="AB45" s="157" t="s">
        <v>242</v>
      </c>
      <c r="AC45" s="99">
        <f>+IF(AB45='Tabla Valoración controles'!$D$7,'Tabla Valoración controles'!$F$7,IF(Z45=FORMULAS!$A$10,0,'Tabla Valoración controles'!$F$8))</f>
        <v>0.15</v>
      </c>
      <c r="AD45" s="157" t="s">
        <v>243</v>
      </c>
      <c r="AE45" s="99">
        <f>+IF(AD45='Tabla Valoración controles'!$D$9,'Tabla Valoración controles'!$F$9,IF(Z45=FORMULAS!$A$10,0,'Tabla Valoración controles'!$F$10))</f>
        <v>0</v>
      </c>
      <c r="AF45" s="157" t="s">
        <v>244</v>
      </c>
      <c r="AG45" s="99">
        <f>+IF(AF45='Tabla Valoración controles'!$D$9,'Tabla Valoración controles'!$F$9,IF(AB45=FORMULAS!$A$10,0,'Tabla Valoración controles'!$F$10))</f>
        <v>0</v>
      </c>
      <c r="AH45" s="157" t="s">
        <v>245</v>
      </c>
      <c r="AI45" s="99">
        <f>+IF(AH45='Tabla Valoración controles'!$D$13,'Tabla Valoración controles'!$F$13,'Tabla Valoración controles'!$F$14)</f>
        <v>0</v>
      </c>
      <c r="AJ45" s="99">
        <f t="shared" si="0"/>
        <v>0.4</v>
      </c>
      <c r="AK45" s="100" t="s">
        <v>246</v>
      </c>
      <c r="AL45" s="101">
        <f>+IF(AK45=CONTROLES!$C$50,CONTROLES!$D$50,CONTROLES!$D$51)</f>
        <v>15</v>
      </c>
      <c r="AM45" s="100" t="s">
        <v>251</v>
      </c>
      <c r="AN45" s="101">
        <f>+IF(AM45=CONTROLES!$C$52,CONTROLES!$D$52,CONTROLES!$D$53)</f>
        <v>15</v>
      </c>
      <c r="AO45" s="100" t="s">
        <v>252</v>
      </c>
      <c r="AP45" s="101">
        <f>+IF(AO45=CONTROLES!$C$54,CONTROLES!$D$54,CONTROLES!$D$55)</f>
        <v>15</v>
      </c>
      <c r="AQ45" s="100" t="s">
        <v>253</v>
      </c>
      <c r="AR45" s="101">
        <f>+IF(AQ45=CONTROLES!$C$56,CONTROLES!$D$56,IF(AQ45=CONTROLES!$C$57,CONTROLES!$D$57,CONTROLES!$D$58))</f>
        <v>15</v>
      </c>
      <c r="AS45" s="100" t="s">
        <v>254</v>
      </c>
      <c r="AT45" s="101">
        <f>+IF(AS45=CONTROLES!$C$59,CONTROLES!$D$59,CONTROLES!$D$60)</f>
        <v>15</v>
      </c>
      <c r="AU45" s="100" t="s">
        <v>255</v>
      </c>
      <c r="AV45" s="101">
        <f>+IF(AU45=CONTROLES!$C$61,CONTROLES!$D$61,CONTROLES!$D$62)</f>
        <v>15</v>
      </c>
      <c r="AW45" s="100" t="s">
        <v>256</v>
      </c>
      <c r="AX45" s="101">
        <f>+IF(AW45=CONTROLES!$C$63,CONTROLES!$D$63,IF(AW45=CONTROLES!$C$64,CONTROLES!$D$64,0))</f>
        <v>10</v>
      </c>
      <c r="AY45" s="101">
        <f t="shared" si="1"/>
        <v>100</v>
      </c>
      <c r="AZ45" s="106" t="str">
        <f t="shared" si="2"/>
        <v>Fuerte</v>
      </c>
      <c r="BA45" s="399" t="str">
        <f>+FORMULAS!I27</f>
        <v>Baja</v>
      </c>
      <c r="BB45" s="390" t="e">
        <f>VLOOKUP(BA45,FORMULAS!$A$77:$B$82,2,0)</f>
        <v>#N/A</v>
      </c>
      <c r="BC45" s="399" t="str">
        <f>+S45</f>
        <v>Mayor</v>
      </c>
      <c r="BD45" s="400" t="str">
        <f>CONCATENATE(BA45,BC45)</f>
        <v>BajaMayor</v>
      </c>
      <c r="BE45" s="491" t="s">
        <v>54</v>
      </c>
      <c r="BF45" s="397" t="s">
        <v>257</v>
      </c>
      <c r="BG45" s="107" t="s">
        <v>454</v>
      </c>
      <c r="BH45" s="107" t="s">
        <v>455</v>
      </c>
      <c r="BI45" s="153">
        <v>46082</v>
      </c>
      <c r="BJ45" s="153">
        <v>46371</v>
      </c>
      <c r="BK45" s="107" t="s">
        <v>456</v>
      </c>
      <c r="BL45" s="134" t="s">
        <v>51</v>
      </c>
      <c r="BM45" s="171" t="s">
        <v>457</v>
      </c>
      <c r="BN45" s="172" t="s">
        <v>458</v>
      </c>
      <c r="BO45" s="118" t="s">
        <v>459</v>
      </c>
      <c r="BP45" s="111" t="s">
        <v>236</v>
      </c>
      <c r="BQ45" s="109" t="s">
        <v>271</v>
      </c>
      <c r="BR45" s="111" t="s">
        <v>52</v>
      </c>
      <c r="BS45" s="111" t="s">
        <v>236</v>
      </c>
      <c r="BT45" s="111" t="s">
        <v>236</v>
      </c>
      <c r="BU45" s="111" t="s">
        <v>51</v>
      </c>
      <c r="BV45" s="109" t="s">
        <v>460</v>
      </c>
      <c r="BW45" s="154" t="s">
        <v>461</v>
      </c>
      <c r="BX45" s="109" t="s">
        <v>725</v>
      </c>
      <c r="BY45" s="324" t="s">
        <v>724</v>
      </c>
      <c r="BZ45" s="109" t="s">
        <v>281</v>
      </c>
      <c r="CA45" s="107" t="s">
        <v>52</v>
      </c>
      <c r="CB45" s="109" t="s">
        <v>236</v>
      </c>
      <c r="CC45" s="109" t="s">
        <v>236</v>
      </c>
      <c r="CD45" s="107"/>
      <c r="CE45" s="107"/>
      <c r="CF45" s="107"/>
      <c r="CG45" s="107"/>
      <c r="CH45" s="107"/>
      <c r="CI45" s="115"/>
      <c r="CJ45" s="107"/>
      <c r="CK45" s="107"/>
      <c r="CL45" s="107"/>
      <c r="CM45" s="116" t="s">
        <v>51</v>
      </c>
      <c r="CN45" s="109" t="s">
        <v>463</v>
      </c>
      <c r="CO45" s="109" t="s">
        <v>422</v>
      </c>
      <c r="CP45" s="109" t="s">
        <v>464</v>
      </c>
      <c r="CQ45" s="109" t="s">
        <v>271</v>
      </c>
      <c r="CR45" s="109" t="s">
        <v>52</v>
      </c>
      <c r="CS45" s="118" t="s">
        <v>784</v>
      </c>
      <c r="CT45" s="118" t="s">
        <v>785</v>
      </c>
      <c r="CU45" s="483" t="s">
        <v>786</v>
      </c>
      <c r="CV45" s="354" t="s">
        <v>51</v>
      </c>
      <c r="CW45" s="109" t="s">
        <v>726</v>
      </c>
      <c r="CX45" s="128" t="s">
        <v>281</v>
      </c>
      <c r="CY45" s="109" t="s">
        <v>727</v>
      </c>
      <c r="CZ45" s="128" t="s">
        <v>281</v>
      </c>
      <c r="DA45" s="349" t="s">
        <v>52</v>
      </c>
      <c r="DB45" s="337" t="s">
        <v>787</v>
      </c>
      <c r="DC45" s="364" t="s">
        <v>808</v>
      </c>
      <c r="DD45" s="482" t="s">
        <v>814</v>
      </c>
      <c r="DE45" s="174"/>
      <c r="DF45" s="175"/>
      <c r="DG45" s="174"/>
      <c r="DH45" s="175"/>
      <c r="DI45" s="174"/>
      <c r="DJ45" s="174"/>
      <c r="DK45" s="176"/>
      <c r="DL45" s="176"/>
      <c r="DM45" s="484"/>
      <c r="DN45" s="177"/>
      <c r="DO45" s="177"/>
      <c r="DP45" s="177"/>
      <c r="DQ45" s="177"/>
      <c r="DR45" s="177"/>
      <c r="DS45" s="177"/>
      <c r="DT45" s="177"/>
      <c r="DU45" s="177"/>
      <c r="DV45" s="177"/>
      <c r="DW45" s="177"/>
      <c r="DX45" s="177"/>
      <c r="DY45" s="177"/>
      <c r="DZ45" s="177"/>
      <c r="EA45" s="69"/>
      <c r="EB45" s="69"/>
      <c r="EC45" s="69"/>
      <c r="ED45" s="69"/>
    </row>
    <row r="46" spans="1:134" ht="186.75" customHeight="1" x14ac:dyDescent="0.25">
      <c r="A46" s="385"/>
      <c r="B46" s="385"/>
      <c r="C46" s="385"/>
      <c r="D46" s="385"/>
      <c r="E46" s="385"/>
      <c r="F46" s="385"/>
      <c r="G46" s="107" t="s">
        <v>360</v>
      </c>
      <c r="H46" s="385"/>
      <c r="I46" s="385"/>
      <c r="J46" s="385"/>
      <c r="K46" s="385"/>
      <c r="L46" s="385"/>
      <c r="M46" s="385"/>
      <c r="N46" s="385"/>
      <c r="O46" s="385"/>
      <c r="P46" s="385"/>
      <c r="Q46" s="385"/>
      <c r="R46" s="385"/>
      <c r="S46" s="385"/>
      <c r="T46" s="385"/>
      <c r="U46" s="385"/>
      <c r="V46" s="115">
        <v>2</v>
      </c>
      <c r="W46" s="107" t="s">
        <v>465</v>
      </c>
      <c r="X46" s="107" t="s">
        <v>466</v>
      </c>
      <c r="Y46" s="107" t="s">
        <v>467</v>
      </c>
      <c r="Z46" s="157" t="s">
        <v>241</v>
      </c>
      <c r="AA46" s="99">
        <f>+IF(Z46='Tabla Valoración controles'!$D$4,'Tabla Valoración controles'!$F$4,IF('Mapa Corrupcion'!Z46='Tabla Valoración controles'!$D$5,'Tabla Valoración controles'!$F$5,IF(Z46=FORMULAS!$A$10,0,'Tabla Valoración controles'!$F$6)))</f>
        <v>0.25</v>
      </c>
      <c r="AB46" s="157" t="s">
        <v>242</v>
      </c>
      <c r="AC46" s="99">
        <f>+IF(AB46='Tabla Valoración controles'!$D$7,'Tabla Valoración controles'!$F$7,IF(Z46=FORMULAS!$A$10,0,'Tabla Valoración controles'!$F$8))</f>
        <v>0.15</v>
      </c>
      <c r="AD46" s="157" t="s">
        <v>243</v>
      </c>
      <c r="AE46" s="99">
        <f>+IF(AD46='Tabla Valoración controles'!$D$9,'Tabla Valoración controles'!$F$9,IF(Z46=FORMULAS!$A$10,0,'Tabla Valoración controles'!$F$10))</f>
        <v>0</v>
      </c>
      <c r="AF46" s="157" t="s">
        <v>468</v>
      </c>
      <c r="AG46" s="99">
        <f>+IF(AF46='Tabla Valoración controles'!$D$9,'Tabla Valoración controles'!$F$9,IF(AB46=FORMULAS!$A$10,0,'Tabla Valoración controles'!$F$10))</f>
        <v>0</v>
      </c>
      <c r="AH46" s="157" t="s">
        <v>245</v>
      </c>
      <c r="AI46" s="99">
        <f>+IF(AH46='Tabla Valoración controles'!$D$13,'Tabla Valoración controles'!$F$13,'Tabla Valoración controles'!$F$14)</f>
        <v>0</v>
      </c>
      <c r="AJ46" s="99">
        <f t="shared" si="0"/>
        <v>0.4</v>
      </c>
      <c r="AK46" s="100" t="s">
        <v>246</v>
      </c>
      <c r="AL46" s="101">
        <f>+IF(AK46=CONTROLES!$C$50,CONTROLES!$D$50,CONTROLES!$D$51)</f>
        <v>15</v>
      </c>
      <c r="AM46" s="100" t="s">
        <v>251</v>
      </c>
      <c r="AN46" s="101">
        <f>+IF(AM46=CONTROLES!$C$52,CONTROLES!$D$52,CONTROLES!$D$53)</f>
        <v>15</v>
      </c>
      <c r="AO46" s="100" t="s">
        <v>252</v>
      </c>
      <c r="AP46" s="101">
        <f>+IF(AO46=CONTROLES!$C$54,CONTROLES!$D$54,CONTROLES!$D$55)</f>
        <v>15</v>
      </c>
      <c r="AQ46" s="100" t="s">
        <v>283</v>
      </c>
      <c r="AR46" s="101">
        <f>+IF(AQ46=CONTROLES!$C$56,CONTROLES!$D$56,IF(AQ46=CONTROLES!$C$57,CONTROLES!$D$57,CONTROLES!$D$58))</f>
        <v>10</v>
      </c>
      <c r="AS46" s="100" t="s">
        <v>254</v>
      </c>
      <c r="AT46" s="101">
        <f>+IF(AS46=CONTROLES!$C$59,CONTROLES!$D$59,CONTROLES!$D$60)</f>
        <v>15</v>
      </c>
      <c r="AU46" s="100" t="s">
        <v>255</v>
      </c>
      <c r="AV46" s="101">
        <f>+IF(AU46=CONTROLES!$C$61,CONTROLES!$D$61,CONTROLES!$D$62)</f>
        <v>15</v>
      </c>
      <c r="AW46" s="100" t="s">
        <v>256</v>
      </c>
      <c r="AX46" s="101">
        <f>+IF(AW46=CONTROLES!$C$63,CONTROLES!$D$63,IF(AW46=CONTROLES!$C$64,CONTROLES!$D$64,0))</f>
        <v>10</v>
      </c>
      <c r="AY46" s="101">
        <f t="shared" si="1"/>
        <v>95</v>
      </c>
      <c r="AZ46" s="106" t="str">
        <f t="shared" si="2"/>
        <v>Moderado</v>
      </c>
      <c r="BA46" s="385"/>
      <c r="BB46" s="385"/>
      <c r="BC46" s="385"/>
      <c r="BD46" s="385"/>
      <c r="BE46" s="385"/>
      <c r="BF46" s="385"/>
      <c r="BG46" s="141"/>
      <c r="BH46" s="139"/>
      <c r="BI46" s="140"/>
      <c r="BJ46" s="140"/>
      <c r="BK46" s="139"/>
      <c r="BL46" s="111" t="s">
        <v>51</v>
      </c>
      <c r="BM46" s="94" t="s">
        <v>469</v>
      </c>
      <c r="BN46" s="111" t="s">
        <v>236</v>
      </c>
      <c r="BO46" s="111" t="s">
        <v>236</v>
      </c>
      <c r="BP46" s="111" t="s">
        <v>236</v>
      </c>
      <c r="BQ46" s="109" t="s">
        <v>271</v>
      </c>
      <c r="BR46" s="111" t="s">
        <v>52</v>
      </c>
      <c r="BS46" s="111" t="s">
        <v>236</v>
      </c>
      <c r="BT46" s="111" t="s">
        <v>236</v>
      </c>
      <c r="BU46" s="111" t="s">
        <v>51</v>
      </c>
      <c r="BV46" s="118" t="s">
        <v>470</v>
      </c>
      <c r="BW46" s="173" t="s">
        <v>462</v>
      </c>
      <c r="BX46" s="109" t="s">
        <v>236</v>
      </c>
      <c r="BY46" s="109" t="s">
        <v>236</v>
      </c>
      <c r="BZ46" s="109" t="s">
        <v>281</v>
      </c>
      <c r="CA46" s="107" t="s">
        <v>52</v>
      </c>
      <c r="CB46" s="109" t="s">
        <v>236</v>
      </c>
      <c r="CC46" s="109" t="s">
        <v>236</v>
      </c>
      <c r="CD46" s="107"/>
      <c r="CE46" s="107"/>
      <c r="CF46" s="178"/>
      <c r="CG46" s="107"/>
      <c r="CH46" s="107"/>
      <c r="CI46" s="115"/>
      <c r="CJ46" s="115"/>
      <c r="CK46" s="115"/>
      <c r="CL46" s="107"/>
      <c r="CM46" s="116" t="s">
        <v>236</v>
      </c>
      <c r="CN46" s="109" t="s">
        <v>471</v>
      </c>
      <c r="CO46" s="109" t="s">
        <v>271</v>
      </c>
      <c r="CP46" s="109" t="s">
        <v>236</v>
      </c>
      <c r="CQ46" s="109" t="s">
        <v>236</v>
      </c>
      <c r="CR46" s="109" t="s">
        <v>236</v>
      </c>
      <c r="CS46" s="118"/>
      <c r="CT46" s="118"/>
      <c r="CU46" s="472"/>
      <c r="CV46" s="354" t="s">
        <v>51</v>
      </c>
      <c r="CW46" s="325" t="s">
        <v>728</v>
      </c>
      <c r="CX46" s="128" t="s">
        <v>281</v>
      </c>
      <c r="CY46" s="326" t="s">
        <v>236</v>
      </c>
      <c r="CZ46" s="326" t="s">
        <v>236</v>
      </c>
      <c r="DA46" s="355" t="s">
        <v>52</v>
      </c>
      <c r="DB46" s="363" t="s">
        <v>788</v>
      </c>
      <c r="DC46" s="118" t="s">
        <v>789</v>
      </c>
      <c r="DD46" s="480"/>
      <c r="DE46" s="174"/>
      <c r="DF46" s="175"/>
      <c r="DG46" s="174"/>
      <c r="DH46" s="174"/>
      <c r="DI46" s="174"/>
      <c r="DJ46" s="174"/>
      <c r="DK46" s="176"/>
      <c r="DL46" s="174"/>
      <c r="DM46" s="385"/>
      <c r="DN46" s="177"/>
      <c r="DO46" s="177"/>
      <c r="DP46" s="177"/>
      <c r="DQ46" s="177"/>
      <c r="DR46" s="177"/>
      <c r="DS46" s="177"/>
      <c r="DT46" s="177"/>
      <c r="DU46" s="177"/>
      <c r="DV46" s="177"/>
      <c r="DW46" s="177"/>
      <c r="DX46" s="177"/>
      <c r="DY46" s="177"/>
      <c r="DZ46" s="177"/>
      <c r="EA46" s="69"/>
      <c r="EB46" s="69"/>
      <c r="EC46" s="69"/>
      <c r="ED46" s="69"/>
    </row>
    <row r="47" spans="1:134" ht="21.75" customHeight="1" x14ac:dyDescent="0.25">
      <c r="A47" s="385"/>
      <c r="B47" s="385"/>
      <c r="C47" s="385"/>
      <c r="D47" s="385"/>
      <c r="E47" s="385"/>
      <c r="F47" s="385"/>
      <c r="G47" s="107" t="s">
        <v>472</v>
      </c>
      <c r="H47" s="385"/>
      <c r="I47" s="385"/>
      <c r="J47" s="385"/>
      <c r="K47" s="385"/>
      <c r="L47" s="385"/>
      <c r="M47" s="385"/>
      <c r="N47" s="385"/>
      <c r="O47" s="385"/>
      <c r="P47" s="385"/>
      <c r="Q47" s="385"/>
      <c r="R47" s="385"/>
      <c r="S47" s="385"/>
      <c r="T47" s="385"/>
      <c r="U47" s="385"/>
      <c r="V47" s="115"/>
      <c r="W47" s="107"/>
      <c r="X47" s="107"/>
      <c r="Y47" s="107"/>
      <c r="Z47" s="157"/>
      <c r="AA47" s="99">
        <f>+IF(Z47='Tabla Valoración controles'!$D$4,'Tabla Valoración controles'!$F$4,IF('Mapa Corrupcion'!Z47='Tabla Valoración controles'!$D$5,'Tabla Valoración controles'!$F$5,IF(Z47=FORMULAS!$A$10,0,'Tabla Valoración controles'!$F$6)))</f>
        <v>0.1</v>
      </c>
      <c r="AB47" s="157"/>
      <c r="AC47" s="99">
        <f>+IF(AB47='Tabla Valoración controles'!$D$7,'Tabla Valoración controles'!$F$7,IF(Z47=FORMULAS!$A$10,0,'Tabla Valoración controles'!$F$8))</f>
        <v>0.15</v>
      </c>
      <c r="AD47" s="157"/>
      <c r="AE47" s="99">
        <f>+IF(AD47='Tabla Valoración controles'!$D$9,'Tabla Valoración controles'!$F$9,IF(Z47=FORMULAS!$A$10,0,'Tabla Valoración controles'!$F$10))</f>
        <v>0</v>
      </c>
      <c r="AF47" s="157"/>
      <c r="AG47" s="99">
        <f>+IF(AF47='Tabla Valoración controles'!$D$9,'Tabla Valoración controles'!$F$9,IF(AB47=FORMULAS!$A$10,0,'Tabla Valoración controles'!$F$10))</f>
        <v>0</v>
      </c>
      <c r="AH47" s="157"/>
      <c r="AI47" s="99">
        <f>+IF(AH47='Tabla Valoración controles'!$D$13,'Tabla Valoración controles'!$F$13,'Tabla Valoración controles'!$F$14)</f>
        <v>0</v>
      </c>
      <c r="AJ47" s="99">
        <f t="shared" si="0"/>
        <v>0.25</v>
      </c>
      <c r="AK47" s="100" t="s">
        <v>246</v>
      </c>
      <c r="AL47" s="101">
        <f>+IF(AK47=CONTROLES!$C$50,CONTROLES!$D$50,CONTROLES!$D$51)</f>
        <v>15</v>
      </c>
      <c r="AM47" s="100" t="s">
        <v>251</v>
      </c>
      <c r="AN47" s="101">
        <f>+IF(AM47=CONTROLES!$C$52,CONTROLES!$D$52,CONTROLES!$D$53)</f>
        <v>15</v>
      </c>
      <c r="AO47" s="100" t="s">
        <v>252</v>
      </c>
      <c r="AP47" s="101">
        <f>+IF(AO47=CONTROLES!$C$54,CONTROLES!$D$54,CONTROLES!$D$55)</f>
        <v>15</v>
      </c>
      <c r="AQ47" s="100" t="s">
        <v>283</v>
      </c>
      <c r="AR47" s="101">
        <f>+IF(AQ47=CONTROLES!$C$56,CONTROLES!$D$56,IF(AQ47=CONTROLES!$C$57,CONTROLES!$D$57,CONTROLES!$D$58))</f>
        <v>10</v>
      </c>
      <c r="AS47" s="100" t="s">
        <v>254</v>
      </c>
      <c r="AT47" s="101">
        <f>+IF(AS47=CONTROLES!$C$59,CONTROLES!$D$59,CONTROLES!$D$60)</f>
        <v>15</v>
      </c>
      <c r="AU47" s="100" t="s">
        <v>255</v>
      </c>
      <c r="AV47" s="101">
        <f>+IF(AU47=CONTROLES!$C$61,CONTROLES!$D$61,CONTROLES!$D$62)</f>
        <v>15</v>
      </c>
      <c r="AW47" s="100" t="s">
        <v>256</v>
      </c>
      <c r="AX47" s="101">
        <f>+IF(AW47=CONTROLES!$C$63,CONTROLES!$D$63,IF(AW47=CONTROLES!$C$64,CONTROLES!$D$64,0))</f>
        <v>10</v>
      </c>
      <c r="AY47" s="101">
        <f t="shared" si="1"/>
        <v>95</v>
      </c>
      <c r="AZ47" s="106" t="str">
        <f t="shared" si="2"/>
        <v>Moderado</v>
      </c>
      <c r="BA47" s="385"/>
      <c r="BB47" s="385"/>
      <c r="BC47" s="385"/>
      <c r="BD47" s="385"/>
      <c r="BE47" s="385"/>
      <c r="BF47" s="385"/>
      <c r="BG47" s="143"/>
      <c r="BH47" s="143"/>
      <c r="BI47" s="143"/>
      <c r="BJ47" s="143"/>
      <c r="BK47" s="143"/>
      <c r="BL47" s="111"/>
      <c r="BM47" s="111"/>
      <c r="BN47" s="111"/>
      <c r="BO47" s="111"/>
      <c r="BP47" s="111"/>
      <c r="BQ47" s="111"/>
      <c r="BR47" s="111"/>
      <c r="BS47" s="111"/>
      <c r="BT47" s="111"/>
      <c r="BU47" s="111"/>
      <c r="BV47" s="109"/>
      <c r="BW47" s="109"/>
      <c r="BX47" s="109"/>
      <c r="BY47" s="109"/>
      <c r="BZ47" s="109"/>
      <c r="CA47" s="107"/>
      <c r="CB47" s="107"/>
      <c r="CC47" s="107"/>
      <c r="CD47" s="115"/>
      <c r="CE47" s="115"/>
      <c r="CF47" s="115"/>
      <c r="CG47" s="115"/>
      <c r="CH47" s="115"/>
      <c r="CI47" s="115"/>
      <c r="CJ47" s="115"/>
      <c r="CK47" s="115"/>
      <c r="CL47" s="115"/>
      <c r="CM47" s="116"/>
      <c r="CN47" s="109"/>
      <c r="CO47" s="109"/>
      <c r="CP47" s="109"/>
      <c r="CQ47" s="109"/>
      <c r="CR47" s="109"/>
      <c r="CS47" s="109"/>
      <c r="CT47" s="109"/>
      <c r="CU47" s="472"/>
      <c r="CV47" s="348"/>
      <c r="CW47" s="128"/>
      <c r="CX47" s="128"/>
      <c r="CY47" s="128"/>
      <c r="CZ47" s="128"/>
      <c r="DA47" s="356"/>
      <c r="DB47" s="340"/>
      <c r="DC47" s="109"/>
      <c r="DD47" s="480"/>
      <c r="DE47" s="174"/>
      <c r="DF47" s="174"/>
      <c r="DG47" s="174"/>
      <c r="DH47" s="174"/>
      <c r="DI47" s="174"/>
      <c r="DJ47" s="174"/>
      <c r="DK47" s="174"/>
      <c r="DL47" s="174"/>
      <c r="DM47" s="385"/>
      <c r="DN47" s="177"/>
      <c r="DO47" s="177"/>
      <c r="DP47" s="177"/>
      <c r="DQ47" s="177"/>
      <c r="DR47" s="177"/>
      <c r="DS47" s="177"/>
      <c r="DT47" s="177"/>
      <c r="DU47" s="177"/>
      <c r="DV47" s="177"/>
      <c r="DW47" s="177"/>
      <c r="DX47" s="177"/>
      <c r="DY47" s="177"/>
      <c r="DZ47" s="177"/>
      <c r="EA47" s="69"/>
      <c r="EB47" s="69"/>
      <c r="EC47" s="69"/>
      <c r="ED47" s="69"/>
    </row>
    <row r="48" spans="1:134" ht="21.75" customHeight="1" x14ac:dyDescent="0.25">
      <c r="A48" s="385"/>
      <c r="B48" s="385"/>
      <c r="C48" s="385"/>
      <c r="D48" s="385"/>
      <c r="E48" s="385"/>
      <c r="F48" s="385"/>
      <c r="G48" s="107"/>
      <c r="H48" s="385"/>
      <c r="I48" s="385"/>
      <c r="J48" s="385"/>
      <c r="K48" s="385"/>
      <c r="L48" s="385"/>
      <c r="M48" s="385"/>
      <c r="N48" s="385"/>
      <c r="O48" s="385"/>
      <c r="P48" s="385"/>
      <c r="Q48" s="385"/>
      <c r="R48" s="385"/>
      <c r="S48" s="385"/>
      <c r="T48" s="385"/>
      <c r="U48" s="385"/>
      <c r="V48" s="115"/>
      <c r="W48" s="107"/>
      <c r="X48" s="107"/>
      <c r="Y48" s="107"/>
      <c r="Z48" s="157"/>
      <c r="AA48" s="99">
        <f>+IF(Z48='Tabla Valoración controles'!$D$4,'Tabla Valoración controles'!$F$4,IF('Mapa Corrupcion'!Z48='Tabla Valoración controles'!$D$5,'Tabla Valoración controles'!$F$5,IF(Z48=FORMULAS!$A$10,0,'Tabla Valoración controles'!$F$6)))</f>
        <v>0.1</v>
      </c>
      <c r="AB48" s="157"/>
      <c r="AC48" s="99">
        <f>+IF(AB48='Tabla Valoración controles'!$D$7,'Tabla Valoración controles'!$F$7,IF(Z48=FORMULAS!$A$10,0,'Tabla Valoración controles'!$F$8))</f>
        <v>0.15</v>
      </c>
      <c r="AD48" s="157"/>
      <c r="AE48" s="99">
        <f>+IF(AD48='Tabla Valoración controles'!$D$9,'Tabla Valoración controles'!$F$9,IF(Z48=FORMULAS!$A$10,0,'Tabla Valoración controles'!$F$10))</f>
        <v>0</v>
      </c>
      <c r="AF48" s="157"/>
      <c r="AG48" s="99">
        <f>+IF(AF48='Tabla Valoración controles'!$D$9,'Tabla Valoración controles'!$F$9,IF(AB48=FORMULAS!$A$10,0,'Tabla Valoración controles'!$F$10))</f>
        <v>0</v>
      </c>
      <c r="AH48" s="157"/>
      <c r="AI48" s="99">
        <f>+IF(AH48='Tabla Valoración controles'!$D$13,'Tabla Valoración controles'!$F$13,'Tabla Valoración controles'!$F$14)</f>
        <v>0</v>
      </c>
      <c r="AJ48" s="99">
        <f t="shared" si="0"/>
        <v>0.25</v>
      </c>
      <c r="AK48" s="100" t="s">
        <v>246</v>
      </c>
      <c r="AL48" s="101">
        <f>+IF(AK48=CONTROLES!$C$50,CONTROLES!$D$50,CONTROLES!$D$51)</f>
        <v>15</v>
      </c>
      <c r="AM48" s="100" t="s">
        <v>251</v>
      </c>
      <c r="AN48" s="101">
        <f>+IF(AM48=CONTROLES!$C$52,CONTROLES!$D$52,CONTROLES!$D$53)</f>
        <v>15</v>
      </c>
      <c r="AO48" s="100" t="s">
        <v>252</v>
      </c>
      <c r="AP48" s="101">
        <f>+IF(AO48=CONTROLES!$C$54,CONTROLES!$D$54,CONTROLES!$D$55)</f>
        <v>15</v>
      </c>
      <c r="AQ48" s="100" t="s">
        <v>283</v>
      </c>
      <c r="AR48" s="101">
        <f>+IF(AQ48=CONTROLES!$C$56,CONTROLES!$D$56,IF(AQ48=CONTROLES!$C$57,CONTROLES!$D$57,CONTROLES!$D$58))</f>
        <v>10</v>
      </c>
      <c r="AS48" s="100" t="s">
        <v>254</v>
      </c>
      <c r="AT48" s="101">
        <f>+IF(AS48=CONTROLES!$C$59,CONTROLES!$D$59,CONTROLES!$D$60)</f>
        <v>15</v>
      </c>
      <c r="AU48" s="100" t="s">
        <v>255</v>
      </c>
      <c r="AV48" s="101">
        <f>+IF(AU48=CONTROLES!$C$61,CONTROLES!$D$61,CONTROLES!$D$62)</f>
        <v>15</v>
      </c>
      <c r="AW48" s="100" t="s">
        <v>256</v>
      </c>
      <c r="AX48" s="101">
        <f>+IF(AW48=CONTROLES!$C$63,CONTROLES!$D$63,IF(AW48=CONTROLES!$C$64,CONTROLES!$D$64,0))</f>
        <v>10</v>
      </c>
      <c r="AY48" s="101">
        <f t="shared" si="1"/>
        <v>95</v>
      </c>
      <c r="AZ48" s="106" t="str">
        <f t="shared" si="2"/>
        <v>Moderado</v>
      </c>
      <c r="BA48" s="385"/>
      <c r="BB48" s="385"/>
      <c r="BC48" s="385"/>
      <c r="BD48" s="385"/>
      <c r="BE48" s="385"/>
      <c r="BF48" s="385"/>
      <c r="BG48" s="143"/>
      <c r="BH48" s="143"/>
      <c r="BI48" s="143"/>
      <c r="BJ48" s="143"/>
      <c r="BK48" s="143"/>
      <c r="BL48" s="111"/>
      <c r="BM48" s="111"/>
      <c r="BN48" s="111"/>
      <c r="BO48" s="111"/>
      <c r="BP48" s="111"/>
      <c r="BQ48" s="111"/>
      <c r="BR48" s="111"/>
      <c r="BS48" s="111"/>
      <c r="BT48" s="111"/>
      <c r="BU48" s="111"/>
      <c r="BV48" s="109"/>
      <c r="BW48" s="109"/>
      <c r="BX48" s="109"/>
      <c r="BY48" s="109"/>
      <c r="BZ48" s="109"/>
      <c r="CA48" s="107"/>
      <c r="CB48" s="107"/>
      <c r="CC48" s="107"/>
      <c r="CD48" s="115"/>
      <c r="CE48" s="115"/>
      <c r="CF48" s="115"/>
      <c r="CG48" s="115"/>
      <c r="CH48" s="115"/>
      <c r="CI48" s="115"/>
      <c r="CJ48" s="115"/>
      <c r="CK48" s="115"/>
      <c r="CL48" s="115"/>
      <c r="CM48" s="116"/>
      <c r="CN48" s="109"/>
      <c r="CO48" s="109"/>
      <c r="CP48" s="109"/>
      <c r="CQ48" s="109"/>
      <c r="CR48" s="109"/>
      <c r="CS48" s="109"/>
      <c r="CT48" s="109"/>
      <c r="CU48" s="472"/>
      <c r="CV48" s="348"/>
      <c r="CW48" s="128"/>
      <c r="CX48" s="128"/>
      <c r="CY48" s="128"/>
      <c r="CZ48" s="128"/>
      <c r="DA48" s="356"/>
      <c r="DB48" s="340"/>
      <c r="DC48" s="109"/>
      <c r="DD48" s="480"/>
      <c r="DE48" s="174"/>
      <c r="DF48" s="174"/>
      <c r="DG48" s="174"/>
      <c r="DH48" s="174"/>
      <c r="DI48" s="174"/>
      <c r="DJ48" s="174"/>
      <c r="DK48" s="174"/>
      <c r="DL48" s="174"/>
      <c r="DM48" s="385"/>
      <c r="DN48" s="177"/>
      <c r="DO48" s="177"/>
      <c r="DP48" s="177"/>
      <c r="DQ48" s="177"/>
      <c r="DR48" s="177"/>
      <c r="DS48" s="177"/>
      <c r="DT48" s="177"/>
      <c r="DU48" s="177"/>
      <c r="DV48" s="177"/>
      <c r="DW48" s="177"/>
      <c r="DX48" s="177"/>
      <c r="DY48" s="177"/>
      <c r="DZ48" s="177"/>
      <c r="EA48" s="69"/>
      <c r="EB48" s="69"/>
      <c r="EC48" s="69"/>
      <c r="ED48" s="69"/>
    </row>
    <row r="49" spans="1:134" ht="21.75" customHeight="1" x14ac:dyDescent="0.25">
      <c r="A49" s="385"/>
      <c r="B49" s="385"/>
      <c r="C49" s="385"/>
      <c r="D49" s="385"/>
      <c r="E49" s="385"/>
      <c r="F49" s="385"/>
      <c r="G49" s="107"/>
      <c r="H49" s="385"/>
      <c r="I49" s="385"/>
      <c r="J49" s="385"/>
      <c r="K49" s="385"/>
      <c r="L49" s="385"/>
      <c r="M49" s="385"/>
      <c r="N49" s="385"/>
      <c r="O49" s="385"/>
      <c r="P49" s="385"/>
      <c r="Q49" s="385"/>
      <c r="R49" s="385"/>
      <c r="S49" s="385"/>
      <c r="T49" s="385"/>
      <c r="U49" s="385"/>
      <c r="V49" s="115"/>
      <c r="W49" s="107"/>
      <c r="X49" s="107"/>
      <c r="Y49" s="107"/>
      <c r="Z49" s="157"/>
      <c r="AA49" s="99">
        <f>+IF(Z49='Tabla Valoración controles'!$D$4,'Tabla Valoración controles'!$F$4,IF('Mapa Corrupcion'!Z49='Tabla Valoración controles'!$D$5,'Tabla Valoración controles'!$F$5,IF(Z49=FORMULAS!$A$10,0,'Tabla Valoración controles'!$F$6)))</f>
        <v>0.1</v>
      </c>
      <c r="AB49" s="157"/>
      <c r="AC49" s="99">
        <f>+IF(AB49='Tabla Valoración controles'!$D$7,'Tabla Valoración controles'!$F$7,IF(Z49=FORMULAS!$A$10,0,'Tabla Valoración controles'!$F$8))</f>
        <v>0.15</v>
      </c>
      <c r="AD49" s="157"/>
      <c r="AE49" s="99">
        <f>+IF(AD49='Tabla Valoración controles'!$D$9,'Tabla Valoración controles'!$F$9,IF(Z49=FORMULAS!$A$10,0,'Tabla Valoración controles'!$F$10))</f>
        <v>0</v>
      </c>
      <c r="AF49" s="157"/>
      <c r="AG49" s="99">
        <f>+IF(AF49='Tabla Valoración controles'!$D$9,'Tabla Valoración controles'!$F$9,IF(AB49=FORMULAS!$A$10,0,'Tabla Valoración controles'!$F$10))</f>
        <v>0</v>
      </c>
      <c r="AH49" s="157"/>
      <c r="AI49" s="99">
        <f>+IF(AH49='Tabla Valoración controles'!$D$13,'Tabla Valoración controles'!$F$13,'Tabla Valoración controles'!$F$14)</f>
        <v>0</v>
      </c>
      <c r="AJ49" s="99">
        <f t="shared" si="0"/>
        <v>0.25</v>
      </c>
      <c r="AK49" s="100" t="s">
        <v>246</v>
      </c>
      <c r="AL49" s="101">
        <f>+IF(AK49=CONTROLES!$C$50,CONTROLES!$D$50,CONTROLES!$D$51)</f>
        <v>15</v>
      </c>
      <c r="AM49" s="100" t="s">
        <v>251</v>
      </c>
      <c r="AN49" s="101">
        <f>+IF(AM49=CONTROLES!$C$52,CONTROLES!$D$52,CONTROLES!$D$53)</f>
        <v>15</v>
      </c>
      <c r="AO49" s="100" t="s">
        <v>252</v>
      </c>
      <c r="AP49" s="101">
        <f>+IF(AO49=CONTROLES!$C$54,CONTROLES!$D$54,CONTROLES!$D$55)</f>
        <v>15</v>
      </c>
      <c r="AQ49" s="100" t="s">
        <v>283</v>
      </c>
      <c r="AR49" s="101">
        <f>+IF(AQ49=CONTROLES!$C$56,CONTROLES!$D$56,IF(AQ49=CONTROLES!$C$57,CONTROLES!$D$57,CONTROLES!$D$58))</f>
        <v>10</v>
      </c>
      <c r="AS49" s="100" t="s">
        <v>254</v>
      </c>
      <c r="AT49" s="101">
        <f>+IF(AS49=CONTROLES!$C$59,CONTROLES!$D$59,CONTROLES!$D$60)</f>
        <v>15</v>
      </c>
      <c r="AU49" s="100" t="s">
        <v>255</v>
      </c>
      <c r="AV49" s="101">
        <f>+IF(AU49=CONTROLES!$C$61,CONTROLES!$D$61,CONTROLES!$D$62)</f>
        <v>15</v>
      </c>
      <c r="AW49" s="100" t="s">
        <v>256</v>
      </c>
      <c r="AX49" s="101">
        <f>+IF(AW49=CONTROLES!$C$63,CONTROLES!$D$63,IF(AW49=CONTROLES!$C$64,CONTROLES!$D$64,0))</f>
        <v>10</v>
      </c>
      <c r="AY49" s="101">
        <f t="shared" si="1"/>
        <v>95</v>
      </c>
      <c r="AZ49" s="106" t="str">
        <f t="shared" si="2"/>
        <v>Moderado</v>
      </c>
      <c r="BA49" s="385"/>
      <c r="BB49" s="385"/>
      <c r="BC49" s="385"/>
      <c r="BD49" s="385"/>
      <c r="BE49" s="385"/>
      <c r="BF49" s="385"/>
      <c r="BG49" s="143"/>
      <c r="BH49" s="143"/>
      <c r="BI49" s="143"/>
      <c r="BJ49" s="143"/>
      <c r="BK49" s="143"/>
      <c r="BL49" s="111"/>
      <c r="BM49" s="111"/>
      <c r="BN49" s="111"/>
      <c r="BO49" s="111"/>
      <c r="BP49" s="111"/>
      <c r="BQ49" s="111"/>
      <c r="BR49" s="111"/>
      <c r="BS49" s="111"/>
      <c r="BT49" s="111"/>
      <c r="BU49" s="111"/>
      <c r="BV49" s="109"/>
      <c r="BW49" s="109"/>
      <c r="BX49" s="109"/>
      <c r="BY49" s="109"/>
      <c r="BZ49" s="109"/>
      <c r="CA49" s="107"/>
      <c r="CB49" s="107"/>
      <c r="CC49" s="107"/>
      <c r="CD49" s="115"/>
      <c r="CE49" s="115"/>
      <c r="CF49" s="115"/>
      <c r="CG49" s="115"/>
      <c r="CH49" s="115"/>
      <c r="CI49" s="115"/>
      <c r="CJ49" s="115"/>
      <c r="CK49" s="115"/>
      <c r="CL49" s="115"/>
      <c r="CM49" s="116"/>
      <c r="CN49" s="109"/>
      <c r="CO49" s="109"/>
      <c r="CP49" s="109"/>
      <c r="CQ49" s="109"/>
      <c r="CR49" s="109"/>
      <c r="CS49" s="109"/>
      <c r="CT49" s="109"/>
      <c r="CU49" s="472"/>
      <c r="CV49" s="348"/>
      <c r="CW49" s="128"/>
      <c r="CX49" s="128"/>
      <c r="CY49" s="128"/>
      <c r="CZ49" s="128"/>
      <c r="DA49" s="356"/>
      <c r="DB49" s="340"/>
      <c r="DC49" s="109"/>
      <c r="DD49" s="480"/>
      <c r="DE49" s="174"/>
      <c r="DF49" s="174"/>
      <c r="DG49" s="174"/>
      <c r="DH49" s="174"/>
      <c r="DI49" s="174"/>
      <c r="DJ49" s="174"/>
      <c r="DK49" s="174"/>
      <c r="DL49" s="174"/>
      <c r="DM49" s="385"/>
      <c r="DN49" s="177"/>
      <c r="DO49" s="177"/>
      <c r="DP49" s="177"/>
      <c r="DQ49" s="177"/>
      <c r="DR49" s="177"/>
      <c r="DS49" s="177"/>
      <c r="DT49" s="177"/>
      <c r="DU49" s="177"/>
      <c r="DV49" s="177"/>
      <c r="DW49" s="177"/>
      <c r="DX49" s="177"/>
      <c r="DY49" s="177"/>
      <c r="DZ49" s="177"/>
      <c r="EA49" s="69"/>
      <c r="EB49" s="69"/>
      <c r="EC49" s="69"/>
      <c r="ED49" s="69"/>
    </row>
    <row r="50" spans="1:134" ht="21.75" customHeight="1" x14ac:dyDescent="0.25">
      <c r="A50" s="386"/>
      <c r="B50" s="386"/>
      <c r="C50" s="386"/>
      <c r="D50" s="386"/>
      <c r="E50" s="386"/>
      <c r="F50" s="386"/>
      <c r="G50" s="107"/>
      <c r="H50" s="386"/>
      <c r="I50" s="386"/>
      <c r="J50" s="386"/>
      <c r="K50" s="386"/>
      <c r="L50" s="386"/>
      <c r="M50" s="386"/>
      <c r="N50" s="386"/>
      <c r="O50" s="386"/>
      <c r="P50" s="386"/>
      <c r="Q50" s="386"/>
      <c r="R50" s="386"/>
      <c r="S50" s="386"/>
      <c r="T50" s="386"/>
      <c r="U50" s="386"/>
      <c r="V50" s="115"/>
      <c r="W50" s="107"/>
      <c r="X50" s="107"/>
      <c r="Y50" s="107"/>
      <c r="Z50" s="157"/>
      <c r="AA50" s="99">
        <f>+IF(Z50='Tabla Valoración controles'!$D$4,'Tabla Valoración controles'!$F$4,IF('Mapa Corrupcion'!Z50='Tabla Valoración controles'!$D$5,'Tabla Valoración controles'!$F$5,IF(Z50=FORMULAS!$A$10,0,'Tabla Valoración controles'!$F$6)))</f>
        <v>0.1</v>
      </c>
      <c r="AB50" s="157"/>
      <c r="AC50" s="99">
        <f>+IF(AB50='Tabla Valoración controles'!$D$7,'Tabla Valoración controles'!$F$7,IF(Z50=FORMULAS!$A$10,0,'Tabla Valoración controles'!$F$8))</f>
        <v>0.15</v>
      </c>
      <c r="AD50" s="157"/>
      <c r="AE50" s="99">
        <f>+IF(AD50='Tabla Valoración controles'!$D$9,'Tabla Valoración controles'!$F$9,IF(Z50=FORMULAS!$A$10,0,'Tabla Valoración controles'!$F$10))</f>
        <v>0</v>
      </c>
      <c r="AF50" s="157"/>
      <c r="AG50" s="99">
        <f>+IF(AF50='Tabla Valoración controles'!$D$9,'Tabla Valoración controles'!$F$9,IF(AB50=FORMULAS!$A$10,0,'Tabla Valoración controles'!$F$10))</f>
        <v>0</v>
      </c>
      <c r="AH50" s="157"/>
      <c r="AI50" s="99">
        <f>+IF(AH50='Tabla Valoración controles'!$D$13,'Tabla Valoración controles'!$F$13,'Tabla Valoración controles'!$F$14)</f>
        <v>0</v>
      </c>
      <c r="AJ50" s="99">
        <f t="shared" si="0"/>
        <v>0.25</v>
      </c>
      <c r="AK50" s="100" t="s">
        <v>246</v>
      </c>
      <c r="AL50" s="101">
        <f>+IF(AK50=CONTROLES!$C$50,CONTROLES!$D$50,CONTROLES!$D$51)</f>
        <v>15</v>
      </c>
      <c r="AM50" s="100" t="s">
        <v>251</v>
      </c>
      <c r="AN50" s="101">
        <f>+IF(AM50=CONTROLES!$C$52,CONTROLES!$D$52,CONTROLES!$D$53)</f>
        <v>15</v>
      </c>
      <c r="AO50" s="100" t="s">
        <v>252</v>
      </c>
      <c r="AP50" s="101">
        <f>+IF(AO50=CONTROLES!$C$54,CONTROLES!$D$54,CONTROLES!$D$55)</f>
        <v>15</v>
      </c>
      <c r="AQ50" s="100" t="s">
        <v>283</v>
      </c>
      <c r="AR50" s="101">
        <f>+IF(AQ50=CONTROLES!$C$56,CONTROLES!$D$56,IF(AQ50=CONTROLES!$C$57,CONTROLES!$D$57,CONTROLES!$D$58))</f>
        <v>10</v>
      </c>
      <c r="AS50" s="100" t="s">
        <v>254</v>
      </c>
      <c r="AT50" s="101">
        <f>+IF(AS50=CONTROLES!$C$59,CONTROLES!$D$59,CONTROLES!$D$60)</f>
        <v>15</v>
      </c>
      <c r="AU50" s="100" t="s">
        <v>255</v>
      </c>
      <c r="AV50" s="101">
        <f>+IF(AU50=CONTROLES!$C$61,CONTROLES!$D$61,CONTROLES!$D$62)</f>
        <v>15</v>
      </c>
      <c r="AW50" s="100" t="s">
        <v>256</v>
      </c>
      <c r="AX50" s="101">
        <f>+IF(AW50=CONTROLES!$C$63,CONTROLES!$D$63,IF(AW50=CONTROLES!$C$64,CONTROLES!$D$64,0))</f>
        <v>10</v>
      </c>
      <c r="AY50" s="101">
        <f t="shared" si="1"/>
        <v>95</v>
      </c>
      <c r="AZ50" s="106" t="str">
        <f t="shared" si="2"/>
        <v>Moderado</v>
      </c>
      <c r="BA50" s="386"/>
      <c r="BB50" s="386"/>
      <c r="BC50" s="386"/>
      <c r="BD50" s="386"/>
      <c r="BE50" s="386"/>
      <c r="BF50" s="386"/>
      <c r="BG50" s="143"/>
      <c r="BH50" s="143"/>
      <c r="BI50" s="143"/>
      <c r="BJ50" s="143"/>
      <c r="BK50" s="143"/>
      <c r="BL50" s="111"/>
      <c r="BM50" s="111"/>
      <c r="BN50" s="111"/>
      <c r="BO50" s="111"/>
      <c r="BP50" s="111"/>
      <c r="BQ50" s="111"/>
      <c r="BR50" s="111"/>
      <c r="BS50" s="111"/>
      <c r="BT50" s="111"/>
      <c r="BU50" s="111"/>
      <c r="BV50" s="109"/>
      <c r="BW50" s="109"/>
      <c r="BX50" s="109"/>
      <c r="BY50" s="109"/>
      <c r="BZ50" s="109"/>
      <c r="CA50" s="107"/>
      <c r="CB50" s="107"/>
      <c r="CC50" s="107"/>
      <c r="CD50" s="115"/>
      <c r="CE50" s="115"/>
      <c r="CF50" s="115"/>
      <c r="CG50" s="115"/>
      <c r="CH50" s="115"/>
      <c r="CI50" s="115"/>
      <c r="CJ50" s="115"/>
      <c r="CK50" s="115"/>
      <c r="CL50" s="115"/>
      <c r="CM50" s="116"/>
      <c r="CN50" s="109"/>
      <c r="CO50" s="109"/>
      <c r="CP50" s="109"/>
      <c r="CQ50" s="109"/>
      <c r="CR50" s="109"/>
      <c r="CS50" s="109"/>
      <c r="CT50" s="109"/>
      <c r="CU50" s="473"/>
      <c r="CV50" s="348"/>
      <c r="CW50" s="128"/>
      <c r="CX50" s="128"/>
      <c r="CY50" s="128"/>
      <c r="CZ50" s="128"/>
      <c r="DA50" s="356"/>
      <c r="DB50" s="340"/>
      <c r="DC50" s="109"/>
      <c r="DD50" s="481"/>
      <c r="DE50" s="174"/>
      <c r="DF50" s="174"/>
      <c r="DG50" s="174"/>
      <c r="DH50" s="174"/>
      <c r="DI50" s="174"/>
      <c r="DJ50" s="174"/>
      <c r="DK50" s="174"/>
      <c r="DL50" s="174"/>
      <c r="DM50" s="386"/>
      <c r="DN50" s="177"/>
      <c r="DO50" s="177"/>
      <c r="DP50" s="177"/>
      <c r="DQ50" s="177"/>
      <c r="DR50" s="177"/>
      <c r="DS50" s="177"/>
      <c r="DT50" s="177"/>
      <c r="DU50" s="177"/>
      <c r="DV50" s="177"/>
      <c r="DW50" s="177"/>
      <c r="DX50" s="177"/>
      <c r="DY50" s="177"/>
      <c r="DZ50" s="177"/>
      <c r="EA50" s="69"/>
      <c r="EB50" s="69"/>
      <c r="EC50" s="69"/>
      <c r="ED50" s="69"/>
    </row>
    <row r="51" spans="1:134" ht="195" customHeight="1" x14ac:dyDescent="0.25">
      <c r="A51" s="390">
        <v>8</v>
      </c>
      <c r="B51" s="389" t="s">
        <v>447</v>
      </c>
      <c r="C51" s="398" t="str">
        <f>VLOOKUP(B51,FORMULAS!$A$30:$B$46,2,0)</f>
        <v>Desarrollar estrategias para posicionar positivamente el centro de la ciudad, revitalizarlo y transformarlo mediante el apoyo y el fomento, eficaz, de las prácticas artísticas, culturales y del ecosistema creativo, garantizando la participación ciudadana
y grupos de valor.</v>
      </c>
      <c r="D51" s="398" t="str">
        <f>VLOOKUP(B51,FORMULAS!$A$30:$C$46,3,0)</f>
        <v>Subdirector para la Gestión del Centro de Bogotá
Subdirectora Artística y Cultural</v>
      </c>
      <c r="E51" s="398" t="s">
        <v>473</v>
      </c>
      <c r="F51" s="398" t="s">
        <v>474</v>
      </c>
      <c r="G51" s="107" t="s">
        <v>475</v>
      </c>
      <c r="H51" s="398" t="s">
        <v>476</v>
      </c>
      <c r="I51" s="398" t="s">
        <v>477</v>
      </c>
      <c r="J51" s="398" t="s">
        <v>237</v>
      </c>
      <c r="K51" s="398" t="s">
        <v>237</v>
      </c>
      <c r="L51" s="398" t="s">
        <v>237</v>
      </c>
      <c r="M51" s="398" t="s">
        <v>237</v>
      </c>
      <c r="N51" s="398">
        <v>240</v>
      </c>
      <c r="O51" s="498">
        <f>+IF(N51&lt;=FORMULAS!$M$2,FORMULAS!$N$2,IF(N51&lt;=FORMULAS!$M$3,FORMULAS!$N$3,IF(N51&lt;=FORMULAS!$M$4,FORMULAS!$N$4,IF(N51&lt;=FORMULAS!$M$5,FORMULAS!$N$5,FORMULAS!$N$6))))</f>
        <v>0.6</v>
      </c>
      <c r="P51" s="390" t="str">
        <f>+IF(O51=FORMULAS!$N$2,FORMULAS!$O$2,IF(O51=FORMULAS!$N$3,FORMULAS!$O$3,IF(O51=FORMULAS!$N$4,FORMULAS!$O$4,IF(O51=FORMULAS!$N$5,FORMULAS!$O$5,FORMULAS!$O$6))))</f>
        <v>Media</v>
      </c>
      <c r="Q51" s="497" t="e">
        <f>VLOOKUP(P51,FORMULAS!$H$1:$J$11,2,0)</f>
        <v>#N/A</v>
      </c>
      <c r="R51" s="495" t="str">
        <f>+P51</f>
        <v>Media</v>
      </c>
      <c r="S51" s="496" t="str">
        <f>VLOOKUP(A51,'Impacto Ri Inhe'!B$5:AF$53,31)</f>
        <v>Mayor</v>
      </c>
      <c r="T51" s="495" t="str">
        <f>CONCATENATE(R51,S51)</f>
        <v>MediaMayor</v>
      </c>
      <c r="U51" s="491" t="str">
        <f>VLOOKUP(T51,FORMULAS!$K$17:$L$42,2,0)</f>
        <v>Alto</v>
      </c>
      <c r="V51" s="115">
        <v>1</v>
      </c>
      <c r="W51" s="107" t="s">
        <v>478</v>
      </c>
      <c r="X51" s="107" t="s">
        <v>479</v>
      </c>
      <c r="Y51" s="107" t="s">
        <v>480</v>
      </c>
      <c r="Z51" s="157" t="s">
        <v>241</v>
      </c>
      <c r="AA51" s="99">
        <f>+IF(Z51='Tabla Valoración controles'!$D$4,'Tabla Valoración controles'!$F$4,IF('Mapa Corrupcion'!Z51='Tabla Valoración controles'!$D$5,'Tabla Valoración controles'!$F$5,IF(Z51=FORMULAS!$A$10,0,'Tabla Valoración controles'!$F$6)))</f>
        <v>0.25</v>
      </c>
      <c r="AB51" s="157" t="s">
        <v>242</v>
      </c>
      <c r="AC51" s="99">
        <f>+IF(AB51='Tabla Valoración controles'!$D$7,'Tabla Valoración controles'!$F$7,IF(Z51=FORMULAS!$A$10,0,'Tabla Valoración controles'!$F$8))</f>
        <v>0.15</v>
      </c>
      <c r="AD51" s="157" t="s">
        <v>243</v>
      </c>
      <c r="AE51" s="99">
        <f>+IF(AD51='Tabla Valoración controles'!$D$9,'Tabla Valoración controles'!$F$9,IF(Z51=FORMULAS!$A$10,0,'Tabla Valoración controles'!$F$10))</f>
        <v>0</v>
      </c>
      <c r="AF51" s="157" t="s">
        <v>244</v>
      </c>
      <c r="AG51" s="99">
        <f>+IF(AF51='Tabla Valoración controles'!$D$9,'Tabla Valoración controles'!$F$9,IF(AB51=FORMULAS!$A$10,0,'Tabla Valoración controles'!$F$10))</f>
        <v>0</v>
      </c>
      <c r="AH51" s="157" t="s">
        <v>245</v>
      </c>
      <c r="AI51" s="99">
        <f>+IF(AH51='Tabla Valoración controles'!$D$13,'Tabla Valoración controles'!$F$13,'Tabla Valoración controles'!$F$14)</f>
        <v>0</v>
      </c>
      <c r="AJ51" s="99">
        <f t="shared" si="0"/>
        <v>0.4</v>
      </c>
      <c r="AK51" s="100" t="s">
        <v>246</v>
      </c>
      <c r="AL51" s="101">
        <f>+IF(AK51=CONTROLES!$C$50,CONTROLES!$D$50,CONTROLES!$D$51)</f>
        <v>15</v>
      </c>
      <c r="AM51" s="100" t="s">
        <v>251</v>
      </c>
      <c r="AN51" s="101">
        <f>+IF(AM51=CONTROLES!$C$52,CONTROLES!$D$52,CONTROLES!$D$53)</f>
        <v>15</v>
      </c>
      <c r="AO51" s="100" t="s">
        <v>252</v>
      </c>
      <c r="AP51" s="101">
        <f>+IF(AO51=CONTROLES!$C$54,CONTROLES!$D$54,CONTROLES!$D$55)</f>
        <v>15</v>
      </c>
      <c r="AQ51" s="100" t="s">
        <v>253</v>
      </c>
      <c r="AR51" s="101">
        <f>+IF(AQ51=CONTROLES!$C$56,CONTROLES!$D$56,IF(AQ51=CONTROLES!$C$57,CONTROLES!$D$57,CONTROLES!$D$58))</f>
        <v>15</v>
      </c>
      <c r="AS51" s="100" t="s">
        <v>254</v>
      </c>
      <c r="AT51" s="101">
        <f>+IF(AS51=CONTROLES!$C$59,CONTROLES!$D$59,CONTROLES!$D$60)</f>
        <v>15</v>
      </c>
      <c r="AU51" s="100" t="s">
        <v>255</v>
      </c>
      <c r="AV51" s="101">
        <f>+IF(AU51=CONTROLES!$C$61,CONTROLES!$D$61,CONTROLES!$D$62)</f>
        <v>15</v>
      </c>
      <c r="AW51" s="100" t="s">
        <v>256</v>
      </c>
      <c r="AX51" s="101">
        <f>+IF(AW51=CONTROLES!$C$63,CONTROLES!$D$63,IF(AW51=CONTROLES!$C$64,CONTROLES!$D$64,0))</f>
        <v>10</v>
      </c>
      <c r="AY51" s="101">
        <f t="shared" si="1"/>
        <v>100</v>
      </c>
      <c r="AZ51" s="106" t="str">
        <f t="shared" si="2"/>
        <v>Fuerte</v>
      </c>
      <c r="BA51" s="399" t="str">
        <f>+FORMULAS!I25</f>
        <v>Baja</v>
      </c>
      <c r="BB51" s="390" t="e">
        <f>VLOOKUP(BA51,FORMULAS!$A$77:$B$82,2,0)</f>
        <v>#N/A</v>
      </c>
      <c r="BC51" s="399" t="str">
        <f>+S51</f>
        <v>Mayor</v>
      </c>
      <c r="BD51" s="400" t="str">
        <f>CONCATENATE(BA51,BC51)</f>
        <v>BajaMayor</v>
      </c>
      <c r="BE51" s="491" t="s">
        <v>54</v>
      </c>
      <c r="BF51" s="493" t="s">
        <v>257</v>
      </c>
      <c r="BG51" s="328" t="s">
        <v>481</v>
      </c>
      <c r="BH51" s="94" t="s">
        <v>482</v>
      </c>
      <c r="BI51" s="153">
        <v>46174</v>
      </c>
      <c r="BJ51" s="153">
        <v>46356</v>
      </c>
      <c r="BK51" s="107" t="s">
        <v>483</v>
      </c>
      <c r="BL51" s="134" t="s">
        <v>51</v>
      </c>
      <c r="BM51" s="118" t="s">
        <v>484</v>
      </c>
      <c r="BN51" s="134" t="s">
        <v>236</v>
      </c>
      <c r="BO51" s="118" t="s">
        <v>485</v>
      </c>
      <c r="BP51" s="134" t="s">
        <v>236</v>
      </c>
      <c r="BQ51" s="109" t="s">
        <v>271</v>
      </c>
      <c r="BR51" s="111" t="s">
        <v>52</v>
      </c>
      <c r="BS51" s="111" t="s">
        <v>236</v>
      </c>
      <c r="BT51" s="111" t="s">
        <v>236</v>
      </c>
      <c r="BU51" s="111" t="s">
        <v>52</v>
      </c>
      <c r="BV51" s="325" t="s">
        <v>486</v>
      </c>
      <c r="BW51" s="109" t="s">
        <v>236</v>
      </c>
      <c r="BX51" s="109" t="s">
        <v>487</v>
      </c>
      <c r="BY51" s="109" t="s">
        <v>236</v>
      </c>
      <c r="BZ51" s="109" t="s">
        <v>265</v>
      </c>
      <c r="CA51" s="109" t="s">
        <v>236</v>
      </c>
      <c r="CB51" s="109" t="s">
        <v>236</v>
      </c>
      <c r="CC51" s="109" t="s">
        <v>236</v>
      </c>
      <c r="CD51" s="107"/>
      <c r="CE51" s="107"/>
      <c r="CF51" s="107"/>
      <c r="CG51" s="107"/>
      <c r="CH51" s="107"/>
      <c r="CI51" s="107"/>
      <c r="CJ51" s="107"/>
      <c r="CK51" s="107"/>
      <c r="CL51" s="107"/>
      <c r="CM51" s="116" t="s">
        <v>236</v>
      </c>
      <c r="CN51" s="109" t="s">
        <v>471</v>
      </c>
      <c r="CO51" s="109" t="s">
        <v>271</v>
      </c>
      <c r="CP51" s="109" t="s">
        <v>464</v>
      </c>
      <c r="CQ51" s="109" t="s">
        <v>271</v>
      </c>
      <c r="CR51" s="109" t="s">
        <v>52</v>
      </c>
      <c r="CS51" s="118" t="s">
        <v>790</v>
      </c>
      <c r="CT51" s="118" t="s">
        <v>791</v>
      </c>
      <c r="CU51" s="483" t="s">
        <v>792</v>
      </c>
      <c r="CV51" s="353" t="s">
        <v>236</v>
      </c>
      <c r="CW51" s="327" t="s">
        <v>729</v>
      </c>
      <c r="CX51" s="128" t="s">
        <v>281</v>
      </c>
      <c r="CY51" s="327" t="s">
        <v>730</v>
      </c>
      <c r="CZ51" s="128" t="s">
        <v>281</v>
      </c>
      <c r="DA51" s="352" t="s">
        <v>52</v>
      </c>
      <c r="DB51" s="337" t="s">
        <v>793</v>
      </c>
      <c r="DC51" s="118" t="s">
        <v>794</v>
      </c>
      <c r="DD51" s="482" t="s">
        <v>822</v>
      </c>
      <c r="DE51" s="130"/>
      <c r="DF51" s="155"/>
      <c r="DG51" s="130"/>
      <c r="DH51" s="155"/>
      <c r="DI51" s="130"/>
      <c r="DJ51" s="130"/>
      <c r="DK51" s="122"/>
      <c r="DL51" s="122"/>
      <c r="DM51" s="475"/>
      <c r="DN51" s="69"/>
      <c r="DO51" s="69"/>
      <c r="DP51" s="69"/>
      <c r="DQ51" s="69"/>
      <c r="DR51" s="69"/>
      <c r="DS51" s="69"/>
      <c r="DT51" s="69"/>
      <c r="DU51" s="69"/>
      <c r="DV51" s="69"/>
      <c r="DW51" s="69"/>
      <c r="DX51" s="69"/>
      <c r="DY51" s="69"/>
      <c r="DZ51" s="69"/>
      <c r="EA51" s="69"/>
      <c r="EB51" s="69"/>
      <c r="EC51" s="69"/>
      <c r="ED51" s="69"/>
    </row>
    <row r="52" spans="1:134" ht="171.75" customHeight="1" x14ac:dyDescent="0.25">
      <c r="A52" s="385"/>
      <c r="B52" s="385"/>
      <c r="C52" s="385"/>
      <c r="D52" s="385"/>
      <c r="E52" s="385"/>
      <c r="F52" s="385"/>
      <c r="G52" s="107" t="s">
        <v>488</v>
      </c>
      <c r="H52" s="385"/>
      <c r="I52" s="385"/>
      <c r="J52" s="385"/>
      <c r="K52" s="385"/>
      <c r="L52" s="385"/>
      <c r="M52" s="385"/>
      <c r="N52" s="385"/>
      <c r="O52" s="385"/>
      <c r="P52" s="385"/>
      <c r="Q52" s="385"/>
      <c r="R52" s="385"/>
      <c r="S52" s="385"/>
      <c r="T52" s="385"/>
      <c r="U52" s="385"/>
      <c r="V52" s="115">
        <v>2</v>
      </c>
      <c r="W52" s="107" t="s">
        <v>489</v>
      </c>
      <c r="X52" s="107" t="s">
        <v>490</v>
      </c>
      <c r="Y52" s="107" t="s">
        <v>491</v>
      </c>
      <c r="Z52" s="157" t="s">
        <v>241</v>
      </c>
      <c r="AA52" s="99">
        <f>+IF(Z52='Tabla Valoración controles'!$D$4,'Tabla Valoración controles'!$F$4,IF('Mapa Corrupcion'!Z52='Tabla Valoración controles'!$D$5,'Tabla Valoración controles'!$F$5,IF(Z52=FORMULAS!$A$10,0,'Tabla Valoración controles'!$F$6)))</f>
        <v>0.25</v>
      </c>
      <c r="AB52" s="157" t="s">
        <v>242</v>
      </c>
      <c r="AC52" s="99">
        <f>+IF(AB52='Tabla Valoración controles'!$D$7,'Tabla Valoración controles'!$F$7,IF(Z52=FORMULAS!$A$10,0,'Tabla Valoración controles'!$F$8))</f>
        <v>0.15</v>
      </c>
      <c r="AD52" s="157" t="s">
        <v>243</v>
      </c>
      <c r="AE52" s="99">
        <f>+IF(AD52='Tabla Valoración controles'!$D$9,'Tabla Valoración controles'!$F$9,IF(Z52=FORMULAS!$A$10,0,'Tabla Valoración controles'!$F$10))</f>
        <v>0</v>
      </c>
      <c r="AF52" s="157" t="s">
        <v>244</v>
      </c>
      <c r="AG52" s="99">
        <f>+IF(AF52='Tabla Valoración controles'!$D$9,'Tabla Valoración controles'!$F$9,IF(AB52=FORMULAS!$A$10,0,'Tabla Valoración controles'!$F$10))</f>
        <v>0</v>
      </c>
      <c r="AH52" s="157" t="s">
        <v>245</v>
      </c>
      <c r="AI52" s="99">
        <f>+IF(AH52='Tabla Valoración controles'!$D$13,'Tabla Valoración controles'!$F$13,'Tabla Valoración controles'!$F$14)</f>
        <v>0</v>
      </c>
      <c r="AJ52" s="99">
        <f t="shared" si="0"/>
        <v>0.4</v>
      </c>
      <c r="AK52" s="100" t="s">
        <v>246</v>
      </c>
      <c r="AL52" s="101">
        <f>+IF(AK52=CONTROLES!$C$50,CONTROLES!$D$50,CONTROLES!$D$51)</f>
        <v>15</v>
      </c>
      <c r="AM52" s="100" t="s">
        <v>251</v>
      </c>
      <c r="AN52" s="101">
        <f>+IF(AM52=CONTROLES!$C$52,CONTROLES!$D$52,CONTROLES!$D$53)</f>
        <v>15</v>
      </c>
      <c r="AO52" s="100" t="s">
        <v>252</v>
      </c>
      <c r="AP52" s="101">
        <f>+IF(AO52=CONTROLES!$C$54,CONTROLES!$D$54,CONTROLES!$D$55)</f>
        <v>15</v>
      </c>
      <c r="AQ52" s="100" t="s">
        <v>253</v>
      </c>
      <c r="AR52" s="101">
        <f>+IF(AQ52=CONTROLES!$C$56,CONTROLES!$D$56,IF(AQ52=CONTROLES!$C$57,CONTROLES!$D$57,CONTROLES!$D$58))</f>
        <v>15</v>
      </c>
      <c r="AS52" s="100" t="s">
        <v>254</v>
      </c>
      <c r="AT52" s="101">
        <f>+IF(AS52=CONTROLES!$C$59,CONTROLES!$D$59,CONTROLES!$D$60)</f>
        <v>15</v>
      </c>
      <c r="AU52" s="100" t="s">
        <v>255</v>
      </c>
      <c r="AV52" s="101">
        <f>+IF(AU52=CONTROLES!$C$61,CONTROLES!$D$61,CONTROLES!$D$62)</f>
        <v>15</v>
      </c>
      <c r="AW52" s="100" t="s">
        <v>256</v>
      </c>
      <c r="AX52" s="101">
        <f>+IF(AW52=CONTROLES!$C$63,CONTROLES!$D$63,IF(AW52=CONTROLES!$C$64,CONTROLES!$D$64,0))</f>
        <v>10</v>
      </c>
      <c r="AY52" s="101">
        <f t="shared" si="1"/>
        <v>100</v>
      </c>
      <c r="AZ52" s="106" t="str">
        <f t="shared" si="2"/>
        <v>Fuerte</v>
      </c>
      <c r="BA52" s="385"/>
      <c r="BB52" s="385"/>
      <c r="BC52" s="385"/>
      <c r="BD52" s="385"/>
      <c r="BE52" s="385"/>
      <c r="BF52" s="385"/>
      <c r="BG52" s="139"/>
      <c r="BH52" s="139"/>
      <c r="BI52" s="140"/>
      <c r="BJ52" s="140"/>
      <c r="BK52" s="139"/>
      <c r="BL52" s="134" t="s">
        <v>51</v>
      </c>
      <c r="BM52" s="118" t="s">
        <v>492</v>
      </c>
      <c r="BN52" s="180" t="s">
        <v>493</v>
      </c>
      <c r="BO52" s="134" t="s">
        <v>236</v>
      </c>
      <c r="BP52" s="134" t="s">
        <v>236</v>
      </c>
      <c r="BQ52" s="111" t="s">
        <v>281</v>
      </c>
      <c r="BR52" s="111" t="s">
        <v>52</v>
      </c>
      <c r="BS52" s="111" t="s">
        <v>236</v>
      </c>
      <c r="BT52" s="111" t="s">
        <v>236</v>
      </c>
      <c r="BU52" s="111" t="s">
        <v>51</v>
      </c>
      <c r="BV52" s="118" t="s">
        <v>494</v>
      </c>
      <c r="BW52" s="180" t="s">
        <v>493</v>
      </c>
      <c r="BX52" s="109" t="s">
        <v>236</v>
      </c>
      <c r="BY52" s="109" t="s">
        <v>236</v>
      </c>
      <c r="BZ52" s="109" t="s">
        <v>281</v>
      </c>
      <c r="CA52" s="109" t="s">
        <v>236</v>
      </c>
      <c r="CB52" s="109" t="s">
        <v>236</v>
      </c>
      <c r="CC52" s="109" t="s">
        <v>236</v>
      </c>
      <c r="CD52" s="107"/>
      <c r="CE52" s="107"/>
      <c r="CF52" s="107"/>
      <c r="CG52" s="107"/>
      <c r="CH52" s="107"/>
      <c r="CI52" s="107"/>
      <c r="CJ52" s="107"/>
      <c r="CK52" s="107"/>
      <c r="CL52" s="107"/>
      <c r="CM52" s="116" t="s">
        <v>51</v>
      </c>
      <c r="CN52" s="109" t="s">
        <v>495</v>
      </c>
      <c r="CO52" s="109" t="s">
        <v>422</v>
      </c>
      <c r="CP52" s="116" t="s">
        <v>236</v>
      </c>
      <c r="CQ52" s="116" t="s">
        <v>236</v>
      </c>
      <c r="CR52" s="116" t="s">
        <v>236</v>
      </c>
      <c r="CS52" s="118" t="s">
        <v>795</v>
      </c>
      <c r="CT52" s="118"/>
      <c r="CU52" s="472"/>
      <c r="CV52" s="354" t="s">
        <v>51</v>
      </c>
      <c r="CW52" s="109" t="s">
        <v>728</v>
      </c>
      <c r="CX52" s="128" t="s">
        <v>281</v>
      </c>
      <c r="CY52" s="326" t="s">
        <v>236</v>
      </c>
      <c r="CZ52" s="326" t="s">
        <v>236</v>
      </c>
      <c r="DA52" s="355" t="s">
        <v>52</v>
      </c>
      <c r="DB52" s="337" t="s">
        <v>817</v>
      </c>
      <c r="DC52" s="118" t="s">
        <v>789</v>
      </c>
      <c r="DD52" s="480"/>
      <c r="DE52" s="130"/>
      <c r="DF52" s="155"/>
      <c r="DG52" s="130"/>
      <c r="DH52" s="155"/>
      <c r="DI52" s="130"/>
      <c r="DJ52" s="130"/>
      <c r="DK52" s="122"/>
      <c r="DL52" s="122"/>
      <c r="DM52" s="385"/>
      <c r="DN52" s="69"/>
      <c r="DO52" s="69"/>
      <c r="DP52" s="69"/>
      <c r="DQ52" s="69"/>
      <c r="DR52" s="69"/>
      <c r="DS52" s="69"/>
      <c r="DT52" s="69"/>
      <c r="DU52" s="69"/>
      <c r="DV52" s="69"/>
      <c r="DW52" s="69"/>
      <c r="DX52" s="69"/>
      <c r="DY52" s="69"/>
      <c r="DZ52" s="69"/>
      <c r="EA52" s="69"/>
      <c r="EB52" s="69"/>
      <c r="EC52" s="69"/>
      <c r="ED52" s="69"/>
    </row>
    <row r="53" spans="1:134" ht="35.25" customHeight="1" x14ac:dyDescent="0.25">
      <c r="A53" s="385"/>
      <c r="B53" s="385"/>
      <c r="C53" s="385"/>
      <c r="D53" s="385"/>
      <c r="E53" s="385"/>
      <c r="F53" s="385"/>
      <c r="G53" s="107"/>
      <c r="H53" s="385"/>
      <c r="I53" s="385"/>
      <c r="J53" s="385"/>
      <c r="K53" s="385"/>
      <c r="L53" s="385"/>
      <c r="M53" s="385"/>
      <c r="N53" s="385"/>
      <c r="O53" s="385"/>
      <c r="P53" s="385"/>
      <c r="Q53" s="385"/>
      <c r="R53" s="385"/>
      <c r="S53" s="385"/>
      <c r="T53" s="385"/>
      <c r="U53" s="385"/>
      <c r="V53" s="115"/>
      <c r="W53" s="107"/>
      <c r="X53" s="107"/>
      <c r="Y53" s="107"/>
      <c r="Z53" s="157"/>
      <c r="AA53" s="99">
        <f>+IF(Z53='Tabla Valoración controles'!$D$4,'Tabla Valoración controles'!$F$4,IF('Mapa Corrupcion'!Z53='Tabla Valoración controles'!$D$5,'Tabla Valoración controles'!$F$5,IF(Z53=FORMULAS!$A$10,0,'Tabla Valoración controles'!$F$6)))</f>
        <v>0.1</v>
      </c>
      <c r="AB53" s="157"/>
      <c r="AC53" s="99">
        <f>+IF(AB53='Tabla Valoración controles'!$D$7,'Tabla Valoración controles'!$F$7,IF(Z53=FORMULAS!$A$10,0,'Tabla Valoración controles'!$F$8))</f>
        <v>0.15</v>
      </c>
      <c r="AD53" s="157"/>
      <c r="AE53" s="99">
        <f>+IF(AD53='Tabla Valoración controles'!$D$9,'Tabla Valoración controles'!$F$9,IF(Z53=FORMULAS!$A$10,0,'Tabla Valoración controles'!$F$10))</f>
        <v>0</v>
      </c>
      <c r="AF53" s="157"/>
      <c r="AG53" s="99">
        <f>+IF(AF53='Tabla Valoración controles'!$D$9,'Tabla Valoración controles'!$F$9,IF(AB53=FORMULAS!$A$10,0,'Tabla Valoración controles'!$F$10))</f>
        <v>0</v>
      </c>
      <c r="AH53" s="157"/>
      <c r="AI53" s="99">
        <f>+IF(AH53='Tabla Valoración controles'!$D$13,'Tabla Valoración controles'!$F$13,'Tabla Valoración controles'!$F$14)</f>
        <v>0</v>
      </c>
      <c r="AJ53" s="99">
        <f t="shared" si="0"/>
        <v>0.25</v>
      </c>
      <c r="AK53" s="100" t="s">
        <v>246</v>
      </c>
      <c r="AL53" s="101">
        <f>+IF(AK53=CONTROLES!$C$50,CONTROLES!$D$50,CONTROLES!$D$51)</f>
        <v>15</v>
      </c>
      <c r="AM53" s="100" t="s">
        <v>251</v>
      </c>
      <c r="AN53" s="101">
        <f>+IF(AM53=CONTROLES!$C$52,CONTROLES!$D$52,CONTROLES!$D$53)</f>
        <v>15</v>
      </c>
      <c r="AO53" s="100" t="s">
        <v>252</v>
      </c>
      <c r="AP53" s="101">
        <f>+IF(AO53=CONTROLES!$C$54,CONTROLES!$D$54,CONTROLES!$D$55)</f>
        <v>15</v>
      </c>
      <c r="AQ53" s="100" t="s">
        <v>283</v>
      </c>
      <c r="AR53" s="101">
        <f>+IF(AQ53=CONTROLES!$C$56,CONTROLES!$D$56,IF(AQ53=CONTROLES!$C$57,CONTROLES!$D$57,CONTROLES!$D$58))</f>
        <v>10</v>
      </c>
      <c r="AS53" s="100" t="s">
        <v>254</v>
      </c>
      <c r="AT53" s="101">
        <f>+IF(AS53=CONTROLES!$C$59,CONTROLES!$D$59,CONTROLES!$D$60)</f>
        <v>15</v>
      </c>
      <c r="AU53" s="100" t="s">
        <v>255</v>
      </c>
      <c r="AV53" s="101">
        <f>+IF(AU53=CONTROLES!$C$61,CONTROLES!$D$61,CONTROLES!$D$62)</f>
        <v>15</v>
      </c>
      <c r="AW53" s="100" t="s">
        <v>256</v>
      </c>
      <c r="AX53" s="101">
        <f>+IF(AW53=CONTROLES!$C$63,CONTROLES!$D$63,IF(AW53=CONTROLES!$C$64,CONTROLES!$D$64,0))</f>
        <v>10</v>
      </c>
      <c r="AY53" s="101">
        <f t="shared" si="1"/>
        <v>95</v>
      </c>
      <c r="AZ53" s="106" t="str">
        <f t="shared" si="2"/>
        <v>Moderado</v>
      </c>
      <c r="BA53" s="385"/>
      <c r="BB53" s="385"/>
      <c r="BC53" s="385"/>
      <c r="BD53" s="385"/>
      <c r="BE53" s="385"/>
      <c r="BF53" s="385"/>
      <c r="BG53" s="181"/>
      <c r="BH53" s="181"/>
      <c r="BI53" s="181"/>
      <c r="BJ53" s="181"/>
      <c r="BK53" s="181"/>
      <c r="BL53" s="111"/>
      <c r="BM53" s="111"/>
      <c r="BN53" s="111"/>
      <c r="BO53" s="111"/>
      <c r="BP53" s="111"/>
      <c r="BQ53" s="111"/>
      <c r="BR53" s="111"/>
      <c r="BS53" s="111"/>
      <c r="BT53" s="111"/>
      <c r="BU53" s="111"/>
      <c r="BV53" s="109"/>
      <c r="BW53" s="109"/>
      <c r="BX53" s="109"/>
      <c r="BY53" s="109"/>
      <c r="BZ53" s="109"/>
      <c r="CA53" s="107"/>
      <c r="CB53" s="107"/>
      <c r="CC53" s="107"/>
      <c r="CD53" s="115"/>
      <c r="CE53" s="115"/>
      <c r="CF53" s="115"/>
      <c r="CG53" s="115"/>
      <c r="CH53" s="115"/>
      <c r="CI53" s="115"/>
      <c r="CJ53" s="115"/>
      <c r="CK53" s="115"/>
      <c r="CL53" s="115"/>
      <c r="CM53" s="158"/>
      <c r="CN53" s="107"/>
      <c r="CO53" s="107"/>
      <c r="CP53" s="107"/>
      <c r="CQ53" s="107"/>
      <c r="CR53" s="107"/>
      <c r="CS53" s="109"/>
      <c r="CT53" s="109"/>
      <c r="CU53" s="472"/>
      <c r="CV53" s="348"/>
      <c r="CW53" s="128"/>
      <c r="CX53" s="128"/>
      <c r="CY53" s="128"/>
      <c r="CZ53" s="128"/>
      <c r="DA53" s="349"/>
      <c r="DB53" s="340"/>
      <c r="DC53" s="109"/>
      <c r="DD53" s="480"/>
      <c r="DE53" s="130"/>
      <c r="DF53" s="130"/>
      <c r="DG53" s="130"/>
      <c r="DH53" s="130"/>
      <c r="DI53" s="130"/>
      <c r="DJ53" s="130"/>
      <c r="DK53" s="131"/>
      <c r="DL53" s="131"/>
      <c r="DM53" s="385"/>
      <c r="DN53" s="69"/>
      <c r="DO53" s="69"/>
      <c r="DP53" s="69"/>
      <c r="DQ53" s="69"/>
      <c r="DR53" s="69"/>
      <c r="DS53" s="69"/>
      <c r="DT53" s="69"/>
      <c r="DU53" s="69"/>
      <c r="DV53" s="69"/>
      <c r="DW53" s="69"/>
      <c r="DX53" s="69"/>
      <c r="DY53" s="69"/>
      <c r="DZ53" s="69"/>
      <c r="EA53" s="69"/>
      <c r="EB53" s="69"/>
      <c r="EC53" s="69"/>
      <c r="ED53" s="69"/>
    </row>
    <row r="54" spans="1:134" ht="35.25" customHeight="1" x14ac:dyDescent="0.25">
      <c r="A54" s="385"/>
      <c r="B54" s="385"/>
      <c r="C54" s="385"/>
      <c r="D54" s="385"/>
      <c r="E54" s="385"/>
      <c r="F54" s="385"/>
      <c r="G54" s="107"/>
      <c r="H54" s="385"/>
      <c r="I54" s="385"/>
      <c r="J54" s="385"/>
      <c r="K54" s="385"/>
      <c r="L54" s="385"/>
      <c r="M54" s="385"/>
      <c r="N54" s="385"/>
      <c r="O54" s="385"/>
      <c r="P54" s="385"/>
      <c r="Q54" s="385"/>
      <c r="R54" s="385"/>
      <c r="S54" s="385"/>
      <c r="T54" s="385"/>
      <c r="U54" s="385"/>
      <c r="V54" s="115"/>
      <c r="W54" s="107"/>
      <c r="X54" s="107"/>
      <c r="Y54" s="107"/>
      <c r="Z54" s="157"/>
      <c r="AA54" s="99">
        <f>+IF(Z54='Tabla Valoración controles'!$D$4,'Tabla Valoración controles'!$F$4,IF('Mapa Corrupcion'!Z54='Tabla Valoración controles'!$D$5,'Tabla Valoración controles'!$F$5,IF(Z54=FORMULAS!$A$10,0,'Tabla Valoración controles'!$F$6)))</f>
        <v>0.1</v>
      </c>
      <c r="AB54" s="157"/>
      <c r="AC54" s="99">
        <f>+IF(AB54='Tabla Valoración controles'!$D$7,'Tabla Valoración controles'!$F$7,IF(Z54=FORMULAS!$A$10,0,'Tabla Valoración controles'!$F$8))</f>
        <v>0.15</v>
      </c>
      <c r="AD54" s="157"/>
      <c r="AE54" s="99">
        <f>+IF(AD54='Tabla Valoración controles'!$D$9,'Tabla Valoración controles'!$F$9,IF(Z54=FORMULAS!$A$10,0,'Tabla Valoración controles'!$F$10))</f>
        <v>0</v>
      </c>
      <c r="AF54" s="157"/>
      <c r="AG54" s="99">
        <f>+IF(AF54='Tabla Valoración controles'!$D$9,'Tabla Valoración controles'!$F$9,IF(AB54=FORMULAS!$A$10,0,'Tabla Valoración controles'!$F$10))</f>
        <v>0</v>
      </c>
      <c r="AH54" s="157"/>
      <c r="AI54" s="99">
        <f>+IF(AH54='Tabla Valoración controles'!$D$13,'Tabla Valoración controles'!$F$13,'Tabla Valoración controles'!$F$14)</f>
        <v>0</v>
      </c>
      <c r="AJ54" s="99">
        <f t="shared" si="0"/>
        <v>0.25</v>
      </c>
      <c r="AK54" s="100" t="s">
        <v>246</v>
      </c>
      <c r="AL54" s="101">
        <f>+IF(AK54=CONTROLES!$C$50,CONTROLES!$D$50,CONTROLES!$D$51)</f>
        <v>15</v>
      </c>
      <c r="AM54" s="100" t="s">
        <v>251</v>
      </c>
      <c r="AN54" s="101">
        <f>+IF(AM54=CONTROLES!$C$52,CONTROLES!$D$52,CONTROLES!$D$53)</f>
        <v>15</v>
      </c>
      <c r="AO54" s="100" t="s">
        <v>252</v>
      </c>
      <c r="AP54" s="101">
        <f>+IF(AO54=CONTROLES!$C$54,CONTROLES!$D$54,CONTROLES!$D$55)</f>
        <v>15</v>
      </c>
      <c r="AQ54" s="100" t="s">
        <v>283</v>
      </c>
      <c r="AR54" s="101">
        <f>+IF(AQ54=CONTROLES!$C$56,CONTROLES!$D$56,IF(AQ54=CONTROLES!$C$57,CONTROLES!$D$57,CONTROLES!$D$58))</f>
        <v>10</v>
      </c>
      <c r="AS54" s="100" t="s">
        <v>254</v>
      </c>
      <c r="AT54" s="101">
        <f>+IF(AS54=CONTROLES!$C$59,CONTROLES!$D$59,CONTROLES!$D$60)</f>
        <v>15</v>
      </c>
      <c r="AU54" s="100" t="s">
        <v>255</v>
      </c>
      <c r="AV54" s="101">
        <f>+IF(AU54=CONTROLES!$C$61,CONTROLES!$D$61,CONTROLES!$D$62)</f>
        <v>15</v>
      </c>
      <c r="AW54" s="100" t="s">
        <v>256</v>
      </c>
      <c r="AX54" s="101">
        <f>+IF(AW54=CONTROLES!$C$63,CONTROLES!$D$63,IF(AW54=CONTROLES!$C$64,CONTROLES!$D$64,0))</f>
        <v>10</v>
      </c>
      <c r="AY54" s="101">
        <f t="shared" si="1"/>
        <v>95</v>
      </c>
      <c r="AZ54" s="106" t="str">
        <f t="shared" si="2"/>
        <v>Moderado</v>
      </c>
      <c r="BA54" s="385"/>
      <c r="BB54" s="385"/>
      <c r="BC54" s="385"/>
      <c r="BD54" s="385"/>
      <c r="BE54" s="385"/>
      <c r="BF54" s="385"/>
      <c r="BG54" s="181"/>
      <c r="BH54" s="181"/>
      <c r="BI54" s="181"/>
      <c r="BJ54" s="181"/>
      <c r="BK54" s="181"/>
      <c r="BL54" s="111"/>
      <c r="BM54" s="111"/>
      <c r="BN54" s="111"/>
      <c r="BO54" s="111"/>
      <c r="BP54" s="111"/>
      <c r="BQ54" s="111"/>
      <c r="BR54" s="111"/>
      <c r="BS54" s="111"/>
      <c r="BT54" s="111"/>
      <c r="BU54" s="111"/>
      <c r="BV54" s="109"/>
      <c r="BW54" s="109"/>
      <c r="BX54" s="109"/>
      <c r="BY54" s="109"/>
      <c r="BZ54" s="109"/>
      <c r="CA54" s="107"/>
      <c r="CB54" s="107"/>
      <c r="CC54" s="107"/>
      <c r="CD54" s="115"/>
      <c r="CE54" s="115"/>
      <c r="CF54" s="115"/>
      <c r="CG54" s="115"/>
      <c r="CH54" s="115"/>
      <c r="CI54" s="115"/>
      <c r="CJ54" s="115"/>
      <c r="CK54" s="115"/>
      <c r="CL54" s="115"/>
      <c r="CM54" s="158"/>
      <c r="CN54" s="107"/>
      <c r="CO54" s="107"/>
      <c r="CP54" s="107"/>
      <c r="CQ54" s="107"/>
      <c r="CR54" s="107"/>
      <c r="CS54" s="109"/>
      <c r="CT54" s="109"/>
      <c r="CU54" s="472"/>
      <c r="CV54" s="348"/>
      <c r="CW54" s="128"/>
      <c r="CX54" s="128"/>
      <c r="CY54" s="128"/>
      <c r="CZ54" s="128"/>
      <c r="DA54" s="349"/>
      <c r="DB54" s="340"/>
      <c r="DC54" s="109"/>
      <c r="DD54" s="480"/>
      <c r="DE54" s="130"/>
      <c r="DF54" s="130"/>
      <c r="DG54" s="130"/>
      <c r="DH54" s="130"/>
      <c r="DI54" s="130"/>
      <c r="DJ54" s="130"/>
      <c r="DK54" s="131"/>
      <c r="DL54" s="131"/>
      <c r="DM54" s="385"/>
      <c r="DN54" s="69"/>
      <c r="DO54" s="69"/>
      <c r="DP54" s="69"/>
      <c r="DQ54" s="69"/>
      <c r="DR54" s="69"/>
      <c r="DS54" s="69"/>
      <c r="DT54" s="69"/>
      <c r="DU54" s="69"/>
      <c r="DV54" s="69"/>
      <c r="DW54" s="69"/>
      <c r="DX54" s="69"/>
      <c r="DY54" s="69"/>
      <c r="DZ54" s="69"/>
      <c r="EA54" s="69"/>
      <c r="EB54" s="69"/>
      <c r="EC54" s="69"/>
      <c r="ED54" s="69"/>
    </row>
    <row r="55" spans="1:134" ht="35.25" customHeight="1" x14ac:dyDescent="0.25">
      <c r="A55" s="385"/>
      <c r="B55" s="385"/>
      <c r="C55" s="385"/>
      <c r="D55" s="385"/>
      <c r="E55" s="385"/>
      <c r="F55" s="385"/>
      <c r="G55" s="107"/>
      <c r="H55" s="385"/>
      <c r="I55" s="385"/>
      <c r="J55" s="385"/>
      <c r="K55" s="385"/>
      <c r="L55" s="385"/>
      <c r="M55" s="385"/>
      <c r="N55" s="385"/>
      <c r="O55" s="385"/>
      <c r="P55" s="385"/>
      <c r="Q55" s="385"/>
      <c r="R55" s="385"/>
      <c r="S55" s="385"/>
      <c r="T55" s="385"/>
      <c r="U55" s="385"/>
      <c r="V55" s="115"/>
      <c r="W55" s="107"/>
      <c r="X55" s="107"/>
      <c r="Y55" s="107"/>
      <c r="Z55" s="157"/>
      <c r="AA55" s="99">
        <f>+IF(Z55='Tabla Valoración controles'!$D$4,'Tabla Valoración controles'!$F$4,IF('Mapa Corrupcion'!Z55='Tabla Valoración controles'!$D$5,'Tabla Valoración controles'!$F$5,IF(Z55=FORMULAS!$A$10,0,'Tabla Valoración controles'!$F$6)))</f>
        <v>0.1</v>
      </c>
      <c r="AB55" s="157"/>
      <c r="AC55" s="99">
        <f>+IF(AB55='Tabla Valoración controles'!$D$7,'Tabla Valoración controles'!$F$7,IF(Z55=FORMULAS!$A$10,0,'Tabla Valoración controles'!$F$8))</f>
        <v>0.15</v>
      </c>
      <c r="AD55" s="157"/>
      <c r="AE55" s="99">
        <f>+IF(AD55='Tabla Valoración controles'!$D$9,'Tabla Valoración controles'!$F$9,IF(Z55=FORMULAS!$A$10,0,'Tabla Valoración controles'!$F$10))</f>
        <v>0</v>
      </c>
      <c r="AF55" s="157"/>
      <c r="AG55" s="99">
        <f>+IF(AF55='Tabla Valoración controles'!$D$9,'Tabla Valoración controles'!$F$9,IF(AB55=FORMULAS!$A$10,0,'Tabla Valoración controles'!$F$10))</f>
        <v>0</v>
      </c>
      <c r="AH55" s="157"/>
      <c r="AI55" s="99">
        <f>+IF(AH55='Tabla Valoración controles'!$D$13,'Tabla Valoración controles'!$F$13,'Tabla Valoración controles'!$F$14)</f>
        <v>0</v>
      </c>
      <c r="AJ55" s="99">
        <f t="shared" si="0"/>
        <v>0.25</v>
      </c>
      <c r="AK55" s="100" t="s">
        <v>246</v>
      </c>
      <c r="AL55" s="101">
        <f>+IF(AK55=CONTROLES!$C$50,CONTROLES!$D$50,CONTROLES!$D$51)</f>
        <v>15</v>
      </c>
      <c r="AM55" s="100" t="s">
        <v>251</v>
      </c>
      <c r="AN55" s="101">
        <f>+IF(AM55=CONTROLES!$C$52,CONTROLES!$D$52,CONTROLES!$D$53)</f>
        <v>15</v>
      </c>
      <c r="AO55" s="100" t="s">
        <v>252</v>
      </c>
      <c r="AP55" s="101">
        <f>+IF(AO55=CONTROLES!$C$54,CONTROLES!$D$54,CONTROLES!$D$55)</f>
        <v>15</v>
      </c>
      <c r="AQ55" s="100" t="s">
        <v>283</v>
      </c>
      <c r="AR55" s="101">
        <f>+IF(AQ55=CONTROLES!$C$56,CONTROLES!$D$56,IF(AQ55=CONTROLES!$C$57,CONTROLES!$D$57,CONTROLES!$D$58))</f>
        <v>10</v>
      </c>
      <c r="AS55" s="100" t="s">
        <v>254</v>
      </c>
      <c r="AT55" s="101">
        <f>+IF(AS55=CONTROLES!$C$59,CONTROLES!$D$59,CONTROLES!$D$60)</f>
        <v>15</v>
      </c>
      <c r="AU55" s="100" t="s">
        <v>255</v>
      </c>
      <c r="AV55" s="101">
        <f>+IF(AU55=CONTROLES!$C$61,CONTROLES!$D$61,CONTROLES!$D$62)</f>
        <v>15</v>
      </c>
      <c r="AW55" s="100" t="s">
        <v>256</v>
      </c>
      <c r="AX55" s="101">
        <f>+IF(AW55=CONTROLES!$C$63,CONTROLES!$D$63,IF(AW55=CONTROLES!$C$64,CONTROLES!$D$64,0))</f>
        <v>10</v>
      </c>
      <c r="AY55" s="101">
        <f t="shared" si="1"/>
        <v>95</v>
      </c>
      <c r="AZ55" s="106" t="str">
        <f t="shared" si="2"/>
        <v>Moderado</v>
      </c>
      <c r="BA55" s="385"/>
      <c r="BB55" s="385"/>
      <c r="BC55" s="385"/>
      <c r="BD55" s="385"/>
      <c r="BE55" s="385"/>
      <c r="BF55" s="385"/>
      <c r="BG55" s="181"/>
      <c r="BH55" s="181"/>
      <c r="BI55" s="181"/>
      <c r="BJ55" s="181"/>
      <c r="BK55" s="181"/>
      <c r="BL55" s="111"/>
      <c r="BM55" s="111"/>
      <c r="BN55" s="111"/>
      <c r="BO55" s="111"/>
      <c r="BP55" s="111"/>
      <c r="BQ55" s="111"/>
      <c r="BR55" s="111"/>
      <c r="BS55" s="111"/>
      <c r="BT55" s="111"/>
      <c r="BU55" s="111"/>
      <c r="BV55" s="109"/>
      <c r="BW55" s="109"/>
      <c r="BX55" s="109"/>
      <c r="BY55" s="109"/>
      <c r="BZ55" s="109"/>
      <c r="CA55" s="107"/>
      <c r="CB55" s="107"/>
      <c r="CC55" s="107"/>
      <c r="CD55" s="115"/>
      <c r="CE55" s="115"/>
      <c r="CF55" s="115"/>
      <c r="CG55" s="115"/>
      <c r="CH55" s="115"/>
      <c r="CI55" s="115"/>
      <c r="CJ55" s="115"/>
      <c r="CK55" s="115"/>
      <c r="CL55" s="115"/>
      <c r="CM55" s="158"/>
      <c r="CN55" s="107"/>
      <c r="CO55" s="107"/>
      <c r="CP55" s="107"/>
      <c r="CQ55" s="107"/>
      <c r="CR55" s="107"/>
      <c r="CS55" s="109"/>
      <c r="CT55" s="109"/>
      <c r="CU55" s="472"/>
      <c r="CV55" s="348"/>
      <c r="CW55" s="128"/>
      <c r="CX55" s="128"/>
      <c r="CY55" s="128"/>
      <c r="CZ55" s="128"/>
      <c r="DA55" s="349"/>
      <c r="DB55" s="340"/>
      <c r="DC55" s="109"/>
      <c r="DD55" s="480"/>
      <c r="DE55" s="130"/>
      <c r="DF55" s="130"/>
      <c r="DG55" s="130"/>
      <c r="DH55" s="130"/>
      <c r="DI55" s="130"/>
      <c r="DJ55" s="130"/>
      <c r="DK55" s="131"/>
      <c r="DL55" s="131"/>
      <c r="DM55" s="385"/>
      <c r="DN55" s="69"/>
      <c r="DO55" s="69"/>
      <c r="DP55" s="69"/>
      <c r="DQ55" s="69"/>
      <c r="DR55" s="69"/>
      <c r="DS55" s="69"/>
      <c r="DT55" s="69"/>
      <c r="DU55" s="69"/>
      <c r="DV55" s="69"/>
      <c r="DW55" s="69"/>
      <c r="DX55" s="69"/>
      <c r="DY55" s="69"/>
      <c r="DZ55" s="69"/>
      <c r="EA55" s="69"/>
      <c r="EB55" s="69"/>
      <c r="EC55" s="69"/>
      <c r="ED55" s="69"/>
    </row>
    <row r="56" spans="1:134" ht="39.75" customHeight="1" x14ac:dyDescent="0.25">
      <c r="A56" s="386"/>
      <c r="B56" s="386"/>
      <c r="C56" s="386"/>
      <c r="D56" s="386"/>
      <c r="E56" s="386"/>
      <c r="F56" s="386"/>
      <c r="G56" s="107"/>
      <c r="H56" s="386"/>
      <c r="I56" s="386"/>
      <c r="J56" s="386"/>
      <c r="K56" s="386"/>
      <c r="L56" s="386"/>
      <c r="M56" s="386"/>
      <c r="N56" s="386"/>
      <c r="O56" s="386"/>
      <c r="P56" s="386"/>
      <c r="Q56" s="386"/>
      <c r="R56" s="386"/>
      <c r="S56" s="386"/>
      <c r="T56" s="386"/>
      <c r="U56" s="386"/>
      <c r="V56" s="115"/>
      <c r="W56" s="107"/>
      <c r="X56" s="107"/>
      <c r="Y56" s="107"/>
      <c r="Z56" s="157"/>
      <c r="AA56" s="99">
        <f>+IF(Z56='Tabla Valoración controles'!$D$4,'Tabla Valoración controles'!$F$4,IF('Mapa Corrupcion'!Z56='Tabla Valoración controles'!$D$5,'Tabla Valoración controles'!$F$5,IF(Z56=FORMULAS!$A$10,0,'Tabla Valoración controles'!$F$6)))</f>
        <v>0.1</v>
      </c>
      <c r="AB56" s="157"/>
      <c r="AC56" s="99">
        <f>+IF(AB56='Tabla Valoración controles'!$D$7,'Tabla Valoración controles'!$F$7,IF(Z56=FORMULAS!$A$10,0,'Tabla Valoración controles'!$F$8))</f>
        <v>0.15</v>
      </c>
      <c r="AD56" s="157"/>
      <c r="AE56" s="99">
        <f>+IF(AD56='Tabla Valoración controles'!$D$9,'Tabla Valoración controles'!$F$9,IF(Z56=FORMULAS!$A$10,0,'Tabla Valoración controles'!$F$10))</f>
        <v>0</v>
      </c>
      <c r="AF56" s="157"/>
      <c r="AG56" s="99">
        <f>+IF(AF56='Tabla Valoración controles'!$D$9,'Tabla Valoración controles'!$F$9,IF(AB56=FORMULAS!$A$10,0,'Tabla Valoración controles'!$F$10))</f>
        <v>0</v>
      </c>
      <c r="AH56" s="157"/>
      <c r="AI56" s="99">
        <f>+IF(AH56='Tabla Valoración controles'!$D$13,'Tabla Valoración controles'!$F$13,'Tabla Valoración controles'!$F$14)</f>
        <v>0</v>
      </c>
      <c r="AJ56" s="99">
        <f t="shared" si="0"/>
        <v>0.25</v>
      </c>
      <c r="AK56" s="100" t="s">
        <v>246</v>
      </c>
      <c r="AL56" s="101">
        <f>+IF(AK56=CONTROLES!$C$50,CONTROLES!$D$50,CONTROLES!$D$51)</f>
        <v>15</v>
      </c>
      <c r="AM56" s="100" t="s">
        <v>251</v>
      </c>
      <c r="AN56" s="101">
        <f>+IF(AM56=CONTROLES!$C$52,CONTROLES!$D$52,CONTROLES!$D$53)</f>
        <v>15</v>
      </c>
      <c r="AO56" s="100" t="s">
        <v>252</v>
      </c>
      <c r="AP56" s="101">
        <f>+IF(AO56=CONTROLES!$C$54,CONTROLES!$D$54,CONTROLES!$D$55)</f>
        <v>15</v>
      </c>
      <c r="AQ56" s="100" t="s">
        <v>283</v>
      </c>
      <c r="AR56" s="101">
        <f>+IF(AQ56=CONTROLES!$C$56,CONTROLES!$D$56,IF(AQ56=CONTROLES!$C$57,CONTROLES!$D$57,CONTROLES!$D$58))</f>
        <v>10</v>
      </c>
      <c r="AS56" s="100" t="s">
        <v>254</v>
      </c>
      <c r="AT56" s="101">
        <f>+IF(AS56=CONTROLES!$C$59,CONTROLES!$D$59,CONTROLES!$D$60)</f>
        <v>15</v>
      </c>
      <c r="AU56" s="100" t="s">
        <v>255</v>
      </c>
      <c r="AV56" s="101">
        <f>+IF(AU56=CONTROLES!$C$61,CONTROLES!$D$61,CONTROLES!$D$62)</f>
        <v>15</v>
      </c>
      <c r="AW56" s="100" t="s">
        <v>256</v>
      </c>
      <c r="AX56" s="101">
        <f>+IF(AW56=CONTROLES!$C$63,CONTROLES!$D$63,IF(AW56=CONTROLES!$C$64,CONTROLES!$D$64,0))</f>
        <v>10</v>
      </c>
      <c r="AY56" s="101">
        <f t="shared" si="1"/>
        <v>95</v>
      </c>
      <c r="AZ56" s="106" t="str">
        <f t="shared" si="2"/>
        <v>Moderado</v>
      </c>
      <c r="BA56" s="386"/>
      <c r="BB56" s="386"/>
      <c r="BC56" s="386"/>
      <c r="BD56" s="386"/>
      <c r="BE56" s="386"/>
      <c r="BF56" s="386"/>
      <c r="BG56" s="181"/>
      <c r="BH56" s="181"/>
      <c r="BI56" s="181"/>
      <c r="BJ56" s="181"/>
      <c r="BK56" s="181"/>
      <c r="BL56" s="182"/>
      <c r="BM56" s="182"/>
      <c r="BN56" s="182"/>
      <c r="BO56" s="182"/>
      <c r="BP56" s="182"/>
      <c r="BQ56" s="182"/>
      <c r="BR56" s="182"/>
      <c r="BS56" s="182"/>
      <c r="BT56" s="182"/>
      <c r="BU56" s="183"/>
      <c r="BV56" s="109"/>
      <c r="BW56" s="109"/>
      <c r="BX56" s="109"/>
      <c r="BY56" s="109"/>
      <c r="BZ56" s="109"/>
      <c r="CA56" s="107"/>
      <c r="CB56" s="107"/>
      <c r="CC56" s="107"/>
      <c r="CD56" s="115"/>
      <c r="CE56" s="115"/>
      <c r="CF56" s="115"/>
      <c r="CG56" s="115"/>
      <c r="CH56" s="115"/>
      <c r="CI56" s="115"/>
      <c r="CJ56" s="115"/>
      <c r="CK56" s="115"/>
      <c r="CL56" s="115"/>
      <c r="CM56" s="158"/>
      <c r="CN56" s="107"/>
      <c r="CO56" s="107"/>
      <c r="CP56" s="107"/>
      <c r="CQ56" s="107"/>
      <c r="CR56" s="107"/>
      <c r="CS56" s="109"/>
      <c r="CT56" s="109"/>
      <c r="CU56" s="473"/>
      <c r="CV56" s="348"/>
      <c r="CW56" s="128"/>
      <c r="CX56" s="128"/>
      <c r="CY56" s="128"/>
      <c r="CZ56" s="128"/>
      <c r="DA56" s="349"/>
      <c r="DB56" s="340"/>
      <c r="DC56" s="109"/>
      <c r="DD56" s="481"/>
      <c r="DE56" s="130"/>
      <c r="DF56" s="130"/>
      <c r="DG56" s="130"/>
      <c r="DH56" s="130"/>
      <c r="DI56" s="130"/>
      <c r="DJ56" s="130"/>
      <c r="DK56" s="131"/>
      <c r="DL56" s="131"/>
      <c r="DM56" s="386"/>
      <c r="DN56" s="69"/>
      <c r="DO56" s="69"/>
      <c r="DP56" s="69"/>
      <c r="DQ56" s="69"/>
      <c r="DR56" s="69"/>
      <c r="DS56" s="69"/>
      <c r="DT56" s="69"/>
      <c r="DU56" s="69"/>
      <c r="DV56" s="69"/>
      <c r="DW56" s="69"/>
      <c r="DX56" s="69"/>
      <c r="DY56" s="69"/>
      <c r="DZ56" s="69"/>
      <c r="EA56" s="69"/>
      <c r="EB56" s="69"/>
      <c r="EC56" s="69"/>
      <c r="ED56" s="69"/>
    </row>
    <row r="57" spans="1:134" ht="157.5" customHeight="1" x14ac:dyDescent="0.25">
      <c r="A57" s="390">
        <v>9</v>
      </c>
      <c r="B57" s="389" t="s">
        <v>496</v>
      </c>
      <c r="C57" s="389" t="str">
        <f>VLOOKUP(B57,FORMULAS!$A$30:$B$46,2,0)</f>
        <v xml:space="preserve">Liderar la gestión de los recursos tecnologicos de la información y las comunicaciones mediante el desarrollo de planes, politicas y lineamientos dentro de cada vigencia, para el fortalecimiento de la disponibilidad de los servicios informaticos dentro de la FUGA. </v>
      </c>
      <c r="D57" s="389" t="str">
        <f>VLOOKUP(B57,FORMULAS!$A$30:$C$46,3,0)</f>
        <v>Subdirector de Gestión Corporativa</v>
      </c>
      <c r="E57" s="389" t="s">
        <v>497</v>
      </c>
      <c r="F57" s="389" t="s">
        <v>498</v>
      </c>
      <c r="G57" s="94" t="s">
        <v>499</v>
      </c>
      <c r="H57" s="389" t="s">
        <v>500</v>
      </c>
      <c r="I57" s="389" t="s">
        <v>236</v>
      </c>
      <c r="J57" s="94" t="s">
        <v>237</v>
      </c>
      <c r="K57" s="94" t="s">
        <v>237</v>
      </c>
      <c r="L57" s="94" t="s">
        <v>237</v>
      </c>
      <c r="M57" s="94" t="s">
        <v>237</v>
      </c>
      <c r="N57" s="389">
        <v>365</v>
      </c>
      <c r="O57" s="384">
        <f>+IF(N57&lt;=FORMULAS!$M$2,FORMULAS!$N$2,IF(N57&lt;=FORMULAS!$M$3,FORMULAS!$N$3,IF(N57&lt;=FORMULAS!$M$4,FORMULAS!$N$4,IF(N57&lt;=FORMULAS!$M$5,FORMULAS!$N$5,FORMULAS!$N$6))))</f>
        <v>0.6</v>
      </c>
      <c r="P57" s="387" t="str">
        <f>+IF(O57=FORMULAS!$N$2,FORMULAS!$O$2,IF(O57=FORMULAS!$N$3,FORMULAS!$O$3,IF(O57=FORMULAS!$N$4,FORMULAS!$O$4,IF(O57=FORMULAS!$N$5,FORMULAS!$O$5,FORMULAS!$O$6))))</f>
        <v>Media</v>
      </c>
      <c r="Q57" s="387" t="str">
        <f>+'Impacto Ri Inhe'!AF13</f>
        <v>Mayor</v>
      </c>
      <c r="R57" s="388" t="str">
        <f>+P57</f>
        <v>Media</v>
      </c>
      <c r="S57" s="389" t="str">
        <f>VLOOKUP(A57,'Impacto Ri Inhe'!B$5:AF$53,31)</f>
        <v>Mayor</v>
      </c>
      <c r="T57" s="388" t="str">
        <f>CONCATENATE(R57,S57)</f>
        <v>MediaMayor</v>
      </c>
      <c r="U57" s="397" t="str">
        <f>VLOOKUP(T57,FORMULAS!$K$17:$L$42,2,0)</f>
        <v>Alto</v>
      </c>
      <c r="V57" s="95">
        <v>1</v>
      </c>
      <c r="W57" s="94" t="s">
        <v>501</v>
      </c>
      <c r="X57" s="94" t="s">
        <v>502</v>
      </c>
      <c r="Y57" s="94" t="s">
        <v>503</v>
      </c>
      <c r="Z57" s="97" t="s">
        <v>241</v>
      </c>
      <c r="AA57" s="98">
        <f>+IF(Z57='Tabla Valoración controles'!$D$4,'Tabla Valoración controles'!$F$4,IF('Mapa Corrupcion'!Z57='Tabla Valoración controles'!$D$5,'Tabla Valoración controles'!$F$5,IF(Z57=FORMULAS!$A$10,0,'Tabla Valoración controles'!$F$6)))</f>
        <v>0.25</v>
      </c>
      <c r="AB57" s="97" t="s">
        <v>242</v>
      </c>
      <c r="AC57" s="98">
        <f>+IF(AB57='Tabla Valoración controles'!$D$7,'Tabla Valoración controles'!$F$7,IF(Z57=FORMULAS!$A$10,0,'Tabla Valoración controles'!$F$8))</f>
        <v>0.15</v>
      </c>
      <c r="AD57" s="97" t="s">
        <v>243</v>
      </c>
      <c r="AE57" s="98">
        <f>+IF(AD57='Tabla Valoración controles'!$D$9,'Tabla Valoración controles'!$F$9,IF(Z57=FORMULAS!$A$10,0,'Tabla Valoración controles'!$F$10))</f>
        <v>0</v>
      </c>
      <c r="AF57" s="97" t="s">
        <v>244</v>
      </c>
      <c r="AG57" s="98">
        <f>+IF(AF57='Tabla Valoración controles'!$D$9,'Tabla Valoración controles'!$F$9,IF(AB57=FORMULAS!$A$10,0,'Tabla Valoración controles'!$F$10))</f>
        <v>0</v>
      </c>
      <c r="AH57" s="97" t="s">
        <v>245</v>
      </c>
      <c r="AI57" s="98">
        <f>+IF(AH57='Tabla Valoración controles'!$D$13,'Tabla Valoración controles'!$F$13,'Tabla Valoración controles'!$F$14)</f>
        <v>0</v>
      </c>
      <c r="AJ57" s="99">
        <f t="shared" si="0"/>
        <v>0.4</v>
      </c>
      <c r="AK57" s="100" t="s">
        <v>246</v>
      </c>
      <c r="AL57" s="101">
        <f>+IF(AK57=CONTROLES!$C$50,CONTROLES!$D$50,CONTROLES!$D$51)</f>
        <v>15</v>
      </c>
      <c r="AM57" s="100" t="s">
        <v>251</v>
      </c>
      <c r="AN57" s="101">
        <f>+IF(AM57=CONTROLES!$C$52,CONTROLES!$D$52,CONTROLES!$D$53)</f>
        <v>15</v>
      </c>
      <c r="AO57" s="100" t="s">
        <v>252</v>
      </c>
      <c r="AP57" s="101">
        <f>+IF(AO57=CONTROLES!$C$54,CONTROLES!$D$54,CONTROLES!$D$55)</f>
        <v>15</v>
      </c>
      <c r="AQ57" s="100" t="s">
        <v>253</v>
      </c>
      <c r="AR57" s="101">
        <f>+IF(AQ57=CONTROLES!$C$56,CONTROLES!$D$56,IF(AQ57=CONTROLES!$C$57,CONTROLES!$D$57,CONTROLES!$D$58))</f>
        <v>15</v>
      </c>
      <c r="AS57" s="100" t="s">
        <v>254</v>
      </c>
      <c r="AT57" s="101">
        <f>+IF(AS57=CONTROLES!$C$59,CONTROLES!$D$59,CONTROLES!$D$60)</f>
        <v>15</v>
      </c>
      <c r="AU57" s="100" t="s">
        <v>255</v>
      </c>
      <c r="AV57" s="101">
        <f>+IF(AU57=CONTROLES!$C$61,CONTROLES!$D$61,CONTROLES!$D$62)</f>
        <v>15</v>
      </c>
      <c r="AW57" s="100" t="s">
        <v>256</v>
      </c>
      <c r="AX57" s="101">
        <f>+IF(AW57=CONTROLES!$C$63,CONTROLES!$D$63,IF(AW57=CONTROLES!$C$64,CONTROLES!$D$64,0))</f>
        <v>10</v>
      </c>
      <c r="AY57" s="101">
        <f t="shared" si="1"/>
        <v>100</v>
      </c>
      <c r="AZ57" s="106" t="str">
        <f t="shared" si="2"/>
        <v>Fuerte</v>
      </c>
      <c r="BA57" s="399" t="str">
        <f>+FORMULAS!I25</f>
        <v>Baja</v>
      </c>
      <c r="BB57" s="390" t="e">
        <f>VLOOKUP(BA57,FORMULAS!$A$77:$B$82,2,0)</f>
        <v>#N/A</v>
      </c>
      <c r="BC57" s="399" t="str">
        <f>+S57</f>
        <v>Mayor</v>
      </c>
      <c r="BD57" s="400" t="e">
        <f>CONCATENATE(BC57,"-",BB57)</f>
        <v>#N/A</v>
      </c>
      <c r="BE57" s="491" t="s">
        <v>54</v>
      </c>
      <c r="BF57" s="397" t="s">
        <v>257</v>
      </c>
      <c r="BG57" s="94" t="s">
        <v>504</v>
      </c>
      <c r="BH57" s="94" t="s">
        <v>505</v>
      </c>
      <c r="BI57" s="108">
        <v>46083</v>
      </c>
      <c r="BJ57" s="108">
        <v>46356</v>
      </c>
      <c r="BK57" s="94" t="s">
        <v>506</v>
      </c>
      <c r="BL57" s="119" t="s">
        <v>51</v>
      </c>
      <c r="BM57" s="184" t="s">
        <v>507</v>
      </c>
      <c r="BN57" s="119" t="s">
        <v>508</v>
      </c>
      <c r="BO57" s="185" t="s">
        <v>509</v>
      </c>
      <c r="BP57" s="186" t="s">
        <v>510</v>
      </c>
      <c r="BQ57" s="187" t="s">
        <v>265</v>
      </c>
      <c r="BR57" s="119" t="s">
        <v>52</v>
      </c>
      <c r="BS57" s="119" t="s">
        <v>236</v>
      </c>
      <c r="BT57" s="119" t="s">
        <v>236</v>
      </c>
      <c r="BU57" s="188" t="s">
        <v>51</v>
      </c>
      <c r="BV57" s="185" t="s">
        <v>511</v>
      </c>
      <c r="BW57" s="315" t="s">
        <v>512</v>
      </c>
      <c r="BX57" s="185" t="s">
        <v>513</v>
      </c>
      <c r="BY57" s="329" t="s">
        <v>731</v>
      </c>
      <c r="BZ57" s="109" t="s">
        <v>265</v>
      </c>
      <c r="CA57" s="109" t="s">
        <v>52</v>
      </c>
      <c r="CB57" s="109" t="s">
        <v>236</v>
      </c>
      <c r="CC57" s="109" t="s">
        <v>236</v>
      </c>
      <c r="CD57" s="115"/>
      <c r="CE57" s="115"/>
      <c r="CF57" s="115"/>
      <c r="CG57" s="115"/>
      <c r="CH57" s="115"/>
      <c r="CI57" s="115"/>
      <c r="CJ57" s="115"/>
      <c r="CK57" s="115"/>
      <c r="CL57" s="115"/>
      <c r="CM57" s="158" t="s">
        <v>51</v>
      </c>
      <c r="CN57" s="109" t="s">
        <v>514</v>
      </c>
      <c r="CO57" s="109" t="s">
        <v>271</v>
      </c>
      <c r="CP57" s="109" t="s">
        <v>464</v>
      </c>
      <c r="CQ57" s="109" t="s">
        <v>271</v>
      </c>
      <c r="CR57" s="109" t="s">
        <v>52</v>
      </c>
      <c r="CS57" s="107" t="s">
        <v>796</v>
      </c>
      <c r="CT57" s="107" t="s">
        <v>797</v>
      </c>
      <c r="CU57" s="335" t="s">
        <v>798</v>
      </c>
      <c r="CV57" s="354" t="s">
        <v>51</v>
      </c>
      <c r="CW57" s="325" t="s">
        <v>728</v>
      </c>
      <c r="CX57" s="128" t="s">
        <v>281</v>
      </c>
      <c r="CY57" s="325" t="s">
        <v>733</v>
      </c>
      <c r="CZ57" s="128" t="s">
        <v>265</v>
      </c>
      <c r="DA57" s="349" t="s">
        <v>52</v>
      </c>
      <c r="DB57" s="363" t="s">
        <v>809</v>
      </c>
      <c r="DC57" s="118" t="s">
        <v>799</v>
      </c>
      <c r="DD57" s="482" t="s">
        <v>824</v>
      </c>
      <c r="DE57" s="130"/>
      <c r="DF57" s="130"/>
      <c r="DG57" s="130"/>
      <c r="DH57" s="130"/>
      <c r="DI57" s="130"/>
      <c r="DJ57" s="130"/>
      <c r="DK57" s="131"/>
      <c r="DL57" s="131"/>
      <c r="DM57" s="130"/>
      <c r="DN57" s="69"/>
      <c r="DO57" s="69"/>
      <c r="DP57" s="69"/>
      <c r="DQ57" s="69"/>
      <c r="DR57" s="69"/>
      <c r="DS57" s="69"/>
      <c r="DT57" s="69"/>
      <c r="DU57" s="69"/>
      <c r="DV57" s="69"/>
      <c r="DW57" s="69"/>
      <c r="DX57" s="69"/>
      <c r="DY57" s="69"/>
      <c r="DZ57" s="69"/>
      <c r="EA57" s="69"/>
      <c r="EB57" s="69"/>
      <c r="EC57" s="69"/>
      <c r="ED57" s="69"/>
    </row>
    <row r="58" spans="1:134" ht="141" customHeight="1" x14ac:dyDescent="0.25">
      <c r="A58" s="385"/>
      <c r="B58" s="385"/>
      <c r="C58" s="385"/>
      <c r="D58" s="385"/>
      <c r="E58" s="385"/>
      <c r="F58" s="385"/>
      <c r="G58" s="94" t="s">
        <v>515</v>
      </c>
      <c r="H58" s="385"/>
      <c r="I58" s="385"/>
      <c r="J58" s="94"/>
      <c r="K58" s="94"/>
      <c r="L58" s="94"/>
      <c r="M58" s="94"/>
      <c r="N58" s="385"/>
      <c r="O58" s="385"/>
      <c r="P58" s="385"/>
      <c r="Q58" s="385"/>
      <c r="R58" s="385"/>
      <c r="S58" s="385"/>
      <c r="T58" s="385"/>
      <c r="U58" s="385"/>
      <c r="V58" s="95">
        <v>2</v>
      </c>
      <c r="W58" s="94" t="s">
        <v>516</v>
      </c>
      <c r="X58" s="94" t="s">
        <v>517</v>
      </c>
      <c r="Y58" s="94" t="s">
        <v>518</v>
      </c>
      <c r="Z58" s="97" t="s">
        <v>241</v>
      </c>
      <c r="AA58" s="98">
        <f>+IF(Z58='Tabla Valoración controles'!$D$4,'Tabla Valoración controles'!$F$4,IF('Mapa Corrupcion'!Z58='Tabla Valoración controles'!$D$5,'Tabla Valoración controles'!$F$5,IF(Z58=FORMULAS!$A$10,0,'Tabla Valoración controles'!$F$6)))</f>
        <v>0.25</v>
      </c>
      <c r="AB58" s="97" t="s">
        <v>242</v>
      </c>
      <c r="AC58" s="98">
        <f>+IF(AB58='Tabla Valoración controles'!$D$7,'Tabla Valoración controles'!$F$7,IF(Z58=FORMULAS!$A$10,0,'Tabla Valoración controles'!$F$8))</f>
        <v>0.15</v>
      </c>
      <c r="AD58" s="97" t="s">
        <v>243</v>
      </c>
      <c r="AE58" s="98">
        <f>+IF(AD58='Tabla Valoración controles'!$D$9,'Tabla Valoración controles'!$F$9,IF(Z58=FORMULAS!$A$10,0,'Tabla Valoración controles'!$F$10))</f>
        <v>0</v>
      </c>
      <c r="AF58" s="97" t="s">
        <v>468</v>
      </c>
      <c r="AG58" s="98">
        <f>+IF(AF58='Tabla Valoración controles'!$D$9,'Tabla Valoración controles'!$F$9,IF(AB58=FORMULAS!$A$10,0,'Tabla Valoración controles'!$F$10))</f>
        <v>0</v>
      </c>
      <c r="AH58" s="97" t="s">
        <v>245</v>
      </c>
      <c r="AI58" s="98">
        <f>+IF(AH58='Tabla Valoración controles'!$D$13,'Tabla Valoración controles'!$F$13,'Tabla Valoración controles'!$F$14)</f>
        <v>0</v>
      </c>
      <c r="AJ58" s="99">
        <f t="shared" si="0"/>
        <v>0.4</v>
      </c>
      <c r="AK58" s="100" t="s">
        <v>246</v>
      </c>
      <c r="AL58" s="101">
        <f>+IF(AK58=CONTROLES!$C$50,CONTROLES!$D$50,CONTROLES!$D$51)</f>
        <v>15</v>
      </c>
      <c r="AM58" s="100" t="s">
        <v>251</v>
      </c>
      <c r="AN58" s="101">
        <f>+IF(AM58=CONTROLES!$C$52,CONTROLES!$D$52,CONTROLES!$D$53)</f>
        <v>15</v>
      </c>
      <c r="AO58" s="100" t="s">
        <v>252</v>
      </c>
      <c r="AP58" s="101">
        <f>+IF(AO58=CONTROLES!$C$54,CONTROLES!$D$54,CONTROLES!$D$55)</f>
        <v>15</v>
      </c>
      <c r="AQ58" s="100" t="s">
        <v>253</v>
      </c>
      <c r="AR58" s="101">
        <f>+IF(AQ58=CONTROLES!$C$56,CONTROLES!$D$56,IF(AQ58=CONTROLES!$C$57,CONTROLES!$D$57,CONTROLES!$D$58))</f>
        <v>15</v>
      </c>
      <c r="AS58" s="100" t="s">
        <v>254</v>
      </c>
      <c r="AT58" s="101">
        <f>+IF(AS58=CONTROLES!$C$59,CONTROLES!$D$59,CONTROLES!$D$60)</f>
        <v>15</v>
      </c>
      <c r="AU58" s="100" t="s">
        <v>255</v>
      </c>
      <c r="AV58" s="101">
        <f>+IF(AU58=CONTROLES!$C$61,CONTROLES!$D$61,CONTROLES!$D$62)</f>
        <v>15</v>
      </c>
      <c r="AW58" s="100" t="s">
        <v>256</v>
      </c>
      <c r="AX58" s="101">
        <f>+IF(AW58=CONTROLES!$C$63,CONTROLES!$D$63,IF(AW58=CONTROLES!$C$64,CONTROLES!$D$64,0))</f>
        <v>10</v>
      </c>
      <c r="AY58" s="101">
        <f t="shared" si="1"/>
        <v>100</v>
      </c>
      <c r="AZ58" s="106" t="str">
        <f t="shared" si="2"/>
        <v>Fuerte</v>
      </c>
      <c r="BA58" s="385"/>
      <c r="BB58" s="385"/>
      <c r="BC58" s="385"/>
      <c r="BD58" s="385"/>
      <c r="BE58" s="385"/>
      <c r="BF58" s="385"/>
      <c r="BG58" s="125" t="s">
        <v>519</v>
      </c>
      <c r="BH58" s="125" t="s">
        <v>505</v>
      </c>
      <c r="BI58" s="108">
        <v>46144</v>
      </c>
      <c r="BJ58" s="108">
        <v>46356</v>
      </c>
      <c r="BK58" s="125" t="s">
        <v>520</v>
      </c>
      <c r="BL58" s="119" t="s">
        <v>51</v>
      </c>
      <c r="BM58" s="184" t="s">
        <v>521</v>
      </c>
      <c r="BN58" s="184" t="s">
        <v>522</v>
      </c>
      <c r="BO58" s="189" t="s">
        <v>523</v>
      </c>
      <c r="BP58" s="190" t="s">
        <v>510</v>
      </c>
      <c r="BQ58" s="191" t="s">
        <v>265</v>
      </c>
      <c r="BR58" s="192" t="s">
        <v>52</v>
      </c>
      <c r="BS58" s="119" t="s">
        <v>236</v>
      </c>
      <c r="BT58" s="119" t="s">
        <v>236</v>
      </c>
      <c r="BU58" s="188" t="s">
        <v>51</v>
      </c>
      <c r="BV58" s="185" t="s">
        <v>524</v>
      </c>
      <c r="BW58" s="316" t="s">
        <v>525</v>
      </c>
      <c r="BX58" s="185" t="s">
        <v>526</v>
      </c>
      <c r="BY58" s="329" t="s">
        <v>731</v>
      </c>
      <c r="BZ58" s="109" t="s">
        <v>265</v>
      </c>
      <c r="CA58" s="109" t="s">
        <v>52</v>
      </c>
      <c r="CB58" s="109" t="s">
        <v>236</v>
      </c>
      <c r="CC58" s="109" t="s">
        <v>236</v>
      </c>
      <c r="CD58" s="115"/>
      <c r="CE58" s="115"/>
      <c r="CF58" s="115"/>
      <c r="CG58" s="115"/>
      <c r="CH58" s="115"/>
      <c r="CI58" s="115"/>
      <c r="CJ58" s="115"/>
      <c r="CK58" s="115"/>
      <c r="CL58" s="115"/>
      <c r="CM58" s="116" t="s">
        <v>51</v>
      </c>
      <c r="CN58" s="109" t="s">
        <v>527</v>
      </c>
      <c r="CO58" s="109" t="s">
        <v>422</v>
      </c>
      <c r="CP58" s="109" t="s">
        <v>528</v>
      </c>
      <c r="CQ58" s="109" t="s">
        <v>422</v>
      </c>
      <c r="CR58" s="109" t="s">
        <v>52</v>
      </c>
      <c r="CS58" s="107" t="s">
        <v>800</v>
      </c>
      <c r="CT58" s="107"/>
      <c r="CU58" s="335"/>
      <c r="CV58" s="354" t="s">
        <v>51</v>
      </c>
      <c r="CW58" s="109" t="s">
        <v>728</v>
      </c>
      <c r="CX58" s="128" t="s">
        <v>281</v>
      </c>
      <c r="CY58" s="325" t="s">
        <v>732</v>
      </c>
      <c r="CZ58" s="128" t="s">
        <v>265</v>
      </c>
      <c r="DA58" s="349" t="s">
        <v>52</v>
      </c>
      <c r="DB58" s="337" t="s">
        <v>810</v>
      </c>
      <c r="DC58" s="364" t="s">
        <v>823</v>
      </c>
      <c r="DD58" s="480"/>
      <c r="DE58" s="130"/>
      <c r="DF58" s="130"/>
      <c r="DG58" s="130"/>
      <c r="DH58" s="130"/>
      <c r="DI58" s="130"/>
      <c r="DJ58" s="130"/>
      <c r="DK58" s="131"/>
      <c r="DL58" s="131"/>
      <c r="DM58" s="130"/>
      <c r="DN58" s="69"/>
      <c r="DO58" s="69"/>
      <c r="DP58" s="69"/>
      <c r="DQ58" s="69"/>
      <c r="DR58" s="69"/>
      <c r="DS58" s="69"/>
      <c r="DT58" s="69"/>
      <c r="DU58" s="69"/>
      <c r="DV58" s="69"/>
      <c r="DW58" s="69"/>
      <c r="DX58" s="69"/>
      <c r="DY58" s="69"/>
      <c r="DZ58" s="69"/>
      <c r="EA58" s="69"/>
      <c r="EB58" s="69"/>
      <c r="EC58" s="69"/>
      <c r="ED58" s="69"/>
    </row>
    <row r="59" spans="1:134" ht="117.75" customHeight="1" x14ac:dyDescent="0.25">
      <c r="A59" s="385"/>
      <c r="B59" s="385"/>
      <c r="C59" s="385"/>
      <c r="D59" s="385"/>
      <c r="E59" s="385"/>
      <c r="F59" s="385"/>
      <c r="G59" s="94"/>
      <c r="H59" s="385"/>
      <c r="I59" s="385"/>
      <c r="J59" s="94"/>
      <c r="K59" s="94"/>
      <c r="L59" s="94"/>
      <c r="M59" s="94"/>
      <c r="N59" s="385"/>
      <c r="O59" s="385"/>
      <c r="P59" s="385"/>
      <c r="Q59" s="385"/>
      <c r="R59" s="385"/>
      <c r="S59" s="385"/>
      <c r="T59" s="385"/>
      <c r="U59" s="385"/>
      <c r="V59" s="95">
        <v>3</v>
      </c>
      <c r="W59" s="94" t="s">
        <v>529</v>
      </c>
      <c r="X59" s="94" t="s">
        <v>530</v>
      </c>
      <c r="Y59" s="94" t="s">
        <v>531</v>
      </c>
      <c r="Z59" s="97" t="s">
        <v>241</v>
      </c>
      <c r="AA59" s="98">
        <f>+IF(Z59='Tabla Valoración controles'!$D$4,'Tabla Valoración controles'!$F$4,IF('Mapa Corrupcion'!Z59='Tabla Valoración controles'!$D$5,'Tabla Valoración controles'!$F$5,IF(Z59=FORMULAS!$A$10,0,'Tabla Valoración controles'!$F$6)))</f>
        <v>0.25</v>
      </c>
      <c r="AB59" s="97" t="s">
        <v>242</v>
      </c>
      <c r="AC59" s="98">
        <f>+IF(AB59='Tabla Valoración controles'!$D$7,'Tabla Valoración controles'!$F$7,IF(Z59=FORMULAS!$A$10,0,'Tabla Valoración controles'!$F$8))</f>
        <v>0.15</v>
      </c>
      <c r="AD59" s="97" t="s">
        <v>243</v>
      </c>
      <c r="AE59" s="98">
        <f>+IF(AD59='Tabla Valoración controles'!$D$9,'Tabla Valoración controles'!$F$9,IF(Z59=FORMULAS!$A$10,0,'Tabla Valoración controles'!$F$10))</f>
        <v>0</v>
      </c>
      <c r="AF59" s="97" t="s">
        <v>468</v>
      </c>
      <c r="AG59" s="98">
        <f>+IF(AF59='Tabla Valoración controles'!$D$9,'Tabla Valoración controles'!$F$9,IF(AB59=FORMULAS!$A$10,0,'Tabla Valoración controles'!$F$10))</f>
        <v>0</v>
      </c>
      <c r="AH59" s="97" t="s">
        <v>245</v>
      </c>
      <c r="AI59" s="98">
        <f>+IF(AH59='Tabla Valoración controles'!$D$13,'Tabla Valoración controles'!$F$13,'Tabla Valoración controles'!$F$14)</f>
        <v>0</v>
      </c>
      <c r="AJ59" s="99">
        <f t="shared" si="0"/>
        <v>0.4</v>
      </c>
      <c r="AK59" s="100" t="s">
        <v>246</v>
      </c>
      <c r="AL59" s="101">
        <f>+IF(AK59=CONTROLES!$C$50,CONTROLES!$D$50,CONTROLES!$D$51)</f>
        <v>15</v>
      </c>
      <c r="AM59" s="100" t="s">
        <v>251</v>
      </c>
      <c r="AN59" s="101">
        <f>+IF(AM59=CONTROLES!$C$52,CONTROLES!$D$52,CONTROLES!$D$53)</f>
        <v>15</v>
      </c>
      <c r="AO59" s="100" t="s">
        <v>252</v>
      </c>
      <c r="AP59" s="101">
        <f>+IF(AO59=CONTROLES!$C$54,CONTROLES!$D$54,CONTROLES!$D$55)</f>
        <v>15</v>
      </c>
      <c r="AQ59" s="100" t="s">
        <v>253</v>
      </c>
      <c r="AR59" s="101">
        <f>+IF(AQ59=CONTROLES!$C$56,CONTROLES!$D$56,IF(AQ59=CONTROLES!$C$57,CONTROLES!$D$57,CONTROLES!$D$58))</f>
        <v>15</v>
      </c>
      <c r="AS59" s="100" t="s">
        <v>254</v>
      </c>
      <c r="AT59" s="101">
        <f>+IF(AS59=CONTROLES!$C$59,CONTROLES!$D$59,CONTROLES!$D$60)</f>
        <v>15</v>
      </c>
      <c r="AU59" s="100" t="s">
        <v>255</v>
      </c>
      <c r="AV59" s="101">
        <f>+IF(AU59=CONTROLES!$C$61,CONTROLES!$D$61,CONTROLES!$D$62)</f>
        <v>15</v>
      </c>
      <c r="AW59" s="100" t="s">
        <v>256</v>
      </c>
      <c r="AX59" s="101">
        <f>+IF(AW59=CONTROLES!$C$63,CONTROLES!$D$63,IF(AW59=CONTROLES!$C$64,CONTROLES!$D$64,0))</f>
        <v>10</v>
      </c>
      <c r="AY59" s="101">
        <f t="shared" si="1"/>
        <v>100</v>
      </c>
      <c r="AZ59" s="106" t="str">
        <f t="shared" si="2"/>
        <v>Fuerte</v>
      </c>
      <c r="BA59" s="385"/>
      <c r="BB59" s="385"/>
      <c r="BC59" s="385"/>
      <c r="BD59" s="385"/>
      <c r="BE59" s="385"/>
      <c r="BF59" s="385"/>
      <c r="BG59" s="143"/>
      <c r="BH59" s="143"/>
      <c r="BI59" s="143"/>
      <c r="BJ59" s="143"/>
      <c r="BK59" s="143"/>
      <c r="BL59" s="119" t="s">
        <v>51</v>
      </c>
      <c r="BM59" s="193" t="s">
        <v>532</v>
      </c>
      <c r="BN59" s="190" t="s">
        <v>533</v>
      </c>
      <c r="BO59" s="119" t="s">
        <v>508</v>
      </c>
      <c r="BP59" s="194" t="s">
        <v>508</v>
      </c>
      <c r="BQ59" s="195" t="s">
        <v>508</v>
      </c>
      <c r="BR59" s="119" t="s">
        <v>52</v>
      </c>
      <c r="BS59" s="119" t="s">
        <v>236</v>
      </c>
      <c r="BT59" s="119" t="s">
        <v>236</v>
      </c>
      <c r="BU59" s="188" t="s">
        <v>51</v>
      </c>
      <c r="BV59" s="185" t="s">
        <v>532</v>
      </c>
      <c r="BW59" s="315" t="s">
        <v>534</v>
      </c>
      <c r="BX59" s="185" t="s">
        <v>508</v>
      </c>
      <c r="BY59" s="317" t="s">
        <v>508</v>
      </c>
      <c r="BZ59" s="318"/>
      <c r="CA59" s="319" t="s">
        <v>52</v>
      </c>
      <c r="CB59" s="319" t="s">
        <v>236</v>
      </c>
      <c r="CC59" s="319" t="s">
        <v>236</v>
      </c>
      <c r="CD59" s="115"/>
      <c r="CE59" s="115"/>
      <c r="CF59" s="115"/>
      <c r="CG59" s="115"/>
      <c r="CH59" s="115"/>
      <c r="CI59" s="115"/>
      <c r="CJ59" s="115"/>
      <c r="CK59" s="115"/>
      <c r="CL59" s="115"/>
      <c r="CM59" s="116" t="s">
        <v>51</v>
      </c>
      <c r="CN59" s="109" t="s">
        <v>535</v>
      </c>
      <c r="CO59" s="109" t="s">
        <v>422</v>
      </c>
      <c r="CP59" s="119" t="s">
        <v>236</v>
      </c>
      <c r="CQ59" s="119" t="s">
        <v>236</v>
      </c>
      <c r="CR59" s="119" t="s">
        <v>236</v>
      </c>
      <c r="CS59" s="107" t="s">
        <v>801</v>
      </c>
      <c r="CT59" s="107"/>
      <c r="CU59" s="335"/>
      <c r="CV59" s="353" t="s">
        <v>51</v>
      </c>
      <c r="CW59" s="325" t="s">
        <v>535</v>
      </c>
      <c r="CX59" s="128" t="s">
        <v>281</v>
      </c>
      <c r="CY59" s="326" t="s">
        <v>236</v>
      </c>
      <c r="CZ59" s="326" t="s">
        <v>236</v>
      </c>
      <c r="DA59" s="349"/>
      <c r="DB59" s="337" t="s">
        <v>802</v>
      </c>
      <c r="DC59" s="107" t="s">
        <v>753</v>
      </c>
      <c r="DD59" s="480"/>
      <c r="DE59" s="130"/>
      <c r="DF59" s="130"/>
      <c r="DG59" s="130"/>
      <c r="DH59" s="130"/>
      <c r="DI59" s="130"/>
      <c r="DJ59" s="130"/>
      <c r="DK59" s="131"/>
      <c r="DL59" s="131"/>
      <c r="DM59" s="130"/>
      <c r="DN59" s="69"/>
      <c r="DO59" s="69"/>
      <c r="DP59" s="69"/>
      <c r="DQ59" s="69"/>
      <c r="DR59" s="69"/>
      <c r="DS59" s="69"/>
      <c r="DT59" s="69"/>
      <c r="DU59" s="69"/>
      <c r="DV59" s="69"/>
      <c r="DW59" s="69"/>
      <c r="DX59" s="69"/>
      <c r="DY59" s="69"/>
      <c r="DZ59" s="69"/>
      <c r="EA59" s="69"/>
      <c r="EB59" s="69"/>
      <c r="EC59" s="69"/>
      <c r="ED59" s="69"/>
    </row>
    <row r="60" spans="1:134" ht="60.75" customHeight="1" x14ac:dyDescent="0.25">
      <c r="A60" s="385"/>
      <c r="B60" s="385"/>
      <c r="C60" s="385"/>
      <c r="D60" s="385"/>
      <c r="E60" s="385"/>
      <c r="F60" s="385"/>
      <c r="G60" s="94"/>
      <c r="H60" s="385"/>
      <c r="I60" s="385"/>
      <c r="J60" s="94"/>
      <c r="K60" s="94"/>
      <c r="L60" s="94"/>
      <c r="M60" s="94"/>
      <c r="N60" s="385"/>
      <c r="O60" s="385"/>
      <c r="P60" s="385"/>
      <c r="Q60" s="385"/>
      <c r="R60" s="385"/>
      <c r="S60" s="385"/>
      <c r="T60" s="385"/>
      <c r="U60" s="385"/>
      <c r="V60" s="95"/>
      <c r="W60" s="95"/>
      <c r="X60" s="94"/>
      <c r="Y60" s="94"/>
      <c r="Z60" s="97"/>
      <c r="AA60" s="98">
        <f>+IF(Z60='Tabla Valoración controles'!$D$4,'Tabla Valoración controles'!$F$4,IF('Mapa Corrupcion'!Z60='Tabla Valoración controles'!$D$5,'Tabla Valoración controles'!$F$5,IF(Z60=FORMULAS!$A$10,0,'Tabla Valoración controles'!$F$6)))</f>
        <v>0.1</v>
      </c>
      <c r="AB60" s="97" t="s">
        <v>242</v>
      </c>
      <c r="AC60" s="98">
        <f>+IF(AB60='Tabla Valoración controles'!$D$7,'Tabla Valoración controles'!$F$7,IF(Z60=FORMULAS!$A$10,0,'Tabla Valoración controles'!$F$8))</f>
        <v>0.15</v>
      </c>
      <c r="AD60" s="97" t="s">
        <v>243</v>
      </c>
      <c r="AE60" s="98">
        <f>+IF(AD60='Tabla Valoración controles'!$D$9,'Tabla Valoración controles'!$F$9,IF(Z60=FORMULAS!$A$10,0,'Tabla Valoración controles'!$F$10))</f>
        <v>0</v>
      </c>
      <c r="AF60" s="97" t="s">
        <v>468</v>
      </c>
      <c r="AG60" s="98">
        <f>+IF(AF60='Tabla Valoración controles'!$D$9,'Tabla Valoración controles'!$F$9,IF(AB60=FORMULAS!$A$10,0,'Tabla Valoración controles'!$F$10))</f>
        <v>0</v>
      </c>
      <c r="AH60" s="97" t="s">
        <v>245</v>
      </c>
      <c r="AI60" s="98">
        <f>+IF(AH60='Tabla Valoración controles'!$D$13,'Tabla Valoración controles'!$F$13,'Tabla Valoración controles'!$F$14)</f>
        <v>0</v>
      </c>
      <c r="AJ60" s="99">
        <f t="shared" si="0"/>
        <v>0.25</v>
      </c>
      <c r="AK60" s="100" t="s">
        <v>246</v>
      </c>
      <c r="AL60" s="101">
        <f>+IF(AK60=CONTROLES!$C$50,CONTROLES!$D$50,CONTROLES!$D$51)</f>
        <v>15</v>
      </c>
      <c r="AM60" s="100" t="s">
        <v>251</v>
      </c>
      <c r="AN60" s="101">
        <f>+IF(AM60=CONTROLES!$C$52,CONTROLES!$D$52,CONTROLES!$D$53)</f>
        <v>15</v>
      </c>
      <c r="AO60" s="100" t="s">
        <v>252</v>
      </c>
      <c r="AP60" s="101">
        <f>+IF(AO60=CONTROLES!$C$54,CONTROLES!$D$54,CONTROLES!$D$55)</f>
        <v>15</v>
      </c>
      <c r="AQ60" s="100" t="s">
        <v>283</v>
      </c>
      <c r="AR60" s="101">
        <f>+IF(AQ60=CONTROLES!$C$56,CONTROLES!$D$56,IF(AQ60=CONTROLES!$C$57,CONTROLES!$D$57,CONTROLES!$D$58))</f>
        <v>10</v>
      </c>
      <c r="AS60" s="100" t="s">
        <v>254</v>
      </c>
      <c r="AT60" s="101">
        <f>+IF(AS60=CONTROLES!$C$59,CONTROLES!$D$59,CONTROLES!$D$60)</f>
        <v>15</v>
      </c>
      <c r="AU60" s="100" t="s">
        <v>255</v>
      </c>
      <c r="AV60" s="101">
        <f>+IF(AU60=CONTROLES!$C$61,CONTROLES!$D$61,CONTROLES!$D$62)</f>
        <v>15</v>
      </c>
      <c r="AW60" s="100" t="s">
        <v>256</v>
      </c>
      <c r="AX60" s="101">
        <f>+IF(AW60=CONTROLES!$C$63,CONTROLES!$D$63,IF(AW60=CONTROLES!$C$64,CONTROLES!$D$64,0))</f>
        <v>10</v>
      </c>
      <c r="AY60" s="101">
        <f t="shared" si="1"/>
        <v>95</v>
      </c>
      <c r="AZ60" s="106" t="str">
        <f t="shared" si="2"/>
        <v>Moderado</v>
      </c>
      <c r="BA60" s="385"/>
      <c r="BB60" s="385"/>
      <c r="BC60" s="385"/>
      <c r="BD60" s="385"/>
      <c r="BE60" s="385"/>
      <c r="BF60" s="385"/>
      <c r="BG60" s="143"/>
      <c r="BH60" s="143"/>
      <c r="BI60" s="143"/>
      <c r="BJ60" s="143"/>
      <c r="BK60" s="143"/>
      <c r="BL60" s="115"/>
      <c r="BM60" s="115"/>
      <c r="BN60" s="115"/>
      <c r="BO60" s="115"/>
      <c r="BP60" s="115"/>
      <c r="BQ60" s="115"/>
      <c r="BR60" s="115"/>
      <c r="BS60" s="115"/>
      <c r="BT60" s="115"/>
      <c r="BU60" s="196"/>
      <c r="BV60" s="115"/>
      <c r="BW60" s="115"/>
      <c r="BX60" s="115"/>
      <c r="BY60" s="115"/>
      <c r="BZ60" s="115"/>
      <c r="CA60" s="115"/>
      <c r="CB60" s="115"/>
      <c r="CC60" s="115"/>
      <c r="CD60" s="115"/>
      <c r="CE60" s="115"/>
      <c r="CF60" s="115"/>
      <c r="CG60" s="115"/>
      <c r="CH60" s="115"/>
      <c r="CI60" s="115"/>
      <c r="CJ60" s="115"/>
      <c r="CK60" s="115"/>
      <c r="CL60" s="115"/>
      <c r="CM60" s="158"/>
      <c r="CN60" s="107"/>
      <c r="CO60" s="107"/>
      <c r="CP60" s="107"/>
      <c r="CQ60" s="107"/>
      <c r="CR60" s="107"/>
      <c r="CS60" s="107"/>
      <c r="CT60" s="107"/>
      <c r="CU60" s="335"/>
      <c r="CV60" s="348"/>
      <c r="CW60" s="128"/>
      <c r="CX60" s="128"/>
      <c r="CY60" s="128"/>
      <c r="CZ60" s="128"/>
      <c r="DA60" s="349"/>
      <c r="DB60" s="338"/>
      <c r="DC60" s="130"/>
      <c r="DD60" s="480"/>
      <c r="DE60" s="130"/>
      <c r="DF60" s="130"/>
      <c r="DG60" s="130"/>
      <c r="DH60" s="130"/>
      <c r="DI60" s="130"/>
      <c r="DJ60" s="130"/>
      <c r="DK60" s="131"/>
      <c r="DL60" s="131"/>
      <c r="DM60" s="130"/>
      <c r="DN60" s="69"/>
      <c r="DO60" s="69"/>
      <c r="DP60" s="69"/>
      <c r="DQ60" s="69"/>
      <c r="DR60" s="69"/>
      <c r="DS60" s="69"/>
      <c r="DT60" s="69"/>
      <c r="DU60" s="69"/>
      <c r="DV60" s="69"/>
      <c r="DW60" s="69"/>
      <c r="DX60" s="69"/>
      <c r="DY60" s="69"/>
      <c r="DZ60" s="69"/>
      <c r="EA60" s="69"/>
      <c r="EB60" s="69"/>
      <c r="EC60" s="69"/>
      <c r="ED60" s="69"/>
    </row>
    <row r="61" spans="1:134" ht="39.75" customHeight="1" x14ac:dyDescent="0.25">
      <c r="A61" s="385"/>
      <c r="B61" s="385"/>
      <c r="C61" s="385"/>
      <c r="D61" s="385"/>
      <c r="E61" s="385"/>
      <c r="F61" s="385"/>
      <c r="G61" s="94"/>
      <c r="H61" s="385"/>
      <c r="I61" s="385"/>
      <c r="J61" s="94"/>
      <c r="K61" s="94"/>
      <c r="L61" s="94"/>
      <c r="M61" s="94"/>
      <c r="N61" s="385"/>
      <c r="O61" s="385"/>
      <c r="P61" s="385"/>
      <c r="Q61" s="385"/>
      <c r="R61" s="385"/>
      <c r="S61" s="385"/>
      <c r="T61" s="385"/>
      <c r="U61" s="385"/>
      <c r="V61" s="95"/>
      <c r="W61" s="95"/>
      <c r="X61" s="94"/>
      <c r="Y61" s="94"/>
      <c r="Z61" s="97"/>
      <c r="AA61" s="98">
        <f>+IF(Z61='Tabla Valoración controles'!$D$4,'Tabla Valoración controles'!$F$4,IF('Mapa Corrupcion'!Z61='Tabla Valoración controles'!$D$5,'Tabla Valoración controles'!$F$5,IF(Z61=FORMULAS!$A$10,0,'Tabla Valoración controles'!$F$6)))</f>
        <v>0.1</v>
      </c>
      <c r="AB61" s="97"/>
      <c r="AC61" s="98">
        <f>+IF(AB61='Tabla Valoración controles'!$D$7,'Tabla Valoración controles'!$F$7,IF(Z61=FORMULAS!$A$10,0,'Tabla Valoración controles'!$F$8))</f>
        <v>0.15</v>
      </c>
      <c r="AD61" s="97"/>
      <c r="AE61" s="98">
        <f>+IF(AD61='Tabla Valoración controles'!$D$9,'Tabla Valoración controles'!$F$9,IF(Z61=FORMULAS!$A$10,0,'Tabla Valoración controles'!$F$10))</f>
        <v>0</v>
      </c>
      <c r="AF61" s="97"/>
      <c r="AG61" s="98">
        <f>+IF(AF61='Tabla Valoración controles'!$D$9,'Tabla Valoración controles'!$F$9,IF(AB61=FORMULAS!$A$10,0,'Tabla Valoración controles'!$F$10))</f>
        <v>0</v>
      </c>
      <c r="AH61" s="97"/>
      <c r="AI61" s="98">
        <f>+IF(AH61='Tabla Valoración controles'!$D$13,'Tabla Valoración controles'!$F$13,'Tabla Valoración controles'!$F$14)</f>
        <v>0</v>
      </c>
      <c r="AJ61" s="99">
        <f t="shared" si="0"/>
        <v>0.25</v>
      </c>
      <c r="AK61" s="100" t="s">
        <v>246</v>
      </c>
      <c r="AL61" s="101">
        <f>+IF(AK61=CONTROLES!$C$50,CONTROLES!$D$50,CONTROLES!$D$51)</f>
        <v>15</v>
      </c>
      <c r="AM61" s="100" t="s">
        <v>251</v>
      </c>
      <c r="AN61" s="101">
        <f>+IF(AM61=CONTROLES!$C$52,CONTROLES!$D$52,CONTROLES!$D$53)</f>
        <v>15</v>
      </c>
      <c r="AO61" s="100" t="s">
        <v>252</v>
      </c>
      <c r="AP61" s="101">
        <f>+IF(AO61=CONTROLES!$C$54,CONTROLES!$D$54,CONTROLES!$D$55)</f>
        <v>15</v>
      </c>
      <c r="AQ61" s="100" t="s">
        <v>283</v>
      </c>
      <c r="AR61" s="101">
        <f>+IF(AQ61=CONTROLES!$C$56,CONTROLES!$D$56,IF(AQ61=CONTROLES!$C$57,CONTROLES!$D$57,CONTROLES!$D$58))</f>
        <v>10</v>
      </c>
      <c r="AS61" s="100" t="s">
        <v>254</v>
      </c>
      <c r="AT61" s="101">
        <f>+IF(AS61=CONTROLES!$C$59,CONTROLES!$D$59,CONTROLES!$D$60)</f>
        <v>15</v>
      </c>
      <c r="AU61" s="100" t="s">
        <v>255</v>
      </c>
      <c r="AV61" s="101">
        <f>+IF(AU61=CONTROLES!$C$61,CONTROLES!$D$61,CONTROLES!$D$62)</f>
        <v>15</v>
      </c>
      <c r="AW61" s="100" t="s">
        <v>256</v>
      </c>
      <c r="AX61" s="101">
        <f>+IF(AW61=CONTROLES!$C$63,CONTROLES!$D$63,IF(AW61=CONTROLES!$C$64,CONTROLES!$D$64,0))</f>
        <v>10</v>
      </c>
      <c r="AY61" s="101">
        <f t="shared" si="1"/>
        <v>95</v>
      </c>
      <c r="AZ61" s="106" t="str">
        <f t="shared" si="2"/>
        <v>Moderado</v>
      </c>
      <c r="BA61" s="385"/>
      <c r="BB61" s="385"/>
      <c r="BC61" s="385"/>
      <c r="BD61" s="385"/>
      <c r="BE61" s="385"/>
      <c r="BF61" s="385"/>
      <c r="BG61" s="143"/>
      <c r="BH61" s="143"/>
      <c r="BI61" s="143"/>
      <c r="BJ61" s="143"/>
      <c r="BK61" s="143"/>
      <c r="BL61" s="115"/>
      <c r="BM61" s="115"/>
      <c r="BN61" s="115"/>
      <c r="BO61" s="115"/>
      <c r="BP61" s="115"/>
      <c r="BQ61" s="115"/>
      <c r="BR61" s="115"/>
      <c r="BS61" s="115"/>
      <c r="BT61" s="115"/>
      <c r="BU61" s="196"/>
      <c r="BV61" s="115"/>
      <c r="BW61" s="115"/>
      <c r="BX61" s="115"/>
      <c r="BY61" s="115"/>
      <c r="BZ61" s="115"/>
      <c r="CA61" s="115"/>
      <c r="CB61" s="115"/>
      <c r="CC61" s="115"/>
      <c r="CD61" s="115"/>
      <c r="CE61" s="115"/>
      <c r="CF61" s="115"/>
      <c r="CG61" s="115"/>
      <c r="CH61" s="115"/>
      <c r="CI61" s="115"/>
      <c r="CJ61" s="115"/>
      <c r="CK61" s="115"/>
      <c r="CL61" s="115"/>
      <c r="CM61" s="158"/>
      <c r="CN61" s="107"/>
      <c r="CO61" s="107"/>
      <c r="CP61" s="107"/>
      <c r="CQ61" s="107"/>
      <c r="CR61" s="107"/>
      <c r="CS61" s="107"/>
      <c r="CT61" s="107"/>
      <c r="CU61" s="335"/>
      <c r="CV61" s="348"/>
      <c r="CW61" s="128"/>
      <c r="CX61" s="128"/>
      <c r="CY61" s="128"/>
      <c r="CZ61" s="128"/>
      <c r="DA61" s="349"/>
      <c r="DB61" s="338"/>
      <c r="DC61" s="130"/>
      <c r="DD61" s="480"/>
      <c r="DE61" s="130"/>
      <c r="DF61" s="130"/>
      <c r="DG61" s="130"/>
      <c r="DH61" s="130"/>
      <c r="DI61" s="130"/>
      <c r="DJ61" s="130"/>
      <c r="DK61" s="131"/>
      <c r="DL61" s="131"/>
      <c r="DM61" s="130"/>
      <c r="DN61" s="69"/>
      <c r="DO61" s="69"/>
      <c r="DP61" s="69"/>
      <c r="DQ61" s="69"/>
      <c r="DR61" s="69"/>
      <c r="DS61" s="69"/>
      <c r="DT61" s="69"/>
      <c r="DU61" s="69"/>
      <c r="DV61" s="69"/>
      <c r="DW61" s="69"/>
      <c r="DX61" s="69"/>
      <c r="DY61" s="69"/>
      <c r="DZ61" s="69"/>
      <c r="EA61" s="69"/>
      <c r="EB61" s="69"/>
      <c r="EC61" s="69"/>
      <c r="ED61" s="69"/>
    </row>
    <row r="62" spans="1:134" ht="39.75" customHeight="1" thickBot="1" x14ac:dyDescent="0.3">
      <c r="A62" s="386"/>
      <c r="B62" s="386"/>
      <c r="C62" s="386"/>
      <c r="D62" s="386"/>
      <c r="E62" s="386"/>
      <c r="F62" s="386"/>
      <c r="G62" s="94"/>
      <c r="H62" s="386"/>
      <c r="I62" s="386"/>
      <c r="J62" s="94"/>
      <c r="K62" s="94"/>
      <c r="L62" s="94"/>
      <c r="M62" s="94"/>
      <c r="N62" s="386"/>
      <c r="O62" s="386"/>
      <c r="P62" s="386"/>
      <c r="Q62" s="386"/>
      <c r="R62" s="386"/>
      <c r="S62" s="386"/>
      <c r="T62" s="386"/>
      <c r="U62" s="386"/>
      <c r="V62" s="95"/>
      <c r="W62" s="95"/>
      <c r="X62" s="94"/>
      <c r="Y62" s="94"/>
      <c r="Z62" s="97"/>
      <c r="AA62" s="98">
        <f>+IF(Z62='Tabla Valoración controles'!$D$4,'Tabla Valoración controles'!$F$4,IF('Mapa Corrupcion'!Z62='Tabla Valoración controles'!$D$5,'Tabla Valoración controles'!$F$5,IF(Z62=FORMULAS!$A$10,0,'Tabla Valoración controles'!$F$6)))</f>
        <v>0.1</v>
      </c>
      <c r="AB62" s="97"/>
      <c r="AC62" s="98">
        <f>+IF(AB62='Tabla Valoración controles'!$D$7,'Tabla Valoración controles'!$F$7,IF(Z62=FORMULAS!$A$10,0,'Tabla Valoración controles'!$F$8))</f>
        <v>0.15</v>
      </c>
      <c r="AD62" s="97"/>
      <c r="AE62" s="98">
        <f>+IF(AD62='Tabla Valoración controles'!$D$9,'Tabla Valoración controles'!$F$9,IF(Z62=FORMULAS!$A$10,0,'Tabla Valoración controles'!$F$10))</f>
        <v>0</v>
      </c>
      <c r="AF62" s="97"/>
      <c r="AG62" s="98">
        <f>+IF(AF62='Tabla Valoración controles'!$D$9,'Tabla Valoración controles'!$F$9,IF(AB62=FORMULAS!$A$10,0,'Tabla Valoración controles'!$F$10))</f>
        <v>0</v>
      </c>
      <c r="AH62" s="97"/>
      <c r="AI62" s="98">
        <f>+IF(AH62='Tabla Valoración controles'!$D$13,'Tabla Valoración controles'!$F$13,'Tabla Valoración controles'!$F$14)</f>
        <v>0</v>
      </c>
      <c r="AJ62" s="99">
        <f t="shared" si="0"/>
        <v>0.25</v>
      </c>
      <c r="AK62" s="100" t="s">
        <v>246</v>
      </c>
      <c r="AL62" s="101">
        <f>+IF(AK62=CONTROLES!$C$50,CONTROLES!$D$50,CONTROLES!$D$51)</f>
        <v>15</v>
      </c>
      <c r="AM62" s="100" t="s">
        <v>251</v>
      </c>
      <c r="AN62" s="101">
        <f>+IF(AM62=CONTROLES!$C$52,CONTROLES!$D$52,CONTROLES!$D$53)</f>
        <v>15</v>
      </c>
      <c r="AO62" s="100" t="s">
        <v>252</v>
      </c>
      <c r="AP62" s="101">
        <f>+IF(AO62=CONTROLES!$C$54,CONTROLES!$D$54,CONTROLES!$D$55)</f>
        <v>15</v>
      </c>
      <c r="AQ62" s="100" t="s">
        <v>283</v>
      </c>
      <c r="AR62" s="101">
        <f>+IF(AQ62=CONTROLES!$C$56,CONTROLES!$D$56,IF(AQ62=CONTROLES!$C$57,CONTROLES!$D$57,CONTROLES!$D$58))</f>
        <v>10</v>
      </c>
      <c r="AS62" s="100" t="s">
        <v>254</v>
      </c>
      <c r="AT62" s="101">
        <f>+IF(AS62=CONTROLES!$C$59,CONTROLES!$D$59,CONTROLES!$D$60)</f>
        <v>15</v>
      </c>
      <c r="AU62" s="100" t="s">
        <v>255</v>
      </c>
      <c r="AV62" s="101">
        <f>+IF(AU62=CONTROLES!$C$61,CONTROLES!$D$61,CONTROLES!$D$62)</f>
        <v>15</v>
      </c>
      <c r="AW62" s="100" t="s">
        <v>256</v>
      </c>
      <c r="AX62" s="101">
        <f>+IF(AW62=CONTROLES!$C$63,CONTROLES!$D$63,IF(AW62=CONTROLES!$C$64,CONTROLES!$D$64,0))</f>
        <v>10</v>
      </c>
      <c r="AY62" s="101">
        <f t="shared" si="1"/>
        <v>95</v>
      </c>
      <c r="AZ62" s="106" t="str">
        <f t="shared" si="2"/>
        <v>Moderado</v>
      </c>
      <c r="BA62" s="386"/>
      <c r="BB62" s="386"/>
      <c r="BC62" s="386"/>
      <c r="BD62" s="386"/>
      <c r="BE62" s="386"/>
      <c r="BF62" s="386"/>
      <c r="BG62" s="143"/>
      <c r="BH62" s="143"/>
      <c r="BI62" s="143"/>
      <c r="BJ62" s="143"/>
      <c r="BK62" s="143"/>
      <c r="BL62" s="115"/>
      <c r="BM62" s="115"/>
      <c r="BN62" s="115"/>
      <c r="BO62" s="115"/>
      <c r="BP62" s="115"/>
      <c r="BQ62" s="115"/>
      <c r="BR62" s="115"/>
      <c r="BS62" s="115"/>
      <c r="BT62" s="115"/>
      <c r="BU62" s="196"/>
      <c r="BV62" s="115"/>
      <c r="BW62" s="115"/>
      <c r="BX62" s="115"/>
      <c r="BY62" s="115"/>
      <c r="BZ62" s="115"/>
      <c r="CA62" s="115"/>
      <c r="CB62" s="115"/>
      <c r="CC62" s="115"/>
      <c r="CD62" s="115"/>
      <c r="CE62" s="115"/>
      <c r="CF62" s="115"/>
      <c r="CG62" s="115"/>
      <c r="CH62" s="115"/>
      <c r="CI62" s="115"/>
      <c r="CJ62" s="115"/>
      <c r="CK62" s="115"/>
      <c r="CL62" s="115"/>
      <c r="CM62" s="158"/>
      <c r="CN62" s="107"/>
      <c r="CO62" s="107"/>
      <c r="CP62" s="107"/>
      <c r="CQ62" s="107"/>
      <c r="CR62" s="107"/>
      <c r="CS62" s="107"/>
      <c r="CT62" s="107"/>
      <c r="CU62" s="335"/>
      <c r="CV62" s="357"/>
      <c r="CW62" s="358"/>
      <c r="CX62" s="358"/>
      <c r="CY62" s="358"/>
      <c r="CZ62" s="358"/>
      <c r="DA62" s="359"/>
      <c r="DB62" s="338"/>
      <c r="DC62" s="130"/>
      <c r="DD62" s="481"/>
      <c r="DE62" s="130"/>
      <c r="DF62" s="130"/>
      <c r="DG62" s="130"/>
      <c r="DH62" s="130"/>
      <c r="DI62" s="130"/>
      <c r="DJ62" s="130"/>
      <c r="DK62" s="131"/>
      <c r="DL62" s="131"/>
      <c r="DM62" s="130"/>
      <c r="DN62" s="69"/>
      <c r="DO62" s="69"/>
      <c r="DP62" s="69"/>
      <c r="DQ62" s="69"/>
      <c r="DR62" s="69"/>
      <c r="DS62" s="69"/>
      <c r="DT62" s="69"/>
      <c r="DU62" s="69"/>
      <c r="DV62" s="69"/>
      <c r="DW62" s="69"/>
      <c r="DX62" s="69"/>
      <c r="DY62" s="69"/>
      <c r="DZ62" s="69"/>
      <c r="EA62" s="69"/>
      <c r="EB62" s="69"/>
      <c r="EC62" s="69"/>
      <c r="ED62" s="69"/>
    </row>
    <row r="63" spans="1:134" ht="132" hidden="1" customHeight="1" x14ac:dyDescent="0.25">
      <c r="A63" s="393"/>
      <c r="B63" s="396" t="s">
        <v>539</v>
      </c>
      <c r="C63" s="391" t="str">
        <f>VLOOKUP(B63,FORMULAS!$A$30:$B$46,2,0)</f>
        <v>OBJETIVO PROCESO</v>
      </c>
      <c r="D63" s="391" t="str">
        <f>VLOOKUP(B63,FORMULAS!$A$30:$C$46,3,0)</f>
        <v>RESPONSABLE</v>
      </c>
      <c r="E63" s="193"/>
      <c r="F63" s="391"/>
      <c r="G63" s="193"/>
      <c r="H63" s="391"/>
      <c r="I63" s="391"/>
      <c r="J63" s="193"/>
      <c r="K63" s="193"/>
      <c r="L63" s="193"/>
      <c r="M63" s="193"/>
      <c r="N63" s="391"/>
      <c r="O63" s="392">
        <f>+IF(N63&lt;=FORMULAS!$M$2,FORMULAS!$N$2,IF(N63&lt;=FORMULAS!$M$3,FORMULAS!$N$3,IF(N63&lt;=FORMULAS!$M$4,FORMULAS!$N$4,IF(N63&lt;=FORMULAS!$M$5,FORMULAS!$N$5,FORMULAS!$N$6))))</f>
        <v>0.2</v>
      </c>
      <c r="P63" s="393" t="str">
        <f>+IF(O63=FORMULAS!N$2,FORMULAS!O$2,IF(O63=FORMULAS!$N63,FORMULAS!O$3,IF(O63=FORMULAS!N$4,FORMULAS!O$4,IF(O63=FORMULAS!N$5,FORMULAS!O$5,FORMULAS!O$6))))</f>
        <v>Muy Baja</v>
      </c>
      <c r="Q63" s="393" t="e">
        <f>VLOOKUP(P63,FORMULAS!$H$1:$J$11,2,0)</f>
        <v>#N/A</v>
      </c>
      <c r="R63" s="394" t="str">
        <f>+P63</f>
        <v>Muy Baja</v>
      </c>
      <c r="S63" s="391" t="e">
        <f>VLOOKUP(A63,'Impacto Ri Inhe'!B$5:AF$53,31)</f>
        <v>#N/A</v>
      </c>
      <c r="T63" s="394" t="e">
        <f>CONCATENATE(R63,S63)</f>
        <v>#N/A</v>
      </c>
      <c r="U63" s="395" t="e">
        <f>VLOOKUP(T63,FORMULAS!$K$17:$L$42,2,0)</f>
        <v>#N/A</v>
      </c>
      <c r="V63" s="208"/>
      <c r="W63" s="208"/>
      <c r="X63" s="193"/>
      <c r="Y63" s="193"/>
      <c r="Z63" s="209"/>
      <c r="AA63" s="211">
        <f>+IF(Z63='Tabla Valoración controles'!$D$4,'Tabla Valoración controles'!$F$4,IF('Mapa Corrupcion'!Z63='Tabla Valoración controles'!$D$5,'Tabla Valoración controles'!$F$5,IF(Z63=FORMULAS!$A$10,0,'Tabla Valoración controles'!$F$6)))</f>
        <v>0.1</v>
      </c>
      <c r="AB63" s="209" t="s">
        <v>242</v>
      </c>
      <c r="AC63" s="211">
        <f>+IF(AB63='Tabla Valoración controles'!$D$7,'Tabla Valoración controles'!$F$7,IF(Z63=FORMULAS!$A$10,0,'Tabla Valoración controles'!$F$8))</f>
        <v>0.15</v>
      </c>
      <c r="AD63" s="209" t="s">
        <v>243</v>
      </c>
      <c r="AE63" s="211">
        <f>+IF(AD63='Tabla Valoración controles'!$D$9,'Tabla Valoración controles'!$F$9,IF(Z63=FORMULAS!$A$10,0,'Tabla Valoración controles'!$F$10))</f>
        <v>0</v>
      </c>
      <c r="AF63" s="209" t="s">
        <v>244</v>
      </c>
      <c r="AG63" s="211">
        <f>+IF(AF63='Tabla Valoración controles'!$D$9,'Tabla Valoración controles'!$F$9,IF(AB63=FORMULAS!$A$10,0,'Tabla Valoración controles'!$F$10))</f>
        <v>0</v>
      </c>
      <c r="AH63" s="209" t="s">
        <v>245</v>
      </c>
      <c r="AI63" s="211">
        <f>+IF(AH63='Tabla Valoración controles'!$D$13,'Tabla Valoración controles'!$F$13,'Tabla Valoración controles'!$F$14)</f>
        <v>0</v>
      </c>
      <c r="AJ63" s="213">
        <f t="shared" si="0"/>
        <v>0.25</v>
      </c>
      <c r="AK63" s="214" t="s">
        <v>246</v>
      </c>
      <c r="AL63" s="217">
        <f>+IF(AK63=CONTROLES!$C$50,CONTROLES!$D$50,CONTROLES!$D$51)</f>
        <v>15</v>
      </c>
      <c r="AM63" s="214" t="s">
        <v>251</v>
      </c>
      <c r="AN63" s="217">
        <f>+IF(AM63=CONTROLES!$C$52,CONTROLES!$D$52,CONTROLES!$D$53)</f>
        <v>15</v>
      </c>
      <c r="AO63" s="214" t="s">
        <v>252</v>
      </c>
      <c r="AP63" s="217">
        <f>+IF(AO63=CONTROLES!$C$54,CONTROLES!$D$54,CONTROLES!$D$55)</f>
        <v>15</v>
      </c>
      <c r="AQ63" s="214" t="s">
        <v>283</v>
      </c>
      <c r="AR63" s="217">
        <f>+IF(AQ63=CONTROLES!$C$56,CONTROLES!$D$56,IF(AQ63=CONTROLES!$C$57,CONTROLES!$D$57,CONTROLES!$D$58))</f>
        <v>10</v>
      </c>
      <c r="AS63" s="214" t="s">
        <v>254</v>
      </c>
      <c r="AT63" s="217">
        <f>+IF(AS63=CONTROLES!$C$59,CONTROLES!$D$59,CONTROLES!$D$60)</f>
        <v>15</v>
      </c>
      <c r="AU63" s="214" t="s">
        <v>255</v>
      </c>
      <c r="AV63" s="217">
        <f>+IF(AU63=CONTROLES!$C$61,CONTROLES!$D$61,CONTROLES!$D$62)</f>
        <v>15</v>
      </c>
      <c r="AW63" s="214" t="s">
        <v>256</v>
      </c>
      <c r="AX63" s="217">
        <f>+IF(AW63=CONTROLES!$C$63,CONTROLES!$D$63,IF(AW63=CONTROLES!$C$64,CONTROLES!$D$64,0))</f>
        <v>10</v>
      </c>
      <c r="AY63" s="217">
        <f t="shared" si="1"/>
        <v>95</v>
      </c>
      <c r="AZ63" s="219" t="str">
        <f t="shared" si="2"/>
        <v>Moderado</v>
      </c>
      <c r="BA63" s="494"/>
      <c r="BB63" s="401" t="e">
        <f>VLOOKUP(BA63,FORMULAS!$A$77:$B$82,2,0)</f>
        <v>#N/A</v>
      </c>
      <c r="BC63" s="494" t="e">
        <f>+S63</f>
        <v>#N/A</v>
      </c>
      <c r="BD63" s="492" t="e">
        <f>CONCATENATE(BC63,"-",BB63)</f>
        <v>#N/A</v>
      </c>
      <c r="BE63" s="395" t="e">
        <f>VLOOKUP(BD63,FORMULAS!$I$77:$J$97,2,0)</f>
        <v>#N/A</v>
      </c>
      <c r="BF63" s="395" t="s">
        <v>257</v>
      </c>
      <c r="BG63" s="220"/>
      <c r="BH63" s="220"/>
      <c r="BI63" s="221"/>
      <c r="BJ63" s="221"/>
      <c r="BK63" s="220"/>
      <c r="BL63" s="115"/>
      <c r="BM63" s="115"/>
      <c r="BN63" s="115"/>
      <c r="BO63" s="115"/>
      <c r="BP63" s="115"/>
      <c r="BQ63" s="115"/>
      <c r="BR63" s="115"/>
      <c r="BS63" s="115"/>
      <c r="BT63" s="115"/>
      <c r="BU63" s="115"/>
      <c r="BV63" s="115"/>
      <c r="BW63" s="115"/>
      <c r="BX63" s="115"/>
      <c r="BY63" s="115"/>
      <c r="BZ63" s="115"/>
      <c r="CA63" s="115"/>
      <c r="CB63" s="115"/>
      <c r="CC63" s="115"/>
      <c r="CD63" s="115"/>
      <c r="CE63" s="115"/>
      <c r="CF63" s="115"/>
      <c r="CG63" s="115"/>
      <c r="CH63" s="115"/>
      <c r="CI63" s="115"/>
      <c r="CJ63" s="115"/>
      <c r="CK63" s="115"/>
      <c r="CL63" s="115"/>
      <c r="CM63" s="158"/>
      <c r="CN63" s="107"/>
      <c r="CO63" s="107"/>
      <c r="CP63" s="107"/>
      <c r="CQ63" s="107"/>
      <c r="CR63" s="107"/>
      <c r="CS63" s="107"/>
      <c r="CT63" s="107"/>
      <c r="CU63" s="107"/>
      <c r="CV63" s="341"/>
      <c r="CW63" s="341"/>
      <c r="CX63" s="341"/>
      <c r="CY63" s="341"/>
      <c r="CZ63" s="341"/>
      <c r="DA63" s="342"/>
      <c r="DB63" s="130"/>
      <c r="DC63" s="130"/>
      <c r="DD63" s="130"/>
      <c r="DE63" s="130"/>
      <c r="DF63" s="130"/>
      <c r="DG63" s="130"/>
      <c r="DH63" s="130"/>
      <c r="DI63" s="130"/>
      <c r="DJ63" s="130"/>
      <c r="DK63" s="131"/>
      <c r="DL63" s="131"/>
      <c r="DM63" s="130"/>
      <c r="DN63" s="69"/>
      <c r="DO63" s="69"/>
      <c r="DP63" s="69"/>
      <c r="DQ63" s="69"/>
      <c r="DR63" s="69"/>
      <c r="DS63" s="69"/>
      <c r="DT63" s="69"/>
      <c r="DU63" s="69"/>
      <c r="DV63" s="69"/>
      <c r="DW63" s="69"/>
      <c r="DX63" s="69"/>
      <c r="DY63" s="69"/>
      <c r="DZ63" s="69"/>
      <c r="EA63" s="69"/>
      <c r="EB63" s="69"/>
      <c r="EC63" s="69"/>
      <c r="ED63" s="69"/>
    </row>
    <row r="64" spans="1:134" ht="39.75" hidden="1" customHeight="1" x14ac:dyDescent="0.25">
      <c r="A64" s="385"/>
      <c r="B64" s="385"/>
      <c r="C64" s="385"/>
      <c r="D64" s="385"/>
      <c r="E64" s="94"/>
      <c r="F64" s="385"/>
      <c r="G64" s="94"/>
      <c r="H64" s="385"/>
      <c r="I64" s="385"/>
      <c r="J64" s="198"/>
      <c r="K64" s="198"/>
      <c r="L64" s="198"/>
      <c r="M64" s="198"/>
      <c r="N64" s="385"/>
      <c r="O64" s="385"/>
      <c r="P64" s="385"/>
      <c r="Q64" s="385"/>
      <c r="R64" s="385"/>
      <c r="S64" s="385"/>
      <c r="T64" s="385"/>
      <c r="U64" s="385"/>
      <c r="V64" s="95"/>
      <c r="W64" s="94"/>
      <c r="X64" s="94"/>
      <c r="Y64" s="94"/>
      <c r="Z64" s="97"/>
      <c r="AA64" s="98">
        <f>+IF(Z64='Tabla Valoración controles'!$D$4,'Tabla Valoración controles'!$F$4,IF('Mapa Corrupcion'!Z64='Tabla Valoración controles'!$D$5,'Tabla Valoración controles'!$F$5,IF(Z64=FORMULAS!$A$10,0,'Tabla Valoración controles'!$F$6)))</f>
        <v>0.1</v>
      </c>
      <c r="AB64" s="97"/>
      <c r="AC64" s="98">
        <f>+IF(AB64='Tabla Valoración controles'!$D$7,'Tabla Valoración controles'!$F$7,IF(Z64=FORMULAS!$A$10,0,'Tabla Valoración controles'!$F$8))</f>
        <v>0.15</v>
      </c>
      <c r="AD64" s="97"/>
      <c r="AE64" s="98">
        <f>+IF(AD64='Tabla Valoración controles'!$D$9,'Tabla Valoración controles'!$F$9,IF(Z64=FORMULAS!$A$10,0,'Tabla Valoración controles'!$F$10))</f>
        <v>0</v>
      </c>
      <c r="AF64" s="97"/>
      <c r="AG64" s="98">
        <f>+IF(AF64='Tabla Valoración controles'!$D$9,'Tabla Valoración controles'!$F$9,IF(AB64=FORMULAS!$A$10,0,'Tabla Valoración controles'!$F$10))</f>
        <v>0</v>
      </c>
      <c r="AH64" s="97"/>
      <c r="AI64" s="98">
        <f>+IF(AH64='Tabla Valoración controles'!$D$13,'Tabla Valoración controles'!$F$13,'Tabla Valoración controles'!$F$14)</f>
        <v>0</v>
      </c>
      <c r="AJ64" s="99">
        <f t="shared" si="0"/>
        <v>0.25</v>
      </c>
      <c r="AK64" s="100" t="s">
        <v>246</v>
      </c>
      <c r="AL64" s="101">
        <f>+IF(AK64=CONTROLES!$C$50,CONTROLES!$D$50,CONTROLES!$D$51)</f>
        <v>15</v>
      </c>
      <c r="AM64" s="100" t="s">
        <v>251</v>
      </c>
      <c r="AN64" s="101">
        <f>+IF(AM64=CONTROLES!$C$52,CONTROLES!$D$52,CONTROLES!$D$53)</f>
        <v>15</v>
      </c>
      <c r="AO64" s="100" t="s">
        <v>252</v>
      </c>
      <c r="AP64" s="101">
        <f>+IF(AO64=CONTROLES!$C$54,CONTROLES!$D$54,CONTROLES!$D$55)</f>
        <v>15</v>
      </c>
      <c r="AQ64" s="100" t="s">
        <v>283</v>
      </c>
      <c r="AR64" s="101">
        <f>+IF(AQ64=CONTROLES!$C$56,CONTROLES!$D$56,IF(AQ64=CONTROLES!$C$57,CONTROLES!$D$57,CONTROLES!$D$58))</f>
        <v>10</v>
      </c>
      <c r="AS64" s="100" t="s">
        <v>254</v>
      </c>
      <c r="AT64" s="101">
        <f>+IF(AS64=CONTROLES!$C$59,CONTROLES!$D$59,CONTROLES!$D$60)</f>
        <v>15</v>
      </c>
      <c r="AU64" s="100" t="s">
        <v>255</v>
      </c>
      <c r="AV64" s="101">
        <f>+IF(AU64=CONTROLES!$C$61,CONTROLES!$D$61,CONTROLES!$D$62)</f>
        <v>15</v>
      </c>
      <c r="AW64" s="100" t="s">
        <v>256</v>
      </c>
      <c r="AX64" s="101">
        <f>+IF(AW64=CONTROLES!$C$63,CONTROLES!$D$63,IF(AW64=CONTROLES!$C$64,CONTROLES!$D$64,0))</f>
        <v>10</v>
      </c>
      <c r="AY64" s="101">
        <f t="shared" si="1"/>
        <v>95</v>
      </c>
      <c r="AZ64" s="106" t="str">
        <f t="shared" si="2"/>
        <v>Moderado</v>
      </c>
      <c r="BA64" s="385"/>
      <c r="BB64" s="385"/>
      <c r="BC64" s="385"/>
      <c r="BD64" s="385"/>
      <c r="BE64" s="385"/>
      <c r="BF64" s="385"/>
      <c r="BG64" s="143"/>
      <c r="BH64" s="143"/>
      <c r="BI64" s="143"/>
      <c r="BJ64" s="143"/>
      <c r="BK64" s="143"/>
      <c r="BL64" s="115"/>
      <c r="BM64" s="115"/>
      <c r="BN64" s="115"/>
      <c r="BO64" s="115"/>
      <c r="BP64" s="115"/>
      <c r="BQ64" s="115"/>
      <c r="BR64" s="115"/>
      <c r="BS64" s="115"/>
      <c r="BT64" s="115"/>
      <c r="BU64" s="115"/>
      <c r="BV64" s="115"/>
      <c r="BW64" s="115"/>
      <c r="BX64" s="115"/>
      <c r="BY64" s="115"/>
      <c r="BZ64" s="115"/>
      <c r="CA64" s="115"/>
      <c r="CB64" s="115"/>
      <c r="CC64" s="115"/>
      <c r="CD64" s="115"/>
      <c r="CE64" s="115"/>
      <c r="CF64" s="115"/>
      <c r="CG64" s="115"/>
      <c r="CH64" s="115"/>
      <c r="CI64" s="115"/>
      <c r="CJ64" s="115"/>
      <c r="CK64" s="115"/>
      <c r="CL64" s="115"/>
      <c r="CM64" s="158"/>
      <c r="CN64" s="107"/>
      <c r="CO64" s="107"/>
      <c r="CP64" s="107"/>
      <c r="CQ64" s="107"/>
      <c r="CR64" s="107"/>
      <c r="CS64" s="107"/>
      <c r="CT64" s="107"/>
      <c r="CU64" s="107"/>
      <c r="CV64" s="128"/>
      <c r="CW64" s="128"/>
      <c r="CX64" s="128"/>
      <c r="CY64" s="128"/>
      <c r="CZ64" s="128"/>
      <c r="DA64" s="115"/>
      <c r="DB64" s="130"/>
      <c r="DC64" s="130"/>
      <c r="DD64" s="130"/>
      <c r="DE64" s="130"/>
      <c r="DF64" s="130"/>
      <c r="DG64" s="130"/>
      <c r="DH64" s="130"/>
      <c r="DI64" s="130"/>
      <c r="DJ64" s="130"/>
      <c r="DK64" s="131"/>
      <c r="DL64" s="131"/>
      <c r="DM64" s="130"/>
      <c r="DN64" s="69"/>
      <c r="DO64" s="69"/>
      <c r="DP64" s="69"/>
      <c r="DQ64" s="69"/>
      <c r="DR64" s="69"/>
      <c r="DS64" s="69"/>
      <c r="DT64" s="69"/>
      <c r="DU64" s="69"/>
      <c r="DV64" s="69"/>
      <c r="DW64" s="69"/>
      <c r="DX64" s="69"/>
      <c r="DY64" s="69"/>
      <c r="DZ64" s="69"/>
      <c r="EA64" s="69"/>
      <c r="EB64" s="69"/>
      <c r="EC64" s="69"/>
      <c r="ED64" s="69"/>
    </row>
    <row r="65" spans="1:134" ht="39.75" hidden="1" customHeight="1" x14ac:dyDescent="0.25">
      <c r="A65" s="385"/>
      <c r="B65" s="385"/>
      <c r="C65" s="385"/>
      <c r="D65" s="385"/>
      <c r="E65" s="94"/>
      <c r="F65" s="385"/>
      <c r="G65" s="94"/>
      <c r="H65" s="385"/>
      <c r="I65" s="385"/>
      <c r="J65" s="198"/>
      <c r="K65" s="198"/>
      <c r="L65" s="198"/>
      <c r="M65" s="198"/>
      <c r="N65" s="385"/>
      <c r="O65" s="385"/>
      <c r="P65" s="385"/>
      <c r="Q65" s="385"/>
      <c r="R65" s="385"/>
      <c r="S65" s="385"/>
      <c r="T65" s="385"/>
      <c r="U65" s="385"/>
      <c r="V65" s="95"/>
      <c r="W65" s="94"/>
      <c r="X65" s="94"/>
      <c r="Y65" s="94"/>
      <c r="Z65" s="97"/>
      <c r="AA65" s="98">
        <f>+IF(Z65='Tabla Valoración controles'!$D$4,'Tabla Valoración controles'!$F$4,IF('Mapa Corrupcion'!Z65='Tabla Valoración controles'!$D$5,'Tabla Valoración controles'!$F$5,IF(Z65=FORMULAS!$A$10,0,'Tabla Valoración controles'!$F$6)))</f>
        <v>0.1</v>
      </c>
      <c r="AB65" s="97"/>
      <c r="AC65" s="98">
        <f>+IF(AB65='Tabla Valoración controles'!$D$7,'Tabla Valoración controles'!$F$7,IF(Z65=FORMULAS!$A$10,0,'Tabla Valoración controles'!$F$8))</f>
        <v>0.15</v>
      </c>
      <c r="AD65" s="97"/>
      <c r="AE65" s="98">
        <f>+IF(AD65='Tabla Valoración controles'!$D$9,'Tabla Valoración controles'!$F$9,IF(Z65=FORMULAS!$A$10,0,'Tabla Valoración controles'!$F$10))</f>
        <v>0</v>
      </c>
      <c r="AF65" s="97"/>
      <c r="AG65" s="98">
        <f>+IF(AF65='Tabla Valoración controles'!$D$9,'Tabla Valoración controles'!$F$9,IF(AB65=FORMULAS!$A$10,0,'Tabla Valoración controles'!$F$10))</f>
        <v>0</v>
      </c>
      <c r="AH65" s="97"/>
      <c r="AI65" s="98">
        <f>+IF(AH65='Tabla Valoración controles'!$D$13,'Tabla Valoración controles'!$F$13,'Tabla Valoración controles'!$F$14)</f>
        <v>0</v>
      </c>
      <c r="AJ65" s="99">
        <f t="shared" si="0"/>
        <v>0.25</v>
      </c>
      <c r="AK65" s="100" t="s">
        <v>246</v>
      </c>
      <c r="AL65" s="101">
        <f>+IF(AK65=CONTROLES!$C$50,CONTROLES!$D$50,CONTROLES!$D$51)</f>
        <v>15</v>
      </c>
      <c r="AM65" s="100" t="s">
        <v>251</v>
      </c>
      <c r="AN65" s="101">
        <f>+IF(AM65=CONTROLES!$C$52,CONTROLES!$D$52,CONTROLES!$D$53)</f>
        <v>15</v>
      </c>
      <c r="AO65" s="100" t="s">
        <v>252</v>
      </c>
      <c r="AP65" s="101">
        <f>+IF(AO65=CONTROLES!$C$54,CONTROLES!$D$54,CONTROLES!$D$55)</f>
        <v>15</v>
      </c>
      <c r="AQ65" s="100" t="s">
        <v>283</v>
      </c>
      <c r="AR65" s="101">
        <f>+IF(AQ65=CONTROLES!$C$56,CONTROLES!$D$56,IF(AQ65=CONTROLES!$C$57,CONTROLES!$D$57,CONTROLES!$D$58))</f>
        <v>10</v>
      </c>
      <c r="AS65" s="100" t="s">
        <v>254</v>
      </c>
      <c r="AT65" s="101">
        <f>+IF(AS65=CONTROLES!$C$59,CONTROLES!$D$59,CONTROLES!$D$60)</f>
        <v>15</v>
      </c>
      <c r="AU65" s="100" t="s">
        <v>255</v>
      </c>
      <c r="AV65" s="101">
        <f>+IF(AU65=CONTROLES!$C$61,CONTROLES!$D$61,CONTROLES!$D$62)</f>
        <v>15</v>
      </c>
      <c r="AW65" s="100" t="s">
        <v>256</v>
      </c>
      <c r="AX65" s="101">
        <f>+IF(AW65=CONTROLES!$C$63,CONTROLES!$D$63,IF(AW65=CONTROLES!$C$64,CONTROLES!$D$64,0))</f>
        <v>10</v>
      </c>
      <c r="AY65" s="101">
        <f t="shared" si="1"/>
        <v>95</v>
      </c>
      <c r="AZ65" s="106" t="str">
        <f t="shared" si="2"/>
        <v>Moderado</v>
      </c>
      <c r="BA65" s="385"/>
      <c r="BB65" s="385"/>
      <c r="BC65" s="385"/>
      <c r="BD65" s="385"/>
      <c r="BE65" s="385"/>
      <c r="BF65" s="385"/>
      <c r="BG65" s="143"/>
      <c r="BH65" s="143"/>
      <c r="BI65" s="143"/>
      <c r="BJ65" s="143"/>
      <c r="BK65" s="143"/>
      <c r="BL65" s="115"/>
      <c r="BM65" s="115"/>
      <c r="BN65" s="115"/>
      <c r="BO65" s="115"/>
      <c r="BP65" s="115"/>
      <c r="BQ65" s="115"/>
      <c r="BR65" s="115"/>
      <c r="BS65" s="115"/>
      <c r="BT65" s="115"/>
      <c r="BU65" s="115"/>
      <c r="BV65" s="115"/>
      <c r="BW65" s="115"/>
      <c r="BX65" s="115"/>
      <c r="BY65" s="115"/>
      <c r="BZ65" s="115"/>
      <c r="CA65" s="115"/>
      <c r="CB65" s="115"/>
      <c r="CC65" s="115"/>
      <c r="CD65" s="115"/>
      <c r="CE65" s="115"/>
      <c r="CF65" s="115"/>
      <c r="CG65" s="115"/>
      <c r="CH65" s="115"/>
      <c r="CI65" s="115"/>
      <c r="CJ65" s="115"/>
      <c r="CK65" s="115"/>
      <c r="CL65" s="115"/>
      <c r="CM65" s="158"/>
      <c r="CN65" s="107"/>
      <c r="CO65" s="107"/>
      <c r="CP65" s="107"/>
      <c r="CQ65" s="107"/>
      <c r="CR65" s="107"/>
      <c r="CS65" s="107"/>
      <c r="CT65" s="107"/>
      <c r="CU65" s="107"/>
      <c r="CV65" s="128"/>
      <c r="CW65" s="128"/>
      <c r="CX65" s="128"/>
      <c r="CY65" s="128"/>
      <c r="CZ65" s="128"/>
      <c r="DA65" s="115"/>
      <c r="DB65" s="130"/>
      <c r="DC65" s="130"/>
      <c r="DD65" s="130"/>
      <c r="DE65" s="130"/>
      <c r="DF65" s="130"/>
      <c r="DG65" s="130"/>
      <c r="DH65" s="130"/>
      <c r="DI65" s="130"/>
      <c r="DJ65" s="130"/>
      <c r="DK65" s="131"/>
      <c r="DL65" s="131"/>
      <c r="DM65" s="130"/>
      <c r="DN65" s="69"/>
      <c r="DO65" s="69"/>
      <c r="DP65" s="69"/>
      <c r="DQ65" s="69"/>
      <c r="DR65" s="69"/>
      <c r="DS65" s="69"/>
      <c r="DT65" s="69"/>
      <c r="DU65" s="69"/>
      <c r="DV65" s="69"/>
      <c r="DW65" s="69"/>
      <c r="DX65" s="69"/>
      <c r="DY65" s="69"/>
      <c r="DZ65" s="69"/>
      <c r="EA65" s="69"/>
      <c r="EB65" s="69"/>
      <c r="EC65" s="69"/>
      <c r="ED65" s="69"/>
    </row>
    <row r="66" spans="1:134" ht="39.75" hidden="1" customHeight="1" x14ac:dyDescent="0.25">
      <c r="A66" s="385"/>
      <c r="B66" s="385"/>
      <c r="C66" s="385"/>
      <c r="D66" s="385"/>
      <c r="E66" s="94"/>
      <c r="F66" s="385"/>
      <c r="G66" s="94"/>
      <c r="H66" s="385"/>
      <c r="I66" s="385"/>
      <c r="J66" s="198"/>
      <c r="K66" s="198"/>
      <c r="L66" s="198"/>
      <c r="M66" s="198"/>
      <c r="N66" s="385"/>
      <c r="O66" s="385"/>
      <c r="P66" s="385"/>
      <c r="Q66" s="385"/>
      <c r="R66" s="385"/>
      <c r="S66" s="385"/>
      <c r="T66" s="385"/>
      <c r="U66" s="385"/>
      <c r="V66" s="95"/>
      <c r="W66" s="94"/>
      <c r="X66" s="94"/>
      <c r="Y66" s="94"/>
      <c r="Z66" s="97"/>
      <c r="AA66" s="98">
        <f>+IF(Z66='Tabla Valoración controles'!$D$4,'Tabla Valoración controles'!$F$4,IF('Mapa Corrupcion'!Z66='Tabla Valoración controles'!$D$5,'Tabla Valoración controles'!$F$5,IF(Z66=FORMULAS!$A$10,0,'Tabla Valoración controles'!$F$6)))</f>
        <v>0.1</v>
      </c>
      <c r="AB66" s="97"/>
      <c r="AC66" s="98">
        <f>+IF(AB66='Tabla Valoración controles'!$D$7,'Tabla Valoración controles'!$F$7,IF(Z66=FORMULAS!$A$10,0,'Tabla Valoración controles'!$F$8))</f>
        <v>0.15</v>
      </c>
      <c r="AD66" s="97"/>
      <c r="AE66" s="98">
        <f>+IF(AD66='Tabla Valoración controles'!$D$9,'Tabla Valoración controles'!$F$9,IF(Z66=FORMULAS!$A$10,0,'Tabla Valoración controles'!$F$10))</f>
        <v>0</v>
      </c>
      <c r="AF66" s="97"/>
      <c r="AG66" s="98">
        <f>+IF(AF66='Tabla Valoración controles'!$D$9,'Tabla Valoración controles'!$F$9,IF(AB66=FORMULAS!$A$10,0,'Tabla Valoración controles'!$F$10))</f>
        <v>0</v>
      </c>
      <c r="AH66" s="97"/>
      <c r="AI66" s="98">
        <f>+IF(AH66='Tabla Valoración controles'!$D$13,'Tabla Valoración controles'!$F$13,'Tabla Valoración controles'!$F$14)</f>
        <v>0</v>
      </c>
      <c r="AJ66" s="99">
        <f t="shared" si="0"/>
        <v>0.25</v>
      </c>
      <c r="AK66" s="100" t="s">
        <v>246</v>
      </c>
      <c r="AL66" s="101">
        <f>+IF(AK66=CONTROLES!$C$50,CONTROLES!$D$50,CONTROLES!$D$51)</f>
        <v>15</v>
      </c>
      <c r="AM66" s="100" t="s">
        <v>251</v>
      </c>
      <c r="AN66" s="101">
        <f>+IF(AM66=CONTROLES!$C$52,CONTROLES!$D$52,CONTROLES!$D$53)</f>
        <v>15</v>
      </c>
      <c r="AO66" s="100" t="s">
        <v>252</v>
      </c>
      <c r="AP66" s="101">
        <f>+IF(AO66=CONTROLES!$C$54,CONTROLES!$D$54,CONTROLES!$D$55)</f>
        <v>15</v>
      </c>
      <c r="AQ66" s="100" t="s">
        <v>283</v>
      </c>
      <c r="AR66" s="101">
        <f>+IF(AQ66=CONTROLES!$C$56,CONTROLES!$D$56,IF(AQ66=CONTROLES!$C$57,CONTROLES!$D$57,CONTROLES!$D$58))</f>
        <v>10</v>
      </c>
      <c r="AS66" s="100" t="s">
        <v>254</v>
      </c>
      <c r="AT66" s="101">
        <f>+IF(AS66=CONTROLES!$C$59,CONTROLES!$D$59,CONTROLES!$D$60)</f>
        <v>15</v>
      </c>
      <c r="AU66" s="100" t="s">
        <v>255</v>
      </c>
      <c r="AV66" s="101">
        <f>+IF(AU66=CONTROLES!$C$61,CONTROLES!$D$61,CONTROLES!$D$62)</f>
        <v>15</v>
      </c>
      <c r="AW66" s="100" t="s">
        <v>256</v>
      </c>
      <c r="AX66" s="101">
        <f>+IF(AW66=CONTROLES!$C$63,CONTROLES!$D$63,IF(AW66=CONTROLES!$C$64,CONTROLES!$D$64,0))</f>
        <v>10</v>
      </c>
      <c r="AY66" s="101">
        <f t="shared" si="1"/>
        <v>95</v>
      </c>
      <c r="AZ66" s="106" t="str">
        <f t="shared" si="2"/>
        <v>Moderado</v>
      </c>
      <c r="BA66" s="385"/>
      <c r="BB66" s="385"/>
      <c r="BC66" s="385"/>
      <c r="BD66" s="385"/>
      <c r="BE66" s="385"/>
      <c r="BF66" s="385"/>
      <c r="BG66" s="143"/>
      <c r="BH66" s="143"/>
      <c r="BI66" s="143"/>
      <c r="BJ66" s="143"/>
      <c r="BK66" s="143"/>
      <c r="BL66" s="115"/>
      <c r="BM66" s="115"/>
      <c r="BN66" s="115"/>
      <c r="BO66" s="115"/>
      <c r="BP66" s="115"/>
      <c r="BQ66" s="115"/>
      <c r="BR66" s="115"/>
      <c r="BS66" s="115"/>
      <c r="BT66" s="115"/>
      <c r="BU66" s="115"/>
      <c r="BV66" s="115"/>
      <c r="BW66" s="115"/>
      <c r="BX66" s="115"/>
      <c r="BY66" s="115"/>
      <c r="BZ66" s="115"/>
      <c r="CA66" s="115"/>
      <c r="CB66" s="115"/>
      <c r="CC66" s="115"/>
      <c r="CD66" s="115"/>
      <c r="CE66" s="115"/>
      <c r="CF66" s="115"/>
      <c r="CG66" s="115"/>
      <c r="CH66" s="115"/>
      <c r="CI66" s="115"/>
      <c r="CJ66" s="115"/>
      <c r="CK66" s="115"/>
      <c r="CL66" s="115"/>
      <c r="CM66" s="158"/>
      <c r="CN66" s="107"/>
      <c r="CO66" s="107"/>
      <c r="CP66" s="107"/>
      <c r="CQ66" s="107"/>
      <c r="CR66" s="107"/>
      <c r="CS66" s="107"/>
      <c r="CT66" s="107"/>
      <c r="CU66" s="107"/>
      <c r="CV66" s="128"/>
      <c r="CW66" s="128"/>
      <c r="CX66" s="128"/>
      <c r="CY66" s="128"/>
      <c r="CZ66" s="128"/>
      <c r="DA66" s="115"/>
      <c r="DB66" s="130"/>
      <c r="DC66" s="130"/>
      <c r="DD66" s="130"/>
      <c r="DE66" s="130"/>
      <c r="DF66" s="130"/>
      <c r="DG66" s="130"/>
      <c r="DH66" s="130"/>
      <c r="DI66" s="130"/>
      <c r="DJ66" s="130"/>
      <c r="DK66" s="131"/>
      <c r="DL66" s="131"/>
      <c r="DM66" s="130"/>
      <c r="DN66" s="69"/>
      <c r="DO66" s="69"/>
      <c r="DP66" s="69"/>
      <c r="DQ66" s="69"/>
      <c r="DR66" s="69"/>
      <c r="DS66" s="69"/>
      <c r="DT66" s="69"/>
      <c r="DU66" s="69"/>
      <c r="DV66" s="69"/>
      <c r="DW66" s="69"/>
      <c r="DX66" s="69"/>
      <c r="DY66" s="69"/>
      <c r="DZ66" s="69"/>
      <c r="EA66" s="69"/>
      <c r="EB66" s="69"/>
      <c r="EC66" s="69"/>
      <c r="ED66" s="69"/>
    </row>
    <row r="67" spans="1:134" ht="39.75" hidden="1" customHeight="1" x14ac:dyDescent="0.25">
      <c r="A67" s="385"/>
      <c r="B67" s="385"/>
      <c r="C67" s="385"/>
      <c r="D67" s="385"/>
      <c r="E67" s="94"/>
      <c r="F67" s="385"/>
      <c r="G67" s="94"/>
      <c r="H67" s="385"/>
      <c r="I67" s="385"/>
      <c r="J67" s="198"/>
      <c r="K67" s="198"/>
      <c r="L67" s="198"/>
      <c r="M67" s="198"/>
      <c r="N67" s="385"/>
      <c r="O67" s="385"/>
      <c r="P67" s="385"/>
      <c r="Q67" s="385"/>
      <c r="R67" s="385"/>
      <c r="S67" s="385"/>
      <c r="T67" s="385"/>
      <c r="U67" s="385"/>
      <c r="V67" s="95"/>
      <c r="W67" s="94"/>
      <c r="X67" s="94"/>
      <c r="Y67" s="94"/>
      <c r="Z67" s="97"/>
      <c r="AA67" s="98">
        <f>+IF(Z67='Tabla Valoración controles'!$D$4,'Tabla Valoración controles'!$F$4,IF('Mapa Corrupcion'!Z67='Tabla Valoración controles'!$D$5,'Tabla Valoración controles'!$F$5,IF(Z67=FORMULAS!$A$10,0,'Tabla Valoración controles'!$F$6)))</f>
        <v>0.1</v>
      </c>
      <c r="AB67" s="97"/>
      <c r="AC67" s="98">
        <f>+IF(AB67='Tabla Valoración controles'!$D$7,'Tabla Valoración controles'!$F$7,IF(Z67=FORMULAS!$A$10,0,'Tabla Valoración controles'!$F$8))</f>
        <v>0.15</v>
      </c>
      <c r="AD67" s="97"/>
      <c r="AE67" s="98">
        <f>+IF(AD67='Tabla Valoración controles'!$D$9,'Tabla Valoración controles'!$F$9,IF(Z67=FORMULAS!$A$10,0,'Tabla Valoración controles'!$F$10))</f>
        <v>0</v>
      </c>
      <c r="AF67" s="97"/>
      <c r="AG67" s="98">
        <f>+IF(AF67='Tabla Valoración controles'!$D$9,'Tabla Valoración controles'!$F$9,IF(AB67=FORMULAS!$A$10,0,'Tabla Valoración controles'!$F$10))</f>
        <v>0</v>
      </c>
      <c r="AH67" s="97"/>
      <c r="AI67" s="98">
        <f>+IF(AH67='Tabla Valoración controles'!$D$13,'Tabla Valoración controles'!$F$13,'Tabla Valoración controles'!$F$14)</f>
        <v>0</v>
      </c>
      <c r="AJ67" s="99">
        <f t="shared" si="0"/>
        <v>0.25</v>
      </c>
      <c r="AK67" s="100" t="s">
        <v>246</v>
      </c>
      <c r="AL67" s="101">
        <f>+IF(AK67=CONTROLES!$C$50,CONTROLES!$D$50,CONTROLES!$D$51)</f>
        <v>15</v>
      </c>
      <c r="AM67" s="100" t="s">
        <v>251</v>
      </c>
      <c r="AN67" s="101">
        <f>+IF(AM67=CONTROLES!$C$52,CONTROLES!$D$52,CONTROLES!$D$53)</f>
        <v>15</v>
      </c>
      <c r="AO67" s="100" t="s">
        <v>252</v>
      </c>
      <c r="AP67" s="101">
        <f>+IF(AO67=CONTROLES!$C$54,CONTROLES!$D$54,CONTROLES!$D$55)</f>
        <v>15</v>
      </c>
      <c r="AQ67" s="100" t="s">
        <v>283</v>
      </c>
      <c r="AR67" s="101">
        <f>+IF(AQ67=CONTROLES!$C$56,CONTROLES!$D$56,IF(AQ67=CONTROLES!$C$57,CONTROLES!$D$57,CONTROLES!$D$58))</f>
        <v>10</v>
      </c>
      <c r="AS67" s="100" t="s">
        <v>254</v>
      </c>
      <c r="AT67" s="101">
        <f>+IF(AS67=CONTROLES!$C$59,CONTROLES!$D$59,CONTROLES!$D$60)</f>
        <v>15</v>
      </c>
      <c r="AU67" s="100" t="s">
        <v>255</v>
      </c>
      <c r="AV67" s="101">
        <f>+IF(AU67=CONTROLES!$C$61,CONTROLES!$D$61,CONTROLES!$D$62)</f>
        <v>15</v>
      </c>
      <c r="AW67" s="100" t="s">
        <v>256</v>
      </c>
      <c r="AX67" s="101">
        <f>+IF(AW67=CONTROLES!$C$63,CONTROLES!$D$63,IF(AW67=CONTROLES!$C$64,CONTROLES!$D$64,0))</f>
        <v>10</v>
      </c>
      <c r="AY67" s="101">
        <f t="shared" si="1"/>
        <v>95</v>
      </c>
      <c r="AZ67" s="106" t="str">
        <f t="shared" si="2"/>
        <v>Moderado</v>
      </c>
      <c r="BA67" s="385"/>
      <c r="BB67" s="385"/>
      <c r="BC67" s="385"/>
      <c r="BD67" s="385"/>
      <c r="BE67" s="385"/>
      <c r="BF67" s="385"/>
      <c r="BG67" s="143"/>
      <c r="BH67" s="143"/>
      <c r="BI67" s="143"/>
      <c r="BJ67" s="143"/>
      <c r="BK67" s="143"/>
      <c r="BL67" s="115"/>
      <c r="BM67" s="115"/>
      <c r="BN67" s="115"/>
      <c r="BO67" s="115"/>
      <c r="BP67" s="115"/>
      <c r="BQ67" s="115"/>
      <c r="BR67" s="115"/>
      <c r="BS67" s="115"/>
      <c r="BT67" s="115"/>
      <c r="BU67" s="115"/>
      <c r="BV67" s="115"/>
      <c r="BW67" s="115"/>
      <c r="BX67" s="115"/>
      <c r="BY67" s="115"/>
      <c r="BZ67" s="115"/>
      <c r="CA67" s="115"/>
      <c r="CB67" s="115"/>
      <c r="CC67" s="115"/>
      <c r="CD67" s="115"/>
      <c r="CE67" s="115"/>
      <c r="CF67" s="115"/>
      <c r="CG67" s="115"/>
      <c r="CH67" s="115"/>
      <c r="CI67" s="115"/>
      <c r="CJ67" s="115"/>
      <c r="CK67" s="115"/>
      <c r="CL67" s="115"/>
      <c r="CM67" s="158"/>
      <c r="CN67" s="107"/>
      <c r="CO67" s="107"/>
      <c r="CP67" s="107"/>
      <c r="CQ67" s="107"/>
      <c r="CR67" s="107"/>
      <c r="CS67" s="107"/>
      <c r="CT67" s="107"/>
      <c r="CU67" s="107"/>
      <c r="CV67" s="128"/>
      <c r="CW67" s="128"/>
      <c r="CX67" s="128"/>
      <c r="CY67" s="128"/>
      <c r="CZ67" s="128"/>
      <c r="DA67" s="115"/>
      <c r="DB67" s="130"/>
      <c r="DC67" s="130"/>
      <c r="DD67" s="130"/>
      <c r="DE67" s="130"/>
      <c r="DF67" s="130"/>
      <c r="DG67" s="130"/>
      <c r="DH67" s="130"/>
      <c r="DI67" s="130"/>
      <c r="DJ67" s="130"/>
      <c r="DK67" s="131"/>
      <c r="DL67" s="131"/>
      <c r="DM67" s="130"/>
      <c r="DN67" s="69"/>
      <c r="DO67" s="69"/>
      <c r="DP67" s="69"/>
      <c r="DQ67" s="69"/>
      <c r="DR67" s="69"/>
      <c r="DS67" s="69"/>
      <c r="DT67" s="69"/>
      <c r="DU67" s="69"/>
      <c r="DV67" s="69"/>
      <c r="DW67" s="69"/>
      <c r="DX67" s="69"/>
      <c r="DY67" s="69"/>
      <c r="DZ67" s="69"/>
      <c r="EA67" s="69"/>
      <c r="EB67" s="69"/>
      <c r="EC67" s="69"/>
      <c r="ED67" s="69"/>
    </row>
    <row r="68" spans="1:134" ht="39.75" hidden="1" customHeight="1" x14ac:dyDescent="0.25">
      <c r="A68" s="386"/>
      <c r="B68" s="386"/>
      <c r="C68" s="386"/>
      <c r="D68" s="386"/>
      <c r="E68" s="94"/>
      <c r="F68" s="386"/>
      <c r="G68" s="94"/>
      <c r="H68" s="386"/>
      <c r="I68" s="386"/>
      <c r="J68" s="193"/>
      <c r="K68" s="193"/>
      <c r="L68" s="193"/>
      <c r="M68" s="193"/>
      <c r="N68" s="386"/>
      <c r="O68" s="386"/>
      <c r="P68" s="386"/>
      <c r="Q68" s="386"/>
      <c r="R68" s="386"/>
      <c r="S68" s="386"/>
      <c r="T68" s="386"/>
      <c r="U68" s="386"/>
      <c r="V68" s="95"/>
      <c r="W68" s="94"/>
      <c r="X68" s="94"/>
      <c r="Y68" s="94"/>
      <c r="Z68" s="97"/>
      <c r="AA68" s="98">
        <f>+IF(Z68='Tabla Valoración controles'!$D$4,'Tabla Valoración controles'!$F$4,IF('Mapa Corrupcion'!Z68='Tabla Valoración controles'!$D$5,'Tabla Valoración controles'!$F$5,IF(Z68=FORMULAS!$A$10,0,'Tabla Valoración controles'!$F$6)))</f>
        <v>0.1</v>
      </c>
      <c r="AB68" s="97"/>
      <c r="AC68" s="98">
        <f>+IF(AB68='Tabla Valoración controles'!$D$7,'Tabla Valoración controles'!$F$7,IF(Z68=FORMULAS!$A$10,0,'Tabla Valoración controles'!$F$8))</f>
        <v>0.15</v>
      </c>
      <c r="AD68" s="97"/>
      <c r="AE68" s="98">
        <f>+IF(AD68='Tabla Valoración controles'!$D$9,'Tabla Valoración controles'!$F$9,IF(Z68=FORMULAS!$A$10,0,'Tabla Valoración controles'!$F$10))</f>
        <v>0</v>
      </c>
      <c r="AF68" s="97"/>
      <c r="AG68" s="98">
        <f>+IF(AF68='Tabla Valoración controles'!$D$9,'Tabla Valoración controles'!$F$9,IF(AB68=FORMULAS!$A$10,0,'Tabla Valoración controles'!$F$10))</f>
        <v>0</v>
      </c>
      <c r="AH68" s="97"/>
      <c r="AI68" s="98">
        <f>+IF(AH68='Tabla Valoración controles'!$D$13,'Tabla Valoración controles'!$F$13,'Tabla Valoración controles'!$F$14)</f>
        <v>0</v>
      </c>
      <c r="AJ68" s="99">
        <f t="shared" si="0"/>
        <v>0.25</v>
      </c>
      <c r="AK68" s="100" t="s">
        <v>246</v>
      </c>
      <c r="AL68" s="101">
        <f>+IF(AK68=CONTROLES!$C$50,CONTROLES!$D$50,CONTROLES!$D$51)</f>
        <v>15</v>
      </c>
      <c r="AM68" s="100" t="s">
        <v>251</v>
      </c>
      <c r="AN68" s="101">
        <f>+IF(AM68=CONTROLES!$C$52,CONTROLES!$D$52,CONTROLES!$D$53)</f>
        <v>15</v>
      </c>
      <c r="AO68" s="100" t="s">
        <v>252</v>
      </c>
      <c r="AP68" s="101">
        <f>+IF(AO68=CONTROLES!$C$54,CONTROLES!$D$54,CONTROLES!$D$55)</f>
        <v>15</v>
      </c>
      <c r="AQ68" s="100" t="s">
        <v>283</v>
      </c>
      <c r="AR68" s="101">
        <f>+IF(AQ68=CONTROLES!$C$56,CONTROLES!$D$56,IF(AQ68=CONTROLES!$C$57,CONTROLES!$D$57,CONTROLES!$D$58))</f>
        <v>10</v>
      </c>
      <c r="AS68" s="100" t="s">
        <v>254</v>
      </c>
      <c r="AT68" s="101">
        <f>+IF(AS68=CONTROLES!$C$59,CONTROLES!$D$59,CONTROLES!$D$60)</f>
        <v>15</v>
      </c>
      <c r="AU68" s="100" t="s">
        <v>255</v>
      </c>
      <c r="AV68" s="101">
        <f>+IF(AU68=CONTROLES!$C$61,CONTROLES!$D$61,CONTROLES!$D$62)</f>
        <v>15</v>
      </c>
      <c r="AW68" s="100" t="s">
        <v>256</v>
      </c>
      <c r="AX68" s="101">
        <f>+IF(AW68=CONTROLES!$C$63,CONTROLES!$D$63,IF(AW68=CONTROLES!$C$64,CONTROLES!$D$64,0))</f>
        <v>10</v>
      </c>
      <c r="AY68" s="101">
        <f t="shared" si="1"/>
        <v>95</v>
      </c>
      <c r="AZ68" s="106" t="str">
        <f t="shared" si="2"/>
        <v>Moderado</v>
      </c>
      <c r="BA68" s="386"/>
      <c r="BB68" s="386"/>
      <c r="BC68" s="386"/>
      <c r="BD68" s="386"/>
      <c r="BE68" s="386"/>
      <c r="BF68" s="386"/>
      <c r="BG68" s="143"/>
      <c r="BH68" s="143"/>
      <c r="BI68" s="143"/>
      <c r="BJ68" s="143"/>
      <c r="BK68" s="143"/>
      <c r="BL68" s="115"/>
      <c r="BM68" s="115"/>
      <c r="BN68" s="115"/>
      <c r="BO68" s="115"/>
      <c r="BP68" s="115"/>
      <c r="BQ68" s="115"/>
      <c r="BR68" s="115"/>
      <c r="BS68" s="115"/>
      <c r="BT68" s="115"/>
      <c r="BU68" s="115"/>
      <c r="BV68" s="115"/>
      <c r="BW68" s="115"/>
      <c r="BX68" s="115"/>
      <c r="BY68" s="115"/>
      <c r="BZ68" s="115"/>
      <c r="CA68" s="115"/>
      <c r="CB68" s="115"/>
      <c r="CC68" s="115"/>
      <c r="CD68" s="115"/>
      <c r="CE68" s="115"/>
      <c r="CF68" s="115"/>
      <c r="CG68" s="115"/>
      <c r="CH68" s="115"/>
      <c r="CI68" s="115"/>
      <c r="CJ68" s="115"/>
      <c r="CK68" s="115"/>
      <c r="CL68" s="115"/>
      <c r="CM68" s="158"/>
      <c r="CN68" s="107"/>
      <c r="CO68" s="107"/>
      <c r="CP68" s="107"/>
      <c r="CQ68" s="107"/>
      <c r="CR68" s="107"/>
      <c r="CS68" s="107"/>
      <c r="CT68" s="107"/>
      <c r="CU68" s="107"/>
      <c r="CV68" s="128"/>
      <c r="CW68" s="128"/>
      <c r="CX68" s="128"/>
      <c r="CY68" s="128"/>
      <c r="CZ68" s="128"/>
      <c r="DA68" s="115"/>
      <c r="DB68" s="130"/>
      <c r="DC68" s="130"/>
      <c r="DD68" s="130"/>
      <c r="DE68" s="130"/>
      <c r="DF68" s="130"/>
      <c r="DG68" s="130"/>
      <c r="DH68" s="130"/>
      <c r="DI68" s="130"/>
      <c r="DJ68" s="130"/>
      <c r="DK68" s="131"/>
      <c r="DL68" s="131"/>
      <c r="DM68" s="130"/>
      <c r="DN68" s="69"/>
      <c r="DO68" s="69"/>
      <c r="DP68" s="69"/>
      <c r="DQ68" s="69"/>
      <c r="DR68" s="69"/>
      <c r="DS68" s="69"/>
      <c r="DT68" s="69"/>
      <c r="DU68" s="69"/>
      <c r="DV68" s="69"/>
      <c r="DW68" s="69"/>
      <c r="DX68" s="69"/>
      <c r="DY68" s="69"/>
      <c r="DZ68" s="69"/>
      <c r="EA68" s="69"/>
      <c r="EB68" s="69"/>
      <c r="EC68" s="69"/>
      <c r="ED68" s="69"/>
    </row>
    <row r="69" spans="1:134" ht="114.75" hidden="1" customHeight="1" x14ac:dyDescent="0.25">
      <c r="A69" s="387"/>
      <c r="B69" s="398" t="s">
        <v>539</v>
      </c>
      <c r="C69" s="389" t="str">
        <f>VLOOKUP(B69,FORMULAS!$A$30:$B$46,2,0)</f>
        <v>OBJETIVO PROCESO</v>
      </c>
      <c r="D69" s="389" t="str">
        <f>VLOOKUP(B69,FORMULAS!$A$30:$C$46,3,0)</f>
        <v>RESPONSABLE</v>
      </c>
      <c r="E69" s="94"/>
      <c r="F69" s="389"/>
      <c r="G69" s="94"/>
      <c r="H69" s="389"/>
      <c r="I69" s="389"/>
      <c r="J69" s="94"/>
      <c r="K69" s="94"/>
      <c r="L69" s="94"/>
      <c r="M69" s="94"/>
      <c r="N69" s="389"/>
      <c r="O69" s="384">
        <f>+IF(N69&lt;=FORMULAS!$M$2,FORMULAS!$N$2,IF(N69&lt;=FORMULAS!$M$3,FORMULAS!$N$3,IF(N69&lt;=FORMULAS!$M$4,FORMULAS!$N$4,IF(N69&lt;=FORMULAS!$M$5,FORMULAS!$N$5,FORMULAS!$N$6))))</f>
        <v>0.2</v>
      </c>
      <c r="P69" s="387" t="str">
        <f>+IF(O69=FORMULAS!N$2,FORMULAS!O$2,IF(O69=FORMULAS!$N69,FORMULAS!O$3,IF(O69=FORMULAS!N$4,FORMULAS!O$4,IF(O69=FORMULAS!N$5,FORMULAS!O$5,FORMULAS!O$6))))</f>
        <v>Muy Baja</v>
      </c>
      <c r="Q69" s="387" t="e">
        <f>VLOOKUP(P69,FORMULAS!$H$1:$J$11,2,0)</f>
        <v>#N/A</v>
      </c>
      <c r="R69" s="388" t="str">
        <f>+P69</f>
        <v>Muy Baja</v>
      </c>
      <c r="S69" s="389" t="e">
        <f>VLOOKUP(A69,'Impacto Ri Inhe'!B$5:AF$53,31)</f>
        <v>#N/A</v>
      </c>
      <c r="T69" s="388" t="e">
        <f>CONCATENATE(R69,S69)</f>
        <v>#N/A</v>
      </c>
      <c r="U69" s="397" t="e">
        <f>VLOOKUP(T69,FORMULAS!$K$17:$L$42,2,0)</f>
        <v>#N/A</v>
      </c>
      <c r="V69" s="95"/>
      <c r="W69" s="94"/>
      <c r="X69" s="94"/>
      <c r="Y69" s="94"/>
      <c r="Z69" s="97"/>
      <c r="AA69" s="98">
        <f>+IF(Z69='Tabla Valoración controles'!$D$4,'Tabla Valoración controles'!$F$4,IF('Mapa Corrupcion'!Z69='Tabla Valoración controles'!$D$5,'Tabla Valoración controles'!$F$5,IF(Z69=FORMULAS!$A$10,0,'Tabla Valoración controles'!$F$6)))</f>
        <v>0.1</v>
      </c>
      <c r="AB69" s="97" t="s">
        <v>242</v>
      </c>
      <c r="AC69" s="98">
        <f>+IF(AB69='Tabla Valoración controles'!$D$7,'Tabla Valoración controles'!$F$7,IF(Z69=FORMULAS!$A$10,0,'Tabla Valoración controles'!$F$8))</f>
        <v>0.15</v>
      </c>
      <c r="AD69" s="97" t="s">
        <v>243</v>
      </c>
      <c r="AE69" s="98">
        <f>+IF(AD69='Tabla Valoración controles'!$D$9,'Tabla Valoración controles'!$F$9,IF(Z69=FORMULAS!$A$10,0,'Tabla Valoración controles'!$F$10))</f>
        <v>0</v>
      </c>
      <c r="AF69" s="97" t="s">
        <v>244</v>
      </c>
      <c r="AG69" s="98">
        <f>+IF(AF69='Tabla Valoración controles'!$D$9,'Tabla Valoración controles'!$F$9,IF(AB69=FORMULAS!$A$10,0,'Tabla Valoración controles'!$F$10))</f>
        <v>0</v>
      </c>
      <c r="AH69" s="97" t="s">
        <v>245</v>
      </c>
      <c r="AI69" s="98">
        <f>+IF(AH69='Tabla Valoración controles'!$D$13,'Tabla Valoración controles'!$F$13,'Tabla Valoración controles'!$F$14)</f>
        <v>0</v>
      </c>
      <c r="AJ69" s="99">
        <f t="shared" si="0"/>
        <v>0.25</v>
      </c>
      <c r="AK69" s="100" t="s">
        <v>246</v>
      </c>
      <c r="AL69" s="101">
        <f>+IF(AK69=CONTROLES!$C$50,CONTROLES!$D$50,CONTROLES!$D$51)</f>
        <v>15</v>
      </c>
      <c r="AM69" s="100" t="s">
        <v>251</v>
      </c>
      <c r="AN69" s="101">
        <f>+IF(AM69=CONTROLES!$C$52,CONTROLES!$D$52,CONTROLES!$D$53)</f>
        <v>15</v>
      </c>
      <c r="AO69" s="100" t="s">
        <v>252</v>
      </c>
      <c r="AP69" s="101">
        <f>+IF(AO69=CONTROLES!$C$54,CONTROLES!$D$54,CONTROLES!$D$55)</f>
        <v>15</v>
      </c>
      <c r="AQ69" s="100" t="s">
        <v>283</v>
      </c>
      <c r="AR69" s="101">
        <f>+IF(AQ69=CONTROLES!$C$56,CONTROLES!$D$56,IF(AQ69=CONTROLES!$C$57,CONTROLES!$D$57,CONTROLES!$D$58))</f>
        <v>10</v>
      </c>
      <c r="AS69" s="100" t="s">
        <v>254</v>
      </c>
      <c r="AT69" s="101">
        <f>+IF(AS69=CONTROLES!$C$59,CONTROLES!$D$59,CONTROLES!$D$60)</f>
        <v>15</v>
      </c>
      <c r="AU69" s="100" t="s">
        <v>255</v>
      </c>
      <c r="AV69" s="101">
        <f>+IF(AU69=CONTROLES!$C$61,CONTROLES!$D$61,CONTROLES!$D$62)</f>
        <v>15</v>
      </c>
      <c r="AW69" s="100" t="s">
        <v>256</v>
      </c>
      <c r="AX69" s="101">
        <f>+IF(AW69=CONTROLES!$C$63,CONTROLES!$D$63,IF(AW69=CONTROLES!$C$64,CONTROLES!$D$64,0))</f>
        <v>10</v>
      </c>
      <c r="AY69" s="101">
        <f t="shared" si="1"/>
        <v>95</v>
      </c>
      <c r="AZ69" s="106" t="str">
        <f t="shared" si="2"/>
        <v>Moderado</v>
      </c>
      <c r="BA69" s="228" t="s">
        <v>21</v>
      </c>
      <c r="BB69" s="390" t="str">
        <f>VLOOKUP(BA69,FORMULAS!$A$77:$B$82,2,0)</f>
        <v>Probabilidad</v>
      </c>
      <c r="BC69" s="399" t="e">
        <f>+S69</f>
        <v>#N/A</v>
      </c>
      <c r="BD69" s="400" t="e">
        <f>CONCATENATE(BC69,"-",BB69)</f>
        <v>#N/A</v>
      </c>
      <c r="BE69" s="397" t="e">
        <f>VLOOKUP(BD69,FORMULAS!$I$77:$J$97,2,0)</f>
        <v>#N/A</v>
      </c>
      <c r="BF69" s="397" t="s">
        <v>257</v>
      </c>
      <c r="BG69" s="229"/>
      <c r="BH69" s="229"/>
      <c r="BI69" s="230"/>
      <c r="BJ69" s="230"/>
      <c r="BK69" s="229"/>
      <c r="BL69" s="115"/>
      <c r="BM69" s="115"/>
      <c r="BN69" s="115"/>
      <c r="BO69" s="115"/>
      <c r="BP69" s="115"/>
      <c r="BQ69" s="115"/>
      <c r="BR69" s="115"/>
      <c r="BS69" s="115"/>
      <c r="BT69" s="115"/>
      <c r="BU69" s="115"/>
      <c r="BV69" s="115"/>
      <c r="BW69" s="115"/>
      <c r="BX69" s="115"/>
      <c r="BY69" s="115"/>
      <c r="BZ69" s="115"/>
      <c r="CA69" s="115"/>
      <c r="CB69" s="115"/>
      <c r="CC69" s="115"/>
      <c r="CD69" s="115"/>
      <c r="CE69" s="115"/>
      <c r="CF69" s="115"/>
      <c r="CG69" s="115"/>
      <c r="CH69" s="115"/>
      <c r="CI69" s="115"/>
      <c r="CJ69" s="115"/>
      <c r="CK69" s="115"/>
      <c r="CL69" s="115"/>
      <c r="CM69" s="158"/>
      <c r="CN69" s="107"/>
      <c r="CO69" s="107"/>
      <c r="CP69" s="107"/>
      <c r="CQ69" s="107"/>
      <c r="CR69" s="107"/>
      <c r="CS69" s="107"/>
      <c r="CT69" s="107"/>
      <c r="CU69" s="107"/>
      <c r="CV69" s="128"/>
      <c r="CW69" s="128"/>
      <c r="CX69" s="128"/>
      <c r="CY69" s="128"/>
      <c r="CZ69" s="128"/>
      <c r="DA69" s="115"/>
      <c r="DB69" s="130"/>
      <c r="DC69" s="130"/>
      <c r="DD69" s="130"/>
      <c r="DE69" s="130"/>
      <c r="DF69" s="130"/>
      <c r="DG69" s="130"/>
      <c r="DH69" s="130"/>
      <c r="DI69" s="130"/>
      <c r="DJ69" s="130"/>
      <c r="DK69" s="131"/>
      <c r="DL69" s="131"/>
      <c r="DM69" s="130"/>
      <c r="DN69" s="69"/>
      <c r="DO69" s="69"/>
      <c r="DP69" s="69"/>
      <c r="DQ69" s="69"/>
      <c r="DR69" s="69"/>
      <c r="DS69" s="69"/>
      <c r="DT69" s="69"/>
      <c r="DU69" s="69"/>
      <c r="DV69" s="69"/>
      <c r="DW69" s="69"/>
      <c r="DX69" s="69"/>
      <c r="DY69" s="69"/>
      <c r="DZ69" s="69"/>
      <c r="EA69" s="69"/>
      <c r="EB69" s="69"/>
      <c r="EC69" s="69"/>
      <c r="ED69" s="69"/>
    </row>
    <row r="70" spans="1:134" ht="39.75" hidden="1" customHeight="1" x14ac:dyDescent="0.25">
      <c r="A70" s="385"/>
      <c r="B70" s="385"/>
      <c r="C70" s="385"/>
      <c r="D70" s="385"/>
      <c r="E70" s="94"/>
      <c r="F70" s="385"/>
      <c r="G70" s="94"/>
      <c r="H70" s="385"/>
      <c r="I70" s="385"/>
      <c r="J70" s="198"/>
      <c r="K70" s="198"/>
      <c r="L70" s="198"/>
      <c r="M70" s="198"/>
      <c r="N70" s="385"/>
      <c r="O70" s="385"/>
      <c r="P70" s="385"/>
      <c r="Q70" s="385"/>
      <c r="R70" s="385"/>
      <c r="S70" s="385"/>
      <c r="T70" s="385"/>
      <c r="U70" s="385"/>
      <c r="V70" s="95"/>
      <c r="W70" s="94"/>
      <c r="X70" s="94"/>
      <c r="Y70" s="94"/>
      <c r="Z70" s="97"/>
      <c r="AA70" s="98">
        <f>+IF(Z70='Tabla Valoración controles'!$D$4,'Tabla Valoración controles'!$F$4,IF('Mapa Corrupcion'!Z70='Tabla Valoración controles'!$D$5,'Tabla Valoración controles'!$F$5,IF(Z70=FORMULAS!$A$10,0,'Tabla Valoración controles'!$F$6)))</f>
        <v>0.1</v>
      </c>
      <c r="AB70" s="97"/>
      <c r="AC70" s="98">
        <f>+IF(AB70='Tabla Valoración controles'!$D$7,'Tabla Valoración controles'!$F$7,IF(Z70=FORMULAS!$A$10,0,'Tabla Valoración controles'!$F$8))</f>
        <v>0.15</v>
      </c>
      <c r="AD70" s="97"/>
      <c r="AE70" s="98">
        <f>+IF(AD70='Tabla Valoración controles'!$D$9,'Tabla Valoración controles'!$F$9,IF(Z70=FORMULAS!$A$10,0,'Tabla Valoración controles'!$F$10))</f>
        <v>0</v>
      </c>
      <c r="AF70" s="97"/>
      <c r="AG70" s="98">
        <f>+IF(AF70='Tabla Valoración controles'!$D$9,'Tabla Valoración controles'!$F$9,IF(AB70=FORMULAS!$A$10,0,'Tabla Valoración controles'!$F$10))</f>
        <v>0</v>
      </c>
      <c r="AH70" s="97"/>
      <c r="AI70" s="98">
        <f>+IF(AH70='Tabla Valoración controles'!$D$13,'Tabla Valoración controles'!$F$13,'Tabla Valoración controles'!$F$14)</f>
        <v>0</v>
      </c>
      <c r="AJ70" s="99">
        <f t="shared" si="0"/>
        <v>0.25</v>
      </c>
      <c r="AK70" s="100" t="s">
        <v>246</v>
      </c>
      <c r="AL70" s="101">
        <f>+IF(AK70=CONTROLES!$C$50,CONTROLES!$D$50,CONTROLES!$D$51)</f>
        <v>15</v>
      </c>
      <c r="AM70" s="100" t="s">
        <v>251</v>
      </c>
      <c r="AN70" s="101">
        <f>+IF(AM70=CONTROLES!$C$52,CONTROLES!$D$52,CONTROLES!$D$53)</f>
        <v>15</v>
      </c>
      <c r="AO70" s="100" t="s">
        <v>252</v>
      </c>
      <c r="AP70" s="101">
        <f>+IF(AO70=CONTROLES!$C$54,CONTROLES!$D$54,CONTROLES!$D$55)</f>
        <v>15</v>
      </c>
      <c r="AQ70" s="100" t="s">
        <v>283</v>
      </c>
      <c r="AR70" s="101">
        <f>+IF(AQ70=CONTROLES!$C$56,CONTROLES!$D$56,IF(AQ70=CONTROLES!$C$57,CONTROLES!$D$57,CONTROLES!$D$58))</f>
        <v>10</v>
      </c>
      <c r="AS70" s="100" t="s">
        <v>254</v>
      </c>
      <c r="AT70" s="101">
        <f>+IF(AS70=CONTROLES!$C$59,CONTROLES!$D$59,CONTROLES!$D$60)</f>
        <v>15</v>
      </c>
      <c r="AU70" s="100" t="s">
        <v>255</v>
      </c>
      <c r="AV70" s="101">
        <f>+IF(AU70=CONTROLES!$C$61,CONTROLES!$D$61,CONTROLES!$D$62)</f>
        <v>15</v>
      </c>
      <c r="AW70" s="100" t="s">
        <v>256</v>
      </c>
      <c r="AX70" s="101">
        <f>+IF(AW70=CONTROLES!$C$63,CONTROLES!$D$63,IF(AW70=CONTROLES!$C$64,CONTROLES!$D$64,0))</f>
        <v>10</v>
      </c>
      <c r="AY70" s="101">
        <f t="shared" si="1"/>
        <v>95</v>
      </c>
      <c r="AZ70" s="106" t="str">
        <f t="shared" si="2"/>
        <v>Moderado</v>
      </c>
      <c r="BA70" s="231"/>
      <c r="BB70" s="385"/>
      <c r="BC70" s="385"/>
      <c r="BD70" s="385"/>
      <c r="BE70" s="385"/>
      <c r="BF70" s="385"/>
      <c r="BG70" s="143"/>
      <c r="BH70" s="143"/>
      <c r="BI70" s="143"/>
      <c r="BJ70" s="143"/>
      <c r="BK70" s="143"/>
      <c r="BL70" s="115"/>
      <c r="BM70" s="115"/>
      <c r="BN70" s="115"/>
      <c r="BO70" s="115"/>
      <c r="BP70" s="115"/>
      <c r="BQ70" s="115"/>
      <c r="BR70" s="115"/>
      <c r="BS70" s="115"/>
      <c r="BT70" s="115"/>
      <c r="BU70" s="115"/>
      <c r="BV70" s="115"/>
      <c r="BW70" s="115"/>
      <c r="BX70" s="115"/>
      <c r="BY70" s="115"/>
      <c r="BZ70" s="115"/>
      <c r="CA70" s="115"/>
      <c r="CB70" s="115"/>
      <c r="CC70" s="115"/>
      <c r="CD70" s="115"/>
      <c r="CE70" s="115"/>
      <c r="CF70" s="115"/>
      <c r="CG70" s="115"/>
      <c r="CH70" s="115"/>
      <c r="CI70" s="115"/>
      <c r="CJ70" s="115"/>
      <c r="CK70" s="115"/>
      <c r="CL70" s="115"/>
      <c r="CM70" s="158"/>
      <c r="CN70" s="107"/>
      <c r="CO70" s="107"/>
      <c r="CP70" s="107"/>
      <c r="CQ70" s="107"/>
      <c r="CR70" s="107"/>
      <c r="CS70" s="107"/>
      <c r="CT70" s="107"/>
      <c r="CU70" s="107"/>
      <c r="CV70" s="128"/>
      <c r="CW70" s="128"/>
      <c r="CX70" s="128"/>
      <c r="CY70" s="128"/>
      <c r="CZ70" s="128"/>
      <c r="DA70" s="115"/>
      <c r="DB70" s="130"/>
      <c r="DC70" s="130"/>
      <c r="DD70" s="130"/>
      <c r="DE70" s="130"/>
      <c r="DF70" s="130"/>
      <c r="DG70" s="130"/>
      <c r="DH70" s="130"/>
      <c r="DI70" s="130"/>
      <c r="DJ70" s="130"/>
      <c r="DK70" s="131"/>
      <c r="DL70" s="131"/>
      <c r="DM70" s="130"/>
      <c r="DN70" s="69"/>
      <c r="DO70" s="69"/>
      <c r="DP70" s="69"/>
      <c r="DQ70" s="69"/>
      <c r="DR70" s="69"/>
      <c r="DS70" s="69"/>
      <c r="DT70" s="69"/>
      <c r="DU70" s="69"/>
      <c r="DV70" s="69"/>
      <c r="DW70" s="69"/>
      <c r="DX70" s="69"/>
      <c r="DY70" s="69"/>
      <c r="DZ70" s="69"/>
      <c r="EA70" s="69"/>
      <c r="EB70" s="69"/>
      <c r="EC70" s="69"/>
      <c r="ED70" s="69"/>
    </row>
    <row r="71" spans="1:134" ht="39.75" hidden="1" customHeight="1" x14ac:dyDescent="0.25">
      <c r="A71" s="385"/>
      <c r="B71" s="385"/>
      <c r="C71" s="385"/>
      <c r="D71" s="385"/>
      <c r="E71" s="94"/>
      <c r="F71" s="385"/>
      <c r="G71" s="94"/>
      <c r="H71" s="385"/>
      <c r="I71" s="385"/>
      <c r="J71" s="198"/>
      <c r="K71" s="198"/>
      <c r="L71" s="198"/>
      <c r="M71" s="198"/>
      <c r="N71" s="385"/>
      <c r="O71" s="385"/>
      <c r="P71" s="385"/>
      <c r="Q71" s="385"/>
      <c r="R71" s="385"/>
      <c r="S71" s="385"/>
      <c r="T71" s="385"/>
      <c r="U71" s="385"/>
      <c r="V71" s="95"/>
      <c r="W71" s="94"/>
      <c r="X71" s="94"/>
      <c r="Y71" s="94"/>
      <c r="Z71" s="97"/>
      <c r="AA71" s="98">
        <f>+IF(Z71='Tabla Valoración controles'!$D$4,'Tabla Valoración controles'!$F$4,IF('Mapa Corrupcion'!Z71='Tabla Valoración controles'!$D$5,'Tabla Valoración controles'!$F$5,IF(Z71=FORMULAS!$A$10,0,'Tabla Valoración controles'!$F$6)))</f>
        <v>0.1</v>
      </c>
      <c r="AB71" s="97"/>
      <c r="AC71" s="98">
        <f>+IF(AB71='Tabla Valoración controles'!$D$7,'Tabla Valoración controles'!$F$7,IF(Z71=FORMULAS!$A$10,0,'Tabla Valoración controles'!$F$8))</f>
        <v>0.15</v>
      </c>
      <c r="AD71" s="97"/>
      <c r="AE71" s="98">
        <f>+IF(AD71='Tabla Valoración controles'!$D$9,'Tabla Valoración controles'!$F$9,IF(Z71=FORMULAS!$A$10,0,'Tabla Valoración controles'!$F$10))</f>
        <v>0</v>
      </c>
      <c r="AF71" s="97"/>
      <c r="AG71" s="98">
        <f>+IF(AF71='Tabla Valoración controles'!$D$9,'Tabla Valoración controles'!$F$9,IF(AB71=FORMULAS!$A$10,0,'Tabla Valoración controles'!$F$10))</f>
        <v>0</v>
      </c>
      <c r="AH71" s="97"/>
      <c r="AI71" s="98">
        <f>+IF(AH71='Tabla Valoración controles'!$D$13,'Tabla Valoración controles'!$F$13,'Tabla Valoración controles'!$F$14)</f>
        <v>0</v>
      </c>
      <c r="AJ71" s="99">
        <f t="shared" si="0"/>
        <v>0.25</v>
      </c>
      <c r="AK71" s="100" t="s">
        <v>246</v>
      </c>
      <c r="AL71" s="101">
        <f>+IF(AK71=CONTROLES!$C$50,CONTROLES!$D$50,CONTROLES!$D$51)</f>
        <v>15</v>
      </c>
      <c r="AM71" s="100" t="s">
        <v>251</v>
      </c>
      <c r="AN71" s="101">
        <f>+IF(AM71=CONTROLES!$C$52,CONTROLES!$D$52,CONTROLES!$D$53)</f>
        <v>15</v>
      </c>
      <c r="AO71" s="100" t="s">
        <v>252</v>
      </c>
      <c r="AP71" s="101">
        <f>+IF(AO71=CONTROLES!$C$54,CONTROLES!$D$54,CONTROLES!$D$55)</f>
        <v>15</v>
      </c>
      <c r="AQ71" s="100" t="s">
        <v>283</v>
      </c>
      <c r="AR71" s="101">
        <f>+IF(AQ71=CONTROLES!$C$56,CONTROLES!$D$56,IF(AQ71=CONTROLES!$C$57,CONTROLES!$D$57,CONTROLES!$D$58))</f>
        <v>10</v>
      </c>
      <c r="AS71" s="100" t="s">
        <v>254</v>
      </c>
      <c r="AT71" s="101">
        <f>+IF(AS71=CONTROLES!$C$59,CONTROLES!$D$59,CONTROLES!$D$60)</f>
        <v>15</v>
      </c>
      <c r="AU71" s="100" t="s">
        <v>255</v>
      </c>
      <c r="AV71" s="101">
        <f>+IF(AU71=CONTROLES!$C$61,CONTROLES!$D$61,CONTROLES!$D$62)</f>
        <v>15</v>
      </c>
      <c r="AW71" s="100" t="s">
        <v>256</v>
      </c>
      <c r="AX71" s="101">
        <f>+IF(AW71=CONTROLES!$C$63,CONTROLES!$D$63,IF(AW71=CONTROLES!$C$64,CONTROLES!$D$64,0))</f>
        <v>10</v>
      </c>
      <c r="AY71" s="101">
        <f t="shared" si="1"/>
        <v>95</v>
      </c>
      <c r="AZ71" s="106" t="str">
        <f t="shared" si="2"/>
        <v>Moderado</v>
      </c>
      <c r="BA71" s="231"/>
      <c r="BB71" s="385"/>
      <c r="BC71" s="385"/>
      <c r="BD71" s="385"/>
      <c r="BE71" s="385"/>
      <c r="BF71" s="385"/>
      <c r="BG71" s="143"/>
      <c r="BH71" s="143"/>
      <c r="BI71" s="143"/>
      <c r="BJ71" s="143"/>
      <c r="BK71" s="143"/>
      <c r="BL71" s="115"/>
      <c r="BM71" s="115"/>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58"/>
      <c r="CN71" s="107"/>
      <c r="CO71" s="107"/>
      <c r="CP71" s="107"/>
      <c r="CQ71" s="107"/>
      <c r="CR71" s="107"/>
      <c r="CS71" s="107"/>
      <c r="CT71" s="107"/>
      <c r="CU71" s="107"/>
      <c r="CV71" s="128"/>
      <c r="CW71" s="128"/>
      <c r="CX71" s="128"/>
      <c r="CY71" s="128"/>
      <c r="CZ71" s="128"/>
      <c r="DA71" s="115"/>
      <c r="DB71" s="130"/>
      <c r="DC71" s="130"/>
      <c r="DD71" s="130"/>
      <c r="DE71" s="130"/>
      <c r="DF71" s="130"/>
      <c r="DG71" s="130"/>
      <c r="DH71" s="130"/>
      <c r="DI71" s="130"/>
      <c r="DJ71" s="130"/>
      <c r="DK71" s="131"/>
      <c r="DL71" s="131"/>
      <c r="DM71" s="130"/>
      <c r="DN71" s="69"/>
      <c r="DO71" s="69"/>
      <c r="DP71" s="69"/>
      <c r="DQ71" s="69"/>
      <c r="DR71" s="69"/>
      <c r="DS71" s="69"/>
      <c r="DT71" s="69"/>
      <c r="DU71" s="69"/>
      <c r="DV71" s="69"/>
      <c r="DW71" s="69"/>
      <c r="DX71" s="69"/>
      <c r="DY71" s="69"/>
      <c r="DZ71" s="69"/>
      <c r="EA71" s="69"/>
      <c r="EB71" s="69"/>
      <c r="EC71" s="69"/>
      <c r="ED71" s="69"/>
    </row>
    <row r="72" spans="1:134" ht="39.75" hidden="1" customHeight="1" x14ac:dyDescent="0.25">
      <c r="A72" s="385"/>
      <c r="B72" s="385"/>
      <c r="C72" s="385"/>
      <c r="D72" s="385"/>
      <c r="E72" s="94"/>
      <c r="F72" s="385"/>
      <c r="G72" s="94"/>
      <c r="H72" s="385"/>
      <c r="I72" s="385"/>
      <c r="J72" s="198"/>
      <c r="K72" s="198"/>
      <c r="L72" s="198"/>
      <c r="M72" s="198"/>
      <c r="N72" s="385"/>
      <c r="O72" s="385"/>
      <c r="P72" s="385"/>
      <c r="Q72" s="385"/>
      <c r="R72" s="385"/>
      <c r="S72" s="385"/>
      <c r="T72" s="385"/>
      <c r="U72" s="385"/>
      <c r="V72" s="95"/>
      <c r="W72" s="94"/>
      <c r="X72" s="94"/>
      <c r="Y72" s="94"/>
      <c r="Z72" s="97"/>
      <c r="AA72" s="98">
        <f>+IF(Z72='Tabla Valoración controles'!$D$4,'Tabla Valoración controles'!$F$4,IF('Mapa Corrupcion'!Z72='Tabla Valoración controles'!$D$5,'Tabla Valoración controles'!$F$5,IF(Z72=FORMULAS!$A$10,0,'Tabla Valoración controles'!$F$6)))</f>
        <v>0.1</v>
      </c>
      <c r="AB72" s="97"/>
      <c r="AC72" s="98">
        <f>+IF(AB72='Tabla Valoración controles'!$D$7,'Tabla Valoración controles'!$F$7,IF(Z72=FORMULAS!$A$10,0,'Tabla Valoración controles'!$F$8))</f>
        <v>0.15</v>
      </c>
      <c r="AD72" s="97"/>
      <c r="AE72" s="98">
        <f>+IF(AD72='Tabla Valoración controles'!$D$9,'Tabla Valoración controles'!$F$9,IF(Z72=FORMULAS!$A$10,0,'Tabla Valoración controles'!$F$10))</f>
        <v>0</v>
      </c>
      <c r="AF72" s="97"/>
      <c r="AG72" s="98">
        <f>+IF(AF72='Tabla Valoración controles'!$D$9,'Tabla Valoración controles'!$F$9,IF(AB72=FORMULAS!$A$10,0,'Tabla Valoración controles'!$F$10))</f>
        <v>0</v>
      </c>
      <c r="AH72" s="97"/>
      <c r="AI72" s="98">
        <f>+IF(AH72='Tabla Valoración controles'!$D$13,'Tabla Valoración controles'!$F$13,'Tabla Valoración controles'!$F$14)</f>
        <v>0</v>
      </c>
      <c r="AJ72" s="99">
        <f t="shared" si="0"/>
        <v>0.25</v>
      </c>
      <c r="AK72" s="100" t="s">
        <v>246</v>
      </c>
      <c r="AL72" s="101">
        <f>+IF(AK72=CONTROLES!$C$50,CONTROLES!$D$50,CONTROLES!$D$51)</f>
        <v>15</v>
      </c>
      <c r="AM72" s="100" t="s">
        <v>251</v>
      </c>
      <c r="AN72" s="101">
        <f>+IF(AM72=CONTROLES!$C$52,CONTROLES!$D$52,CONTROLES!$D$53)</f>
        <v>15</v>
      </c>
      <c r="AO72" s="100" t="s">
        <v>252</v>
      </c>
      <c r="AP72" s="101">
        <f>+IF(AO72=CONTROLES!$C$54,CONTROLES!$D$54,CONTROLES!$D$55)</f>
        <v>15</v>
      </c>
      <c r="AQ72" s="100" t="s">
        <v>283</v>
      </c>
      <c r="AR72" s="101">
        <f>+IF(AQ72=CONTROLES!$C$56,CONTROLES!$D$56,IF(AQ72=CONTROLES!$C$57,CONTROLES!$D$57,CONTROLES!$D$58))</f>
        <v>10</v>
      </c>
      <c r="AS72" s="100" t="s">
        <v>254</v>
      </c>
      <c r="AT72" s="101">
        <f>+IF(AS72=CONTROLES!$C$59,CONTROLES!$D$59,CONTROLES!$D$60)</f>
        <v>15</v>
      </c>
      <c r="AU72" s="100" t="s">
        <v>255</v>
      </c>
      <c r="AV72" s="101">
        <f>+IF(AU72=CONTROLES!$C$61,CONTROLES!$D$61,CONTROLES!$D$62)</f>
        <v>15</v>
      </c>
      <c r="AW72" s="100" t="s">
        <v>256</v>
      </c>
      <c r="AX72" s="101">
        <f>+IF(AW72=CONTROLES!$C$63,CONTROLES!$D$63,IF(AW72=CONTROLES!$C$64,CONTROLES!$D$64,0))</f>
        <v>10</v>
      </c>
      <c r="AY72" s="101">
        <f t="shared" si="1"/>
        <v>95</v>
      </c>
      <c r="AZ72" s="106" t="str">
        <f t="shared" si="2"/>
        <v>Moderado</v>
      </c>
      <c r="BA72" s="231"/>
      <c r="BB72" s="385"/>
      <c r="BC72" s="385"/>
      <c r="BD72" s="385"/>
      <c r="BE72" s="385"/>
      <c r="BF72" s="385"/>
      <c r="BG72" s="143"/>
      <c r="BH72" s="143"/>
      <c r="BI72" s="143"/>
      <c r="BJ72" s="143"/>
      <c r="BK72" s="143"/>
      <c r="BL72" s="115"/>
      <c r="BM72" s="115"/>
      <c r="BN72" s="115"/>
      <c r="BO72" s="115"/>
      <c r="BP72" s="115"/>
      <c r="BQ72" s="115"/>
      <c r="BR72" s="115"/>
      <c r="BS72" s="115"/>
      <c r="BT72" s="115"/>
      <c r="BU72" s="115"/>
      <c r="BV72" s="115"/>
      <c r="BW72" s="115"/>
      <c r="BX72" s="115"/>
      <c r="BY72" s="115"/>
      <c r="BZ72" s="115"/>
      <c r="CA72" s="115"/>
      <c r="CB72" s="115"/>
      <c r="CC72" s="115"/>
      <c r="CD72" s="115"/>
      <c r="CE72" s="115"/>
      <c r="CF72" s="115"/>
      <c r="CG72" s="115"/>
      <c r="CH72" s="115"/>
      <c r="CI72" s="115"/>
      <c r="CJ72" s="115"/>
      <c r="CK72" s="115"/>
      <c r="CL72" s="115"/>
      <c r="CM72" s="158"/>
      <c r="CN72" s="107"/>
      <c r="CO72" s="107"/>
      <c r="CP72" s="107"/>
      <c r="CQ72" s="107"/>
      <c r="CR72" s="107"/>
      <c r="CS72" s="107"/>
      <c r="CT72" s="107"/>
      <c r="CU72" s="107"/>
      <c r="CV72" s="128"/>
      <c r="CW72" s="128"/>
      <c r="CX72" s="128"/>
      <c r="CY72" s="128"/>
      <c r="CZ72" s="128"/>
      <c r="DA72" s="115"/>
      <c r="DB72" s="130"/>
      <c r="DC72" s="130"/>
      <c r="DD72" s="130"/>
      <c r="DE72" s="130"/>
      <c r="DF72" s="130"/>
      <c r="DG72" s="130"/>
      <c r="DH72" s="130"/>
      <c r="DI72" s="130"/>
      <c r="DJ72" s="130"/>
      <c r="DK72" s="131"/>
      <c r="DL72" s="131"/>
      <c r="DM72" s="130"/>
      <c r="DN72" s="69"/>
      <c r="DO72" s="69"/>
      <c r="DP72" s="69"/>
      <c r="DQ72" s="69"/>
      <c r="DR72" s="69"/>
      <c r="DS72" s="69"/>
      <c r="DT72" s="69"/>
      <c r="DU72" s="69"/>
      <c r="DV72" s="69"/>
      <c r="DW72" s="69"/>
      <c r="DX72" s="69"/>
      <c r="DY72" s="69"/>
      <c r="DZ72" s="69"/>
      <c r="EA72" s="69"/>
      <c r="EB72" s="69"/>
      <c r="EC72" s="69"/>
      <c r="ED72" s="69"/>
    </row>
    <row r="73" spans="1:134" ht="39.75" hidden="1" customHeight="1" x14ac:dyDescent="0.25">
      <c r="A73" s="385"/>
      <c r="B73" s="385"/>
      <c r="C73" s="385"/>
      <c r="D73" s="385"/>
      <c r="E73" s="94"/>
      <c r="F73" s="385"/>
      <c r="G73" s="94"/>
      <c r="H73" s="385"/>
      <c r="I73" s="385"/>
      <c r="J73" s="198"/>
      <c r="K73" s="198"/>
      <c r="L73" s="198"/>
      <c r="M73" s="198"/>
      <c r="N73" s="385"/>
      <c r="O73" s="385"/>
      <c r="P73" s="385"/>
      <c r="Q73" s="385"/>
      <c r="R73" s="385"/>
      <c r="S73" s="385"/>
      <c r="T73" s="385"/>
      <c r="U73" s="385"/>
      <c r="V73" s="95"/>
      <c r="W73" s="94"/>
      <c r="X73" s="94"/>
      <c r="Y73" s="94"/>
      <c r="Z73" s="97"/>
      <c r="AA73" s="98">
        <f>+IF(Z73='Tabla Valoración controles'!$D$4,'Tabla Valoración controles'!$F$4,IF('Mapa Corrupcion'!Z73='Tabla Valoración controles'!$D$5,'Tabla Valoración controles'!$F$5,IF(Z73=FORMULAS!$A$10,0,'Tabla Valoración controles'!$F$6)))</f>
        <v>0.1</v>
      </c>
      <c r="AB73" s="97"/>
      <c r="AC73" s="98">
        <f>+IF(AB73='Tabla Valoración controles'!$D$7,'Tabla Valoración controles'!$F$7,IF(Z73=FORMULAS!$A$10,0,'Tabla Valoración controles'!$F$8))</f>
        <v>0.15</v>
      </c>
      <c r="AD73" s="97"/>
      <c r="AE73" s="98">
        <f>+IF(AD73='Tabla Valoración controles'!$D$9,'Tabla Valoración controles'!$F$9,IF(Z73=FORMULAS!$A$10,0,'Tabla Valoración controles'!$F$10))</f>
        <v>0</v>
      </c>
      <c r="AF73" s="97"/>
      <c r="AG73" s="98">
        <f>+IF(AF73='Tabla Valoración controles'!$D$9,'Tabla Valoración controles'!$F$9,IF(AB73=FORMULAS!$A$10,0,'Tabla Valoración controles'!$F$10))</f>
        <v>0</v>
      </c>
      <c r="AH73" s="97"/>
      <c r="AI73" s="98">
        <f>+IF(AH73='Tabla Valoración controles'!$D$13,'Tabla Valoración controles'!$F$13,'Tabla Valoración controles'!$F$14)</f>
        <v>0</v>
      </c>
      <c r="AJ73" s="99">
        <f t="shared" si="0"/>
        <v>0.25</v>
      </c>
      <c r="AK73" s="100" t="s">
        <v>246</v>
      </c>
      <c r="AL73" s="101">
        <f>+IF(AK73=CONTROLES!$C$50,CONTROLES!$D$50,CONTROLES!$D$51)</f>
        <v>15</v>
      </c>
      <c r="AM73" s="100" t="s">
        <v>251</v>
      </c>
      <c r="AN73" s="101">
        <f>+IF(AM73=CONTROLES!$C$52,CONTROLES!$D$52,CONTROLES!$D$53)</f>
        <v>15</v>
      </c>
      <c r="AO73" s="100" t="s">
        <v>252</v>
      </c>
      <c r="AP73" s="101">
        <f>+IF(AO73=CONTROLES!$C$54,CONTROLES!$D$54,CONTROLES!$D$55)</f>
        <v>15</v>
      </c>
      <c r="AQ73" s="100" t="s">
        <v>283</v>
      </c>
      <c r="AR73" s="101">
        <f>+IF(AQ73=CONTROLES!$C$56,CONTROLES!$D$56,IF(AQ73=CONTROLES!$C$57,CONTROLES!$D$57,CONTROLES!$D$58))</f>
        <v>10</v>
      </c>
      <c r="AS73" s="100" t="s">
        <v>254</v>
      </c>
      <c r="AT73" s="101">
        <f>+IF(AS73=CONTROLES!$C$59,CONTROLES!$D$59,CONTROLES!$D$60)</f>
        <v>15</v>
      </c>
      <c r="AU73" s="100" t="s">
        <v>255</v>
      </c>
      <c r="AV73" s="101">
        <f>+IF(AU73=CONTROLES!$C$61,CONTROLES!$D$61,CONTROLES!$D$62)</f>
        <v>15</v>
      </c>
      <c r="AW73" s="100" t="s">
        <v>256</v>
      </c>
      <c r="AX73" s="101">
        <f>+IF(AW73=CONTROLES!$C$63,CONTROLES!$D$63,IF(AW73=CONTROLES!$C$64,CONTROLES!$D$64,0))</f>
        <v>10</v>
      </c>
      <c r="AY73" s="101">
        <f t="shared" si="1"/>
        <v>95</v>
      </c>
      <c r="AZ73" s="106" t="str">
        <f t="shared" si="2"/>
        <v>Moderado</v>
      </c>
      <c r="BA73" s="231"/>
      <c r="BB73" s="385"/>
      <c r="BC73" s="385"/>
      <c r="BD73" s="385"/>
      <c r="BE73" s="385"/>
      <c r="BF73" s="385"/>
      <c r="BG73" s="143"/>
      <c r="BH73" s="143"/>
      <c r="BI73" s="143"/>
      <c r="BJ73" s="143"/>
      <c r="BK73" s="143"/>
      <c r="BL73" s="115"/>
      <c r="BM73" s="115"/>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58"/>
      <c r="CN73" s="107"/>
      <c r="CO73" s="107"/>
      <c r="CP73" s="107"/>
      <c r="CQ73" s="107"/>
      <c r="CR73" s="107"/>
      <c r="CS73" s="107"/>
      <c r="CT73" s="107"/>
      <c r="CU73" s="107"/>
      <c r="CV73" s="128"/>
      <c r="CW73" s="128"/>
      <c r="CX73" s="128"/>
      <c r="CY73" s="128"/>
      <c r="CZ73" s="128"/>
      <c r="DA73" s="115"/>
      <c r="DB73" s="130"/>
      <c r="DC73" s="130"/>
      <c r="DD73" s="130"/>
      <c r="DE73" s="130"/>
      <c r="DF73" s="130"/>
      <c r="DG73" s="130"/>
      <c r="DH73" s="130"/>
      <c r="DI73" s="130"/>
      <c r="DJ73" s="130"/>
      <c r="DK73" s="131"/>
      <c r="DL73" s="131"/>
      <c r="DM73" s="130"/>
      <c r="DN73" s="69"/>
      <c r="DO73" s="69"/>
      <c r="DP73" s="69"/>
      <c r="DQ73" s="69"/>
      <c r="DR73" s="69"/>
      <c r="DS73" s="69"/>
      <c r="DT73" s="69"/>
      <c r="DU73" s="69"/>
      <c r="DV73" s="69"/>
      <c r="DW73" s="69"/>
      <c r="DX73" s="69"/>
      <c r="DY73" s="69"/>
      <c r="DZ73" s="69"/>
      <c r="EA73" s="69"/>
      <c r="EB73" s="69"/>
      <c r="EC73" s="69"/>
      <c r="ED73" s="69"/>
    </row>
    <row r="74" spans="1:134" ht="39.75" hidden="1" customHeight="1" x14ac:dyDescent="0.25">
      <c r="A74" s="386"/>
      <c r="B74" s="386"/>
      <c r="C74" s="386"/>
      <c r="D74" s="386"/>
      <c r="E74" s="94"/>
      <c r="F74" s="386"/>
      <c r="G74" s="94"/>
      <c r="H74" s="386"/>
      <c r="I74" s="386"/>
      <c r="J74" s="193"/>
      <c r="K74" s="193"/>
      <c r="L74" s="193"/>
      <c r="M74" s="193"/>
      <c r="N74" s="386"/>
      <c r="O74" s="386"/>
      <c r="P74" s="386"/>
      <c r="Q74" s="386"/>
      <c r="R74" s="386"/>
      <c r="S74" s="386"/>
      <c r="T74" s="386"/>
      <c r="U74" s="386"/>
      <c r="V74" s="95"/>
      <c r="W74" s="94"/>
      <c r="X74" s="94"/>
      <c r="Y74" s="94"/>
      <c r="Z74" s="97"/>
      <c r="AA74" s="98">
        <f>+IF(Z74='Tabla Valoración controles'!$D$4,'Tabla Valoración controles'!$F$4,IF('Mapa Corrupcion'!Z74='Tabla Valoración controles'!$D$5,'Tabla Valoración controles'!$F$5,IF(Z74=FORMULAS!$A$10,0,'Tabla Valoración controles'!$F$6)))</f>
        <v>0.1</v>
      </c>
      <c r="AB74" s="97"/>
      <c r="AC74" s="98">
        <f>+IF(AB74='Tabla Valoración controles'!$D$7,'Tabla Valoración controles'!$F$7,IF(Z74=FORMULAS!$A$10,0,'Tabla Valoración controles'!$F$8))</f>
        <v>0.15</v>
      </c>
      <c r="AD74" s="97"/>
      <c r="AE74" s="98">
        <f>+IF(AD74='Tabla Valoración controles'!$D$9,'Tabla Valoración controles'!$F$9,IF(Z74=FORMULAS!$A$10,0,'Tabla Valoración controles'!$F$10))</f>
        <v>0</v>
      </c>
      <c r="AF74" s="97"/>
      <c r="AG74" s="98">
        <f>+IF(AF74='Tabla Valoración controles'!$D$9,'Tabla Valoración controles'!$F$9,IF(AB74=FORMULAS!$A$10,0,'Tabla Valoración controles'!$F$10))</f>
        <v>0</v>
      </c>
      <c r="AH74" s="97"/>
      <c r="AI74" s="98">
        <f>+IF(AH74='Tabla Valoración controles'!$D$13,'Tabla Valoración controles'!$F$13,'Tabla Valoración controles'!$F$14)</f>
        <v>0</v>
      </c>
      <c r="AJ74" s="99">
        <f t="shared" si="0"/>
        <v>0.25</v>
      </c>
      <c r="AK74" s="100" t="s">
        <v>246</v>
      </c>
      <c r="AL74" s="101">
        <f>+IF(AK74=CONTROLES!$C$50,CONTROLES!$D$50,CONTROLES!$D$51)</f>
        <v>15</v>
      </c>
      <c r="AM74" s="100" t="s">
        <v>251</v>
      </c>
      <c r="AN74" s="101">
        <f>+IF(AM74=CONTROLES!$C$52,CONTROLES!$D$52,CONTROLES!$D$53)</f>
        <v>15</v>
      </c>
      <c r="AO74" s="100" t="s">
        <v>252</v>
      </c>
      <c r="AP74" s="101">
        <f>+IF(AO74=CONTROLES!$C$54,CONTROLES!$D$54,CONTROLES!$D$55)</f>
        <v>15</v>
      </c>
      <c r="AQ74" s="100" t="s">
        <v>283</v>
      </c>
      <c r="AR74" s="101">
        <f>+IF(AQ74=CONTROLES!$C$56,CONTROLES!$D$56,IF(AQ74=CONTROLES!$C$57,CONTROLES!$D$57,CONTROLES!$D$58))</f>
        <v>10</v>
      </c>
      <c r="AS74" s="100" t="s">
        <v>254</v>
      </c>
      <c r="AT74" s="101">
        <f>+IF(AS74=CONTROLES!$C$59,CONTROLES!$D$59,CONTROLES!$D$60)</f>
        <v>15</v>
      </c>
      <c r="AU74" s="100" t="s">
        <v>255</v>
      </c>
      <c r="AV74" s="101">
        <f>+IF(AU74=CONTROLES!$C$61,CONTROLES!$D$61,CONTROLES!$D$62)</f>
        <v>15</v>
      </c>
      <c r="AW74" s="100" t="s">
        <v>256</v>
      </c>
      <c r="AX74" s="101">
        <f>+IF(AW74=CONTROLES!$C$63,CONTROLES!$D$63,IF(AW74=CONTROLES!$C$64,CONTROLES!$D$64,0))</f>
        <v>10</v>
      </c>
      <c r="AY74" s="101">
        <f t="shared" si="1"/>
        <v>95</v>
      </c>
      <c r="AZ74" s="106" t="str">
        <f t="shared" si="2"/>
        <v>Moderado</v>
      </c>
      <c r="BA74" s="184"/>
      <c r="BB74" s="386"/>
      <c r="BC74" s="386"/>
      <c r="BD74" s="386"/>
      <c r="BE74" s="386"/>
      <c r="BF74" s="386"/>
      <c r="BG74" s="143"/>
      <c r="BH74" s="143"/>
      <c r="BI74" s="143"/>
      <c r="BJ74" s="143"/>
      <c r="BK74" s="143"/>
      <c r="BL74" s="115"/>
      <c r="BM74" s="115"/>
      <c r="BN74" s="115"/>
      <c r="BO74" s="115"/>
      <c r="BP74" s="115"/>
      <c r="BQ74" s="115"/>
      <c r="BR74" s="115"/>
      <c r="BS74" s="115"/>
      <c r="BT74" s="115"/>
      <c r="BU74" s="115"/>
      <c r="BV74" s="115"/>
      <c r="BW74" s="115"/>
      <c r="BX74" s="115"/>
      <c r="BY74" s="115"/>
      <c r="BZ74" s="115"/>
      <c r="CA74" s="115"/>
      <c r="CB74" s="115"/>
      <c r="CC74" s="115"/>
      <c r="CD74" s="115"/>
      <c r="CE74" s="115"/>
      <c r="CF74" s="115"/>
      <c r="CG74" s="115"/>
      <c r="CH74" s="115"/>
      <c r="CI74" s="115"/>
      <c r="CJ74" s="115"/>
      <c r="CK74" s="115"/>
      <c r="CL74" s="115"/>
      <c r="CM74" s="158"/>
      <c r="CN74" s="107"/>
      <c r="CO74" s="107"/>
      <c r="CP74" s="107"/>
      <c r="CQ74" s="107"/>
      <c r="CR74" s="107"/>
      <c r="CS74" s="107"/>
      <c r="CT74" s="107"/>
      <c r="CU74" s="107"/>
      <c r="CV74" s="128"/>
      <c r="CW74" s="128"/>
      <c r="CX74" s="128"/>
      <c r="CY74" s="128"/>
      <c r="CZ74" s="128"/>
      <c r="DA74" s="115"/>
      <c r="DB74" s="130"/>
      <c r="DC74" s="130"/>
      <c r="DD74" s="130"/>
      <c r="DE74" s="130"/>
      <c r="DF74" s="130"/>
      <c r="DG74" s="130"/>
      <c r="DH74" s="130"/>
      <c r="DI74" s="130"/>
      <c r="DJ74" s="130"/>
      <c r="DK74" s="131"/>
      <c r="DL74" s="131"/>
      <c r="DM74" s="130"/>
      <c r="DN74" s="69"/>
      <c r="DO74" s="69"/>
      <c r="DP74" s="69"/>
      <c r="DQ74" s="69"/>
      <c r="DR74" s="69"/>
      <c r="DS74" s="69"/>
      <c r="DT74" s="69"/>
      <c r="DU74" s="69"/>
      <c r="DV74" s="69"/>
      <c r="DW74" s="69"/>
      <c r="DX74" s="69"/>
      <c r="DY74" s="69"/>
      <c r="DZ74" s="69"/>
      <c r="EA74" s="69"/>
      <c r="EB74" s="69"/>
      <c r="EC74" s="69"/>
      <c r="ED74" s="69"/>
    </row>
    <row r="75" spans="1:134" ht="102" hidden="1" customHeight="1" x14ac:dyDescent="0.25">
      <c r="A75" s="387">
        <v>13</v>
      </c>
      <c r="B75" s="398" t="s">
        <v>539</v>
      </c>
      <c r="C75" s="389" t="str">
        <f>VLOOKUP(B75,FORMULAS!$A$30:$B$46,2,0)</f>
        <v>OBJETIVO PROCESO</v>
      </c>
      <c r="D75" s="389" t="str">
        <f>VLOOKUP(B75,FORMULAS!$A$30:$C$46,3,0)</f>
        <v>RESPONSABLE</v>
      </c>
      <c r="E75" s="94"/>
      <c r="F75" s="389"/>
      <c r="G75" s="94"/>
      <c r="H75" s="389"/>
      <c r="I75" s="389"/>
      <c r="J75" s="94"/>
      <c r="K75" s="94"/>
      <c r="L75" s="94"/>
      <c r="M75" s="94"/>
      <c r="N75" s="389"/>
      <c r="O75" s="384">
        <f>+IF(N75&lt;=FORMULAS!$M$2,FORMULAS!$N$2,IF(N75&lt;=FORMULAS!$M$3,FORMULAS!$N$3,IF(N75&lt;=FORMULAS!$M$4,FORMULAS!$N$4,IF(N75&lt;=FORMULAS!$M$5,FORMULAS!$N$5,FORMULAS!$N$6))))</f>
        <v>0.2</v>
      </c>
      <c r="P75" s="387">
        <f>+IF(O75=FORMULAS!N74,FORMULAS!O74,IF(O75=FORMULAS!N75,FORMULAS!O75,IF(O75=FORMULAS!N76,FORMULAS!O76,IF(O75=FORMULAS!N77,FORMULAS!O77,FORMULAS!O78))))</f>
        <v>0</v>
      </c>
      <c r="Q75" s="387" t="e">
        <f>VLOOKUP(P75,FORMULAS!$H$1:$J$11,2,0)</f>
        <v>#N/A</v>
      </c>
      <c r="R75" s="388" t="e">
        <f>+Q75</f>
        <v>#N/A</v>
      </c>
      <c r="S75" s="389" t="str">
        <f>VLOOKUP(A75,'Impacto Ri Inhe'!$B$5:$AF$42,31)</f>
        <v>Mayor</v>
      </c>
      <c r="T75" s="388" t="e">
        <f>CONCATENATE(R75,S75)</f>
        <v>#N/A</v>
      </c>
      <c r="U75" s="397" t="e">
        <f>VLOOKUP(T75,FORMULAS!$K$17:$L$42,2,0)</f>
        <v>#N/A</v>
      </c>
      <c r="V75" s="95"/>
      <c r="W75" s="94"/>
      <c r="X75" s="94"/>
      <c r="Y75" s="94"/>
      <c r="Z75" s="97"/>
      <c r="AA75" s="98">
        <f>+IF(Z75='Tabla Valoración controles'!$D$4,'Tabla Valoración controles'!$F$4,IF('Mapa Corrupcion'!Z75='Tabla Valoración controles'!$D$5,'Tabla Valoración controles'!$F$5,IF(Z75=FORMULAS!$A$10,0,'Tabla Valoración controles'!$F$6)))</f>
        <v>0.1</v>
      </c>
      <c r="AB75" s="97" t="s">
        <v>242</v>
      </c>
      <c r="AC75" s="98">
        <f>+IF(AB75='Tabla Valoración controles'!$D$7,'Tabla Valoración controles'!$F$7,IF(Z75=FORMULAS!$A$10,0,'Tabla Valoración controles'!$F$8))</f>
        <v>0.15</v>
      </c>
      <c r="AD75" s="97" t="s">
        <v>295</v>
      </c>
      <c r="AE75" s="98">
        <f>+IF(AD75='Tabla Valoración controles'!$D$9,'Tabla Valoración controles'!$F$9,IF(Z75=FORMULAS!$A$10,0,'Tabla Valoración controles'!$F$10))</f>
        <v>0</v>
      </c>
      <c r="AF75" s="97" t="s">
        <v>468</v>
      </c>
      <c r="AG75" s="98">
        <f>+IF(AF75='Tabla Valoración controles'!$D$9,'Tabla Valoración controles'!$F$9,IF(AB75=FORMULAS!$A$10,0,'Tabla Valoración controles'!$F$10))</f>
        <v>0</v>
      </c>
      <c r="AH75" s="97" t="s">
        <v>245</v>
      </c>
      <c r="AI75" s="98">
        <f>+IF(AH75='Tabla Valoración controles'!$D$13,'Tabla Valoración controles'!$F$13,'Tabla Valoración controles'!$F$14)</f>
        <v>0</v>
      </c>
      <c r="AJ75" s="99">
        <f t="shared" si="0"/>
        <v>0.25</v>
      </c>
      <c r="AK75" s="100" t="s">
        <v>246</v>
      </c>
      <c r="AL75" s="101">
        <f>+IF(AK75=CONTROLES!$C$50,CONTROLES!$D$50,CONTROLES!$D$51)</f>
        <v>15</v>
      </c>
      <c r="AM75" s="100" t="s">
        <v>251</v>
      </c>
      <c r="AN75" s="101">
        <f>+IF(AM75=CONTROLES!$C$52,CONTROLES!$D$52,CONTROLES!$D$53)</f>
        <v>15</v>
      </c>
      <c r="AO75" s="100" t="s">
        <v>252</v>
      </c>
      <c r="AP75" s="101">
        <f>+IF(AO75=CONTROLES!$C$54,CONTROLES!$D$54,CONTROLES!$D$55)</f>
        <v>15</v>
      </c>
      <c r="AQ75" s="100" t="s">
        <v>283</v>
      </c>
      <c r="AR75" s="101">
        <f>+IF(AQ75=CONTROLES!$C$56,CONTROLES!$D$56,IF(AQ75=CONTROLES!$C$57,CONTROLES!$D$57,CONTROLES!$D$58))</f>
        <v>10</v>
      </c>
      <c r="AS75" s="100" t="s">
        <v>254</v>
      </c>
      <c r="AT75" s="101">
        <f>+IF(AS75=CONTROLES!$C$59,CONTROLES!$D$59,CONTROLES!$D$60)</f>
        <v>15</v>
      </c>
      <c r="AU75" s="100" t="s">
        <v>255</v>
      </c>
      <c r="AV75" s="101">
        <f>+IF(AU75=CONTROLES!$C$61,CONTROLES!$D$61,CONTROLES!$D$62)</f>
        <v>15</v>
      </c>
      <c r="AW75" s="100" t="s">
        <v>256</v>
      </c>
      <c r="AX75" s="101">
        <f>+IF(AW75=CONTROLES!$C$63,CONTROLES!$D$63,IF(AW75=CONTROLES!$C$64,CONTROLES!$D$64,0))</f>
        <v>10</v>
      </c>
      <c r="AY75" s="101">
        <f t="shared" si="1"/>
        <v>95</v>
      </c>
      <c r="AZ75" s="106" t="str">
        <f t="shared" si="2"/>
        <v>Moderado</v>
      </c>
      <c r="BA75" s="228" t="s">
        <v>21</v>
      </c>
      <c r="BB75" s="390" t="str">
        <f>VLOOKUP(BA75,FORMULAS!$A$77:$B$82,2,0)</f>
        <v>Probabilidad</v>
      </c>
      <c r="BC75" s="399" t="str">
        <f>+S75</f>
        <v>Mayor</v>
      </c>
      <c r="BD75" s="400" t="str">
        <f>CONCATENATE(BC75,"-",BB75)</f>
        <v>Mayor-Probabilidad</v>
      </c>
      <c r="BE75" s="397" t="e">
        <f>VLOOKUP(BD75,FORMULAS!$I$77:$J$97,2,0)</f>
        <v>#N/A</v>
      </c>
      <c r="BF75" s="397" t="s">
        <v>257</v>
      </c>
      <c r="BG75" s="229"/>
      <c r="BH75" s="229"/>
      <c r="BI75" s="230"/>
      <c r="BJ75" s="230"/>
      <c r="BK75" s="229"/>
      <c r="BL75" s="115"/>
      <c r="BM75" s="115"/>
      <c r="BN75" s="115"/>
      <c r="BO75" s="115"/>
      <c r="BP75" s="115"/>
      <c r="BQ75" s="115"/>
      <c r="BR75" s="115"/>
      <c r="BS75" s="115"/>
      <c r="BT75" s="115"/>
      <c r="BU75" s="115"/>
      <c r="BV75" s="115"/>
      <c r="BW75" s="115"/>
      <c r="BX75" s="115"/>
      <c r="BY75" s="115"/>
      <c r="BZ75" s="115"/>
      <c r="CA75" s="115"/>
      <c r="CB75" s="115"/>
      <c r="CC75" s="115"/>
      <c r="CD75" s="115"/>
      <c r="CE75" s="115"/>
      <c r="CF75" s="115"/>
      <c r="CG75" s="115"/>
      <c r="CH75" s="115"/>
      <c r="CI75" s="115"/>
      <c r="CJ75" s="115"/>
      <c r="CK75" s="115"/>
      <c r="CL75" s="115"/>
      <c r="CM75" s="158"/>
      <c r="CN75" s="107"/>
      <c r="CO75" s="107"/>
      <c r="CP75" s="107"/>
      <c r="CQ75" s="107"/>
      <c r="CR75" s="107"/>
      <c r="CS75" s="115"/>
      <c r="CT75" s="115"/>
      <c r="CU75" s="115"/>
      <c r="CV75" s="128"/>
      <c r="CW75" s="128"/>
      <c r="CX75" s="128"/>
      <c r="CY75" s="128"/>
      <c r="CZ75" s="128"/>
      <c r="DA75" s="115"/>
      <c r="DB75" s="130"/>
      <c r="DC75" s="130"/>
      <c r="DD75" s="130"/>
      <c r="DE75" s="130"/>
      <c r="DF75" s="130"/>
      <c r="DG75" s="130"/>
      <c r="DH75" s="130"/>
      <c r="DI75" s="130"/>
      <c r="DJ75" s="130"/>
      <c r="DK75" s="131"/>
      <c r="DL75" s="131"/>
      <c r="DM75" s="130"/>
      <c r="DN75" s="69"/>
      <c r="DO75" s="69"/>
      <c r="DP75" s="69"/>
      <c r="DQ75" s="69"/>
      <c r="DR75" s="69"/>
      <c r="DS75" s="69"/>
      <c r="DT75" s="69"/>
      <c r="DU75" s="69"/>
      <c r="DV75" s="69"/>
      <c r="DW75" s="69"/>
      <c r="DX75" s="69"/>
      <c r="DY75" s="69"/>
      <c r="DZ75" s="69"/>
      <c r="EA75" s="69"/>
      <c r="EB75" s="69"/>
      <c r="EC75" s="69"/>
      <c r="ED75" s="69"/>
    </row>
    <row r="76" spans="1:134" ht="39.75" hidden="1" customHeight="1" x14ac:dyDescent="0.25">
      <c r="A76" s="385"/>
      <c r="B76" s="385"/>
      <c r="C76" s="385"/>
      <c r="D76" s="385"/>
      <c r="E76" s="94"/>
      <c r="F76" s="385"/>
      <c r="G76" s="94"/>
      <c r="H76" s="385"/>
      <c r="I76" s="385"/>
      <c r="J76" s="198"/>
      <c r="K76" s="198"/>
      <c r="L76" s="198"/>
      <c r="M76" s="198"/>
      <c r="N76" s="385"/>
      <c r="O76" s="385"/>
      <c r="P76" s="385"/>
      <c r="Q76" s="385"/>
      <c r="R76" s="385"/>
      <c r="S76" s="385"/>
      <c r="T76" s="385"/>
      <c r="U76" s="385"/>
      <c r="V76" s="95"/>
      <c r="W76" s="94"/>
      <c r="X76" s="94"/>
      <c r="Y76" s="94"/>
      <c r="Z76" s="97"/>
      <c r="AA76" s="98">
        <f>+IF(Z76='Tabla Valoración controles'!$D$4,'Tabla Valoración controles'!$F$4,IF('Mapa Corrupcion'!Z76='Tabla Valoración controles'!$D$5,'Tabla Valoración controles'!$F$5,IF(Z76=FORMULAS!$A$10,0,'Tabla Valoración controles'!$F$6)))</f>
        <v>0.1</v>
      </c>
      <c r="AB76" s="97"/>
      <c r="AC76" s="98">
        <f>+IF(AB76='Tabla Valoración controles'!$D$7,'Tabla Valoración controles'!$F$7,IF(Z76=FORMULAS!$A$10,0,'Tabla Valoración controles'!$F$8))</f>
        <v>0.15</v>
      </c>
      <c r="AD76" s="97"/>
      <c r="AE76" s="98">
        <f>+IF(AD76='Tabla Valoración controles'!$D$9,'Tabla Valoración controles'!$F$9,IF(Z76=FORMULAS!$A$10,0,'Tabla Valoración controles'!$F$10))</f>
        <v>0</v>
      </c>
      <c r="AF76" s="97"/>
      <c r="AG76" s="98">
        <f>+IF(AF76='Tabla Valoración controles'!$D$9,'Tabla Valoración controles'!$F$9,IF(AB76=FORMULAS!$A$10,0,'Tabla Valoración controles'!$F$10))</f>
        <v>0</v>
      </c>
      <c r="AH76" s="97"/>
      <c r="AI76" s="98">
        <f>+IF(AH76='Tabla Valoración controles'!$D$13,'Tabla Valoración controles'!$F$13,'Tabla Valoración controles'!$F$14)</f>
        <v>0</v>
      </c>
      <c r="AJ76" s="99">
        <f t="shared" si="0"/>
        <v>0.25</v>
      </c>
      <c r="AK76" s="100" t="s">
        <v>246</v>
      </c>
      <c r="AL76" s="101">
        <f>+IF(AK76=CONTROLES!$C$50,CONTROLES!$D$50,CONTROLES!$D$51)</f>
        <v>15</v>
      </c>
      <c r="AM76" s="100" t="s">
        <v>251</v>
      </c>
      <c r="AN76" s="101">
        <f>+IF(AM76=CONTROLES!$C$52,CONTROLES!$D$52,CONTROLES!$D$53)</f>
        <v>15</v>
      </c>
      <c r="AO76" s="100" t="s">
        <v>252</v>
      </c>
      <c r="AP76" s="101">
        <f>+IF(AO76=CONTROLES!$C$54,CONTROLES!$D$54,CONTROLES!$D$55)</f>
        <v>15</v>
      </c>
      <c r="AQ76" s="100" t="s">
        <v>283</v>
      </c>
      <c r="AR76" s="101">
        <f>+IF(AQ76=CONTROLES!$C$56,CONTROLES!$D$56,IF(AQ76=CONTROLES!$C$57,CONTROLES!$D$57,CONTROLES!$D$58))</f>
        <v>10</v>
      </c>
      <c r="AS76" s="100" t="s">
        <v>254</v>
      </c>
      <c r="AT76" s="101">
        <f>+IF(AS76=CONTROLES!$C$59,CONTROLES!$D$59,CONTROLES!$D$60)</f>
        <v>15</v>
      </c>
      <c r="AU76" s="100" t="s">
        <v>255</v>
      </c>
      <c r="AV76" s="101">
        <f>+IF(AU76=CONTROLES!$C$61,CONTROLES!$D$61,CONTROLES!$D$62)</f>
        <v>15</v>
      </c>
      <c r="AW76" s="100" t="s">
        <v>256</v>
      </c>
      <c r="AX76" s="101">
        <f>+IF(AW76=CONTROLES!$C$63,CONTROLES!$D$63,IF(AW76=CONTROLES!$C$64,CONTROLES!$D$64,0))</f>
        <v>10</v>
      </c>
      <c r="AY76" s="101">
        <f t="shared" si="1"/>
        <v>95</v>
      </c>
      <c r="AZ76" s="106" t="str">
        <f t="shared" si="2"/>
        <v>Moderado</v>
      </c>
      <c r="BA76" s="231"/>
      <c r="BB76" s="385"/>
      <c r="BC76" s="385"/>
      <c r="BD76" s="385"/>
      <c r="BE76" s="385"/>
      <c r="BF76" s="385"/>
      <c r="BG76" s="143"/>
      <c r="BH76" s="143"/>
      <c r="BI76" s="143"/>
      <c r="BJ76" s="143"/>
      <c r="BK76" s="143"/>
      <c r="BL76" s="115"/>
      <c r="BM76" s="115"/>
      <c r="BN76" s="115"/>
      <c r="BO76" s="115"/>
      <c r="BP76" s="115"/>
      <c r="BQ76" s="115"/>
      <c r="BR76" s="115"/>
      <c r="BS76" s="115"/>
      <c r="BT76" s="115"/>
      <c r="BU76" s="115"/>
      <c r="BV76" s="115"/>
      <c r="BW76" s="115"/>
      <c r="BX76" s="115"/>
      <c r="BY76" s="115"/>
      <c r="BZ76" s="115"/>
      <c r="CA76" s="115"/>
      <c r="CB76" s="115"/>
      <c r="CC76" s="115"/>
      <c r="CD76" s="115"/>
      <c r="CE76" s="115"/>
      <c r="CF76" s="115"/>
      <c r="CG76" s="115"/>
      <c r="CH76" s="115"/>
      <c r="CI76" s="115"/>
      <c r="CJ76" s="115"/>
      <c r="CK76" s="115"/>
      <c r="CL76" s="115"/>
      <c r="CM76" s="158"/>
      <c r="CN76" s="107"/>
      <c r="CO76" s="107"/>
      <c r="CP76" s="107"/>
      <c r="CQ76" s="107"/>
      <c r="CR76" s="107"/>
      <c r="CS76" s="115"/>
      <c r="CT76" s="115"/>
      <c r="CU76" s="115"/>
      <c r="CV76" s="128"/>
      <c r="CW76" s="128"/>
      <c r="CX76" s="128"/>
      <c r="CY76" s="128"/>
      <c r="CZ76" s="128"/>
      <c r="DA76" s="115"/>
      <c r="DB76" s="130"/>
      <c r="DC76" s="130"/>
      <c r="DD76" s="130"/>
      <c r="DE76" s="130"/>
      <c r="DF76" s="130"/>
      <c r="DG76" s="130"/>
      <c r="DH76" s="130"/>
      <c r="DI76" s="130"/>
      <c r="DJ76" s="130"/>
      <c r="DK76" s="131"/>
      <c r="DL76" s="131"/>
      <c r="DM76" s="130"/>
      <c r="DN76" s="69"/>
      <c r="DO76" s="69"/>
      <c r="DP76" s="69"/>
      <c r="DQ76" s="69"/>
      <c r="DR76" s="69"/>
      <c r="DS76" s="69"/>
      <c r="DT76" s="69"/>
      <c r="DU76" s="69"/>
      <c r="DV76" s="69"/>
      <c r="DW76" s="69"/>
      <c r="DX76" s="69"/>
      <c r="DY76" s="69"/>
      <c r="DZ76" s="69"/>
      <c r="EA76" s="69"/>
      <c r="EB76" s="69"/>
      <c r="EC76" s="69"/>
      <c r="ED76" s="69"/>
    </row>
    <row r="77" spans="1:134" ht="39.75" hidden="1" customHeight="1" x14ac:dyDescent="0.25">
      <c r="A77" s="385"/>
      <c r="B77" s="385"/>
      <c r="C77" s="385"/>
      <c r="D77" s="385"/>
      <c r="E77" s="94"/>
      <c r="F77" s="385"/>
      <c r="G77" s="94"/>
      <c r="H77" s="385"/>
      <c r="I77" s="385"/>
      <c r="J77" s="198"/>
      <c r="K77" s="198"/>
      <c r="L77" s="198"/>
      <c r="M77" s="198"/>
      <c r="N77" s="385"/>
      <c r="O77" s="385"/>
      <c r="P77" s="385"/>
      <c r="Q77" s="385"/>
      <c r="R77" s="385"/>
      <c r="S77" s="385"/>
      <c r="T77" s="385"/>
      <c r="U77" s="385"/>
      <c r="V77" s="95"/>
      <c r="W77" s="94"/>
      <c r="X77" s="94"/>
      <c r="Y77" s="94"/>
      <c r="Z77" s="97"/>
      <c r="AA77" s="98">
        <f>+IF(Z77='Tabla Valoración controles'!$D$4,'Tabla Valoración controles'!$F$4,IF('Mapa Corrupcion'!Z77='Tabla Valoración controles'!$D$5,'Tabla Valoración controles'!$F$5,IF(Z77=FORMULAS!$A$10,0,'Tabla Valoración controles'!$F$6)))</f>
        <v>0.1</v>
      </c>
      <c r="AB77" s="97"/>
      <c r="AC77" s="98">
        <f>+IF(AB77='Tabla Valoración controles'!$D$7,'Tabla Valoración controles'!$F$7,IF(Z77=FORMULAS!$A$10,0,'Tabla Valoración controles'!$F$8))</f>
        <v>0.15</v>
      </c>
      <c r="AD77" s="97"/>
      <c r="AE77" s="98">
        <f>+IF(AD77='Tabla Valoración controles'!$D$9,'Tabla Valoración controles'!$F$9,IF(Z77=FORMULAS!$A$10,0,'Tabla Valoración controles'!$F$10))</f>
        <v>0</v>
      </c>
      <c r="AF77" s="97"/>
      <c r="AG77" s="98">
        <f>+IF(AF77='Tabla Valoración controles'!$D$9,'Tabla Valoración controles'!$F$9,IF(AB77=FORMULAS!$A$10,0,'Tabla Valoración controles'!$F$10))</f>
        <v>0</v>
      </c>
      <c r="AH77" s="97"/>
      <c r="AI77" s="98">
        <f>+IF(AH77='Tabla Valoración controles'!$D$13,'Tabla Valoración controles'!$F$13,'Tabla Valoración controles'!$F$14)</f>
        <v>0</v>
      </c>
      <c r="AJ77" s="99">
        <f t="shared" si="0"/>
        <v>0.25</v>
      </c>
      <c r="AK77" s="100" t="s">
        <v>246</v>
      </c>
      <c r="AL77" s="101">
        <f>+IF(AK77=CONTROLES!$C$50,CONTROLES!$D$50,CONTROLES!$D$51)</f>
        <v>15</v>
      </c>
      <c r="AM77" s="100" t="s">
        <v>251</v>
      </c>
      <c r="AN77" s="101">
        <f>+IF(AM77=CONTROLES!$C$52,CONTROLES!$D$52,CONTROLES!$D$53)</f>
        <v>15</v>
      </c>
      <c r="AO77" s="100" t="s">
        <v>252</v>
      </c>
      <c r="AP77" s="101">
        <f>+IF(AO77=CONTROLES!$C$54,CONTROLES!$D$54,CONTROLES!$D$55)</f>
        <v>15</v>
      </c>
      <c r="AQ77" s="100" t="s">
        <v>283</v>
      </c>
      <c r="AR77" s="101">
        <f>+IF(AQ77=CONTROLES!$C$56,CONTROLES!$D$56,IF(AQ77=CONTROLES!$C$57,CONTROLES!$D$57,CONTROLES!$D$58))</f>
        <v>10</v>
      </c>
      <c r="AS77" s="100" t="s">
        <v>254</v>
      </c>
      <c r="AT77" s="101">
        <f>+IF(AS77=CONTROLES!$C$59,CONTROLES!$D$59,CONTROLES!$D$60)</f>
        <v>15</v>
      </c>
      <c r="AU77" s="100" t="s">
        <v>255</v>
      </c>
      <c r="AV77" s="101">
        <f>+IF(AU77=CONTROLES!$C$61,CONTROLES!$D$61,CONTROLES!$D$62)</f>
        <v>15</v>
      </c>
      <c r="AW77" s="100" t="s">
        <v>256</v>
      </c>
      <c r="AX77" s="101">
        <f>+IF(AW77=CONTROLES!$C$63,CONTROLES!$D$63,IF(AW77=CONTROLES!$C$64,CONTROLES!$D$64,0))</f>
        <v>10</v>
      </c>
      <c r="AY77" s="101">
        <f t="shared" si="1"/>
        <v>95</v>
      </c>
      <c r="AZ77" s="106" t="str">
        <f t="shared" si="2"/>
        <v>Moderado</v>
      </c>
      <c r="BA77" s="231"/>
      <c r="BB77" s="385"/>
      <c r="BC77" s="385"/>
      <c r="BD77" s="385"/>
      <c r="BE77" s="385"/>
      <c r="BF77" s="385"/>
      <c r="BG77" s="143"/>
      <c r="BH77" s="143"/>
      <c r="BI77" s="143"/>
      <c r="BJ77" s="143"/>
      <c r="BK77" s="143"/>
      <c r="BL77" s="115"/>
      <c r="BM77" s="115"/>
      <c r="BN77" s="115"/>
      <c r="BO77" s="115"/>
      <c r="BP77" s="115"/>
      <c r="BQ77" s="115"/>
      <c r="BR77" s="115"/>
      <c r="BS77" s="115"/>
      <c r="BT77" s="115"/>
      <c r="BU77" s="115"/>
      <c r="BV77" s="115"/>
      <c r="BW77" s="115"/>
      <c r="BX77" s="115"/>
      <c r="BY77" s="115"/>
      <c r="BZ77" s="115"/>
      <c r="CA77" s="115"/>
      <c r="CB77" s="115"/>
      <c r="CC77" s="115"/>
      <c r="CD77" s="115"/>
      <c r="CE77" s="115"/>
      <c r="CF77" s="115"/>
      <c r="CG77" s="115"/>
      <c r="CH77" s="115"/>
      <c r="CI77" s="115"/>
      <c r="CJ77" s="115"/>
      <c r="CK77" s="115"/>
      <c r="CL77" s="115"/>
      <c r="CM77" s="158"/>
      <c r="CN77" s="107"/>
      <c r="CO77" s="107"/>
      <c r="CP77" s="107"/>
      <c r="CQ77" s="107"/>
      <c r="CR77" s="107"/>
      <c r="CS77" s="115"/>
      <c r="CT77" s="115"/>
      <c r="CU77" s="115"/>
      <c r="CV77" s="128"/>
      <c r="CW77" s="128"/>
      <c r="CX77" s="128"/>
      <c r="CY77" s="128"/>
      <c r="CZ77" s="128"/>
      <c r="DA77" s="115"/>
      <c r="DB77" s="130"/>
      <c r="DC77" s="130"/>
      <c r="DD77" s="130"/>
      <c r="DE77" s="130"/>
      <c r="DF77" s="130"/>
      <c r="DG77" s="130"/>
      <c r="DH77" s="130"/>
      <c r="DI77" s="130"/>
      <c r="DJ77" s="130"/>
      <c r="DK77" s="131"/>
      <c r="DL77" s="131"/>
      <c r="DM77" s="130"/>
      <c r="DN77" s="69"/>
      <c r="DO77" s="69"/>
      <c r="DP77" s="69"/>
      <c r="DQ77" s="69"/>
      <c r="DR77" s="69"/>
      <c r="DS77" s="69"/>
      <c r="DT77" s="69"/>
      <c r="DU77" s="69"/>
      <c r="DV77" s="69"/>
      <c r="DW77" s="69"/>
      <c r="DX77" s="69"/>
      <c r="DY77" s="69"/>
      <c r="DZ77" s="69"/>
      <c r="EA77" s="69"/>
      <c r="EB77" s="69"/>
      <c r="EC77" s="69"/>
      <c r="ED77" s="69"/>
    </row>
    <row r="78" spans="1:134" ht="39.75" hidden="1" customHeight="1" x14ac:dyDescent="0.25">
      <c r="A78" s="385"/>
      <c r="B78" s="385"/>
      <c r="C78" s="385"/>
      <c r="D78" s="385"/>
      <c r="E78" s="94"/>
      <c r="F78" s="385"/>
      <c r="G78" s="94"/>
      <c r="H78" s="385"/>
      <c r="I78" s="385"/>
      <c r="J78" s="198"/>
      <c r="K78" s="198"/>
      <c r="L78" s="198"/>
      <c r="M78" s="198"/>
      <c r="N78" s="385"/>
      <c r="O78" s="385"/>
      <c r="P78" s="385"/>
      <c r="Q78" s="385"/>
      <c r="R78" s="385"/>
      <c r="S78" s="385"/>
      <c r="T78" s="385"/>
      <c r="U78" s="385"/>
      <c r="V78" s="95"/>
      <c r="W78" s="94"/>
      <c r="X78" s="94"/>
      <c r="Y78" s="94"/>
      <c r="Z78" s="97"/>
      <c r="AA78" s="98">
        <f>+IF(Z78='Tabla Valoración controles'!$D$4,'Tabla Valoración controles'!$F$4,IF('Mapa Corrupcion'!Z78='Tabla Valoración controles'!$D$5,'Tabla Valoración controles'!$F$5,IF(Z78=FORMULAS!$A$10,0,'Tabla Valoración controles'!$F$6)))</f>
        <v>0.1</v>
      </c>
      <c r="AB78" s="97"/>
      <c r="AC78" s="98">
        <f>+IF(AB78='Tabla Valoración controles'!$D$7,'Tabla Valoración controles'!$F$7,IF(Z78=FORMULAS!$A$10,0,'Tabla Valoración controles'!$F$8))</f>
        <v>0.15</v>
      </c>
      <c r="AD78" s="97"/>
      <c r="AE78" s="98">
        <f>+IF(AD78='Tabla Valoración controles'!$D$9,'Tabla Valoración controles'!$F$9,IF(Z78=FORMULAS!$A$10,0,'Tabla Valoración controles'!$F$10))</f>
        <v>0</v>
      </c>
      <c r="AF78" s="97"/>
      <c r="AG78" s="98">
        <f>+IF(AF78='Tabla Valoración controles'!$D$9,'Tabla Valoración controles'!$F$9,IF(AB78=FORMULAS!$A$10,0,'Tabla Valoración controles'!$F$10))</f>
        <v>0</v>
      </c>
      <c r="AH78" s="97"/>
      <c r="AI78" s="98">
        <f>+IF(AH78='Tabla Valoración controles'!$D$13,'Tabla Valoración controles'!$F$13,'Tabla Valoración controles'!$F$14)</f>
        <v>0</v>
      </c>
      <c r="AJ78" s="99">
        <f t="shared" si="0"/>
        <v>0.25</v>
      </c>
      <c r="AK78" s="100" t="s">
        <v>246</v>
      </c>
      <c r="AL78" s="101">
        <f>+IF(AK78=CONTROLES!$C$50,CONTROLES!$D$50,CONTROLES!$D$51)</f>
        <v>15</v>
      </c>
      <c r="AM78" s="100" t="s">
        <v>251</v>
      </c>
      <c r="AN78" s="101">
        <f>+IF(AM78=CONTROLES!$C$52,CONTROLES!$D$52,CONTROLES!$D$53)</f>
        <v>15</v>
      </c>
      <c r="AO78" s="100" t="s">
        <v>252</v>
      </c>
      <c r="AP78" s="101">
        <f>+IF(AO78=CONTROLES!$C$54,CONTROLES!$D$54,CONTROLES!$D$55)</f>
        <v>15</v>
      </c>
      <c r="AQ78" s="100" t="s">
        <v>283</v>
      </c>
      <c r="AR78" s="101">
        <f>+IF(AQ78=CONTROLES!$C$56,CONTROLES!$D$56,IF(AQ78=CONTROLES!$C$57,CONTROLES!$D$57,CONTROLES!$D$58))</f>
        <v>10</v>
      </c>
      <c r="AS78" s="100" t="s">
        <v>254</v>
      </c>
      <c r="AT78" s="101">
        <f>+IF(AS78=CONTROLES!$C$59,CONTROLES!$D$59,CONTROLES!$D$60)</f>
        <v>15</v>
      </c>
      <c r="AU78" s="100" t="s">
        <v>255</v>
      </c>
      <c r="AV78" s="101">
        <f>+IF(AU78=CONTROLES!$C$61,CONTROLES!$D$61,CONTROLES!$D$62)</f>
        <v>15</v>
      </c>
      <c r="AW78" s="100" t="s">
        <v>256</v>
      </c>
      <c r="AX78" s="101">
        <f>+IF(AW78=CONTROLES!$C$63,CONTROLES!$D$63,IF(AW78=CONTROLES!$C$64,CONTROLES!$D$64,0))</f>
        <v>10</v>
      </c>
      <c r="AY78" s="101">
        <f t="shared" si="1"/>
        <v>95</v>
      </c>
      <c r="AZ78" s="106" t="str">
        <f t="shared" si="2"/>
        <v>Moderado</v>
      </c>
      <c r="BA78" s="231"/>
      <c r="BB78" s="385"/>
      <c r="BC78" s="385"/>
      <c r="BD78" s="385"/>
      <c r="BE78" s="385"/>
      <c r="BF78" s="385"/>
      <c r="BG78" s="143"/>
      <c r="BH78" s="143"/>
      <c r="BI78" s="143"/>
      <c r="BJ78" s="143"/>
      <c r="BK78" s="143"/>
      <c r="BL78" s="115"/>
      <c r="BM78" s="115"/>
      <c r="BN78" s="115"/>
      <c r="BO78" s="115"/>
      <c r="BP78" s="115"/>
      <c r="BQ78" s="115"/>
      <c r="BR78" s="115"/>
      <c r="BS78" s="115"/>
      <c r="BT78" s="115"/>
      <c r="BU78" s="115"/>
      <c r="BV78" s="115"/>
      <c r="BW78" s="115"/>
      <c r="BX78" s="115"/>
      <c r="BY78" s="115"/>
      <c r="BZ78" s="115"/>
      <c r="CA78" s="115"/>
      <c r="CB78" s="115"/>
      <c r="CC78" s="115"/>
      <c r="CD78" s="115"/>
      <c r="CE78" s="115"/>
      <c r="CF78" s="115"/>
      <c r="CG78" s="115"/>
      <c r="CH78" s="115"/>
      <c r="CI78" s="115"/>
      <c r="CJ78" s="115"/>
      <c r="CK78" s="115"/>
      <c r="CL78" s="115"/>
      <c r="CM78" s="158"/>
      <c r="CN78" s="107"/>
      <c r="CO78" s="107"/>
      <c r="CP78" s="107"/>
      <c r="CQ78" s="107"/>
      <c r="CR78" s="107"/>
      <c r="CS78" s="115"/>
      <c r="CT78" s="115"/>
      <c r="CU78" s="115"/>
      <c r="CV78" s="128"/>
      <c r="CW78" s="128"/>
      <c r="CX78" s="128"/>
      <c r="CY78" s="128"/>
      <c r="CZ78" s="128"/>
      <c r="DA78" s="115"/>
      <c r="DB78" s="130"/>
      <c r="DC78" s="130"/>
      <c r="DD78" s="130"/>
      <c r="DE78" s="130"/>
      <c r="DF78" s="130"/>
      <c r="DG78" s="130"/>
      <c r="DH78" s="130"/>
      <c r="DI78" s="130"/>
      <c r="DJ78" s="130"/>
      <c r="DK78" s="131"/>
      <c r="DL78" s="131"/>
      <c r="DM78" s="130"/>
      <c r="DN78" s="69"/>
      <c r="DO78" s="69"/>
      <c r="DP78" s="69"/>
      <c r="DQ78" s="69"/>
      <c r="DR78" s="69"/>
      <c r="DS78" s="69"/>
      <c r="DT78" s="69"/>
      <c r="DU78" s="69"/>
      <c r="DV78" s="69"/>
      <c r="DW78" s="69"/>
      <c r="DX78" s="69"/>
      <c r="DY78" s="69"/>
      <c r="DZ78" s="69"/>
      <c r="EA78" s="69"/>
      <c r="EB78" s="69"/>
      <c r="EC78" s="69"/>
      <c r="ED78" s="69"/>
    </row>
    <row r="79" spans="1:134" ht="39.75" hidden="1" customHeight="1" x14ac:dyDescent="0.25">
      <c r="A79" s="385"/>
      <c r="B79" s="385"/>
      <c r="C79" s="385"/>
      <c r="D79" s="385"/>
      <c r="E79" s="94"/>
      <c r="F79" s="385"/>
      <c r="G79" s="94"/>
      <c r="H79" s="385"/>
      <c r="I79" s="385"/>
      <c r="J79" s="198"/>
      <c r="K79" s="198"/>
      <c r="L79" s="198"/>
      <c r="M79" s="198"/>
      <c r="N79" s="385"/>
      <c r="O79" s="385"/>
      <c r="P79" s="385"/>
      <c r="Q79" s="385"/>
      <c r="R79" s="385"/>
      <c r="S79" s="385"/>
      <c r="T79" s="385"/>
      <c r="U79" s="385"/>
      <c r="V79" s="95"/>
      <c r="W79" s="94"/>
      <c r="X79" s="94"/>
      <c r="Y79" s="94"/>
      <c r="Z79" s="97"/>
      <c r="AA79" s="98">
        <f>+IF(Z79='Tabla Valoración controles'!$D$4,'Tabla Valoración controles'!$F$4,IF('Mapa Corrupcion'!Z79='Tabla Valoración controles'!$D$5,'Tabla Valoración controles'!$F$5,IF(Z79=FORMULAS!$A$10,0,'Tabla Valoración controles'!$F$6)))</f>
        <v>0.1</v>
      </c>
      <c r="AB79" s="97"/>
      <c r="AC79" s="98">
        <f>+IF(AB79='Tabla Valoración controles'!$D$7,'Tabla Valoración controles'!$F$7,IF(Z79=FORMULAS!$A$10,0,'Tabla Valoración controles'!$F$8))</f>
        <v>0.15</v>
      </c>
      <c r="AD79" s="97"/>
      <c r="AE79" s="98">
        <f>+IF(AD79='Tabla Valoración controles'!$D$9,'Tabla Valoración controles'!$F$9,IF(Z79=FORMULAS!$A$10,0,'Tabla Valoración controles'!$F$10))</f>
        <v>0</v>
      </c>
      <c r="AF79" s="97"/>
      <c r="AG79" s="98">
        <f>+IF(AF79='Tabla Valoración controles'!$D$9,'Tabla Valoración controles'!$F$9,IF(AB79=FORMULAS!$A$10,0,'Tabla Valoración controles'!$F$10))</f>
        <v>0</v>
      </c>
      <c r="AH79" s="97"/>
      <c r="AI79" s="98">
        <f>+IF(AH79='Tabla Valoración controles'!$D$13,'Tabla Valoración controles'!$F$13,'Tabla Valoración controles'!$F$14)</f>
        <v>0</v>
      </c>
      <c r="AJ79" s="99">
        <f t="shared" si="0"/>
        <v>0.25</v>
      </c>
      <c r="AK79" s="100" t="s">
        <v>246</v>
      </c>
      <c r="AL79" s="101">
        <f>+IF(AK79=CONTROLES!$C$50,CONTROLES!$D$50,CONTROLES!$D$51)</f>
        <v>15</v>
      </c>
      <c r="AM79" s="100" t="s">
        <v>251</v>
      </c>
      <c r="AN79" s="101">
        <f>+IF(AM79=CONTROLES!$C$52,CONTROLES!$D$52,CONTROLES!$D$53)</f>
        <v>15</v>
      </c>
      <c r="AO79" s="100" t="s">
        <v>252</v>
      </c>
      <c r="AP79" s="101">
        <f>+IF(AO79=CONTROLES!$C$54,CONTROLES!$D$54,CONTROLES!$D$55)</f>
        <v>15</v>
      </c>
      <c r="AQ79" s="100" t="s">
        <v>283</v>
      </c>
      <c r="AR79" s="101">
        <f>+IF(AQ79=CONTROLES!$C$56,CONTROLES!$D$56,IF(AQ79=CONTROLES!$C$57,CONTROLES!$D$57,CONTROLES!$D$58))</f>
        <v>10</v>
      </c>
      <c r="AS79" s="100" t="s">
        <v>254</v>
      </c>
      <c r="AT79" s="101">
        <f>+IF(AS79=CONTROLES!$C$59,CONTROLES!$D$59,CONTROLES!$D$60)</f>
        <v>15</v>
      </c>
      <c r="AU79" s="100" t="s">
        <v>255</v>
      </c>
      <c r="AV79" s="101">
        <f>+IF(AU79=CONTROLES!$C$61,CONTROLES!$D$61,CONTROLES!$D$62)</f>
        <v>15</v>
      </c>
      <c r="AW79" s="100" t="s">
        <v>256</v>
      </c>
      <c r="AX79" s="101">
        <f>+IF(AW79=CONTROLES!$C$63,CONTROLES!$D$63,IF(AW79=CONTROLES!$C$64,CONTROLES!$D$64,0))</f>
        <v>10</v>
      </c>
      <c r="AY79" s="101">
        <f t="shared" si="1"/>
        <v>95</v>
      </c>
      <c r="AZ79" s="106" t="str">
        <f t="shared" si="2"/>
        <v>Moderado</v>
      </c>
      <c r="BA79" s="231"/>
      <c r="BB79" s="385"/>
      <c r="BC79" s="385"/>
      <c r="BD79" s="385"/>
      <c r="BE79" s="385"/>
      <c r="BF79" s="385"/>
      <c r="BG79" s="143"/>
      <c r="BH79" s="143"/>
      <c r="BI79" s="143"/>
      <c r="BJ79" s="143"/>
      <c r="BK79" s="143"/>
      <c r="BL79" s="115"/>
      <c r="BM79" s="115"/>
      <c r="BN79" s="115"/>
      <c r="BO79" s="115"/>
      <c r="BP79" s="115"/>
      <c r="BQ79" s="115"/>
      <c r="BR79" s="115"/>
      <c r="BS79" s="115"/>
      <c r="BT79" s="115"/>
      <c r="BU79" s="115"/>
      <c r="BV79" s="115"/>
      <c r="BW79" s="115"/>
      <c r="BX79" s="115"/>
      <c r="BY79" s="115"/>
      <c r="BZ79" s="115"/>
      <c r="CA79" s="115"/>
      <c r="CB79" s="115"/>
      <c r="CC79" s="115"/>
      <c r="CD79" s="115"/>
      <c r="CE79" s="115"/>
      <c r="CF79" s="115"/>
      <c r="CG79" s="115"/>
      <c r="CH79" s="115"/>
      <c r="CI79" s="115"/>
      <c r="CJ79" s="115"/>
      <c r="CK79" s="115"/>
      <c r="CL79" s="115"/>
      <c r="CM79" s="158"/>
      <c r="CN79" s="107"/>
      <c r="CO79" s="107"/>
      <c r="CP79" s="107"/>
      <c r="CQ79" s="107"/>
      <c r="CR79" s="107"/>
      <c r="CS79" s="115"/>
      <c r="CT79" s="115"/>
      <c r="CU79" s="115"/>
      <c r="CV79" s="128"/>
      <c r="CW79" s="128"/>
      <c r="CX79" s="128"/>
      <c r="CY79" s="128"/>
      <c r="CZ79" s="128"/>
      <c r="DA79" s="115"/>
      <c r="DB79" s="130"/>
      <c r="DC79" s="130"/>
      <c r="DD79" s="130"/>
      <c r="DE79" s="130"/>
      <c r="DF79" s="130"/>
      <c r="DG79" s="130"/>
      <c r="DH79" s="130"/>
      <c r="DI79" s="130"/>
      <c r="DJ79" s="130"/>
      <c r="DK79" s="131"/>
      <c r="DL79" s="131"/>
      <c r="DM79" s="130"/>
      <c r="DN79" s="69"/>
      <c r="DO79" s="69"/>
      <c r="DP79" s="69"/>
      <c r="DQ79" s="69"/>
      <c r="DR79" s="69"/>
      <c r="DS79" s="69"/>
      <c r="DT79" s="69"/>
      <c r="DU79" s="69"/>
      <c r="DV79" s="69"/>
      <c r="DW79" s="69"/>
      <c r="DX79" s="69"/>
      <c r="DY79" s="69"/>
      <c r="DZ79" s="69"/>
      <c r="EA79" s="69"/>
      <c r="EB79" s="69"/>
      <c r="EC79" s="69"/>
      <c r="ED79" s="69"/>
    </row>
    <row r="80" spans="1:134" ht="39.75" hidden="1" customHeight="1" x14ac:dyDescent="0.25">
      <c r="A80" s="386"/>
      <c r="B80" s="386"/>
      <c r="C80" s="386"/>
      <c r="D80" s="386"/>
      <c r="E80" s="94"/>
      <c r="F80" s="386"/>
      <c r="G80" s="94"/>
      <c r="H80" s="386"/>
      <c r="I80" s="386"/>
      <c r="J80" s="193"/>
      <c r="K80" s="193"/>
      <c r="L80" s="193"/>
      <c r="M80" s="193"/>
      <c r="N80" s="386"/>
      <c r="O80" s="386"/>
      <c r="P80" s="386"/>
      <c r="Q80" s="386"/>
      <c r="R80" s="386"/>
      <c r="S80" s="386"/>
      <c r="T80" s="386"/>
      <c r="U80" s="386"/>
      <c r="V80" s="95"/>
      <c r="W80" s="94"/>
      <c r="X80" s="94"/>
      <c r="Y80" s="94"/>
      <c r="Z80" s="97"/>
      <c r="AA80" s="98">
        <f>+IF(Z80='Tabla Valoración controles'!$D$4,'Tabla Valoración controles'!$F$4,IF('Mapa Corrupcion'!Z80='Tabla Valoración controles'!$D$5,'Tabla Valoración controles'!$F$5,IF(Z80=FORMULAS!$A$10,0,'Tabla Valoración controles'!$F$6)))</f>
        <v>0.1</v>
      </c>
      <c r="AB80" s="97"/>
      <c r="AC80" s="98">
        <f>+IF(AB80='Tabla Valoración controles'!$D$7,'Tabla Valoración controles'!$F$7,IF(Z80=FORMULAS!$A$10,0,'Tabla Valoración controles'!$F$8))</f>
        <v>0.15</v>
      </c>
      <c r="AD80" s="97"/>
      <c r="AE80" s="98">
        <f>+IF(AD80='Tabla Valoración controles'!$D$9,'Tabla Valoración controles'!$F$9,IF(Z80=FORMULAS!$A$10,0,'Tabla Valoración controles'!$F$10))</f>
        <v>0</v>
      </c>
      <c r="AF80" s="97"/>
      <c r="AG80" s="98">
        <f>+IF(AF80='Tabla Valoración controles'!$D$9,'Tabla Valoración controles'!$F$9,IF(AB80=FORMULAS!$A$10,0,'Tabla Valoración controles'!$F$10))</f>
        <v>0</v>
      </c>
      <c r="AH80" s="97"/>
      <c r="AI80" s="98">
        <f>+IF(AH80='Tabla Valoración controles'!$D$13,'Tabla Valoración controles'!$F$13,'Tabla Valoración controles'!$F$14)</f>
        <v>0</v>
      </c>
      <c r="AJ80" s="99">
        <f t="shared" si="0"/>
        <v>0.25</v>
      </c>
      <c r="AK80" s="100" t="s">
        <v>246</v>
      </c>
      <c r="AL80" s="101">
        <f>+IF(AK80=CONTROLES!$C$50,CONTROLES!$D$50,CONTROLES!$D$51)</f>
        <v>15</v>
      </c>
      <c r="AM80" s="100" t="s">
        <v>251</v>
      </c>
      <c r="AN80" s="101">
        <f>+IF(AM80=CONTROLES!$C$52,CONTROLES!$D$52,CONTROLES!$D$53)</f>
        <v>15</v>
      </c>
      <c r="AO80" s="100" t="s">
        <v>252</v>
      </c>
      <c r="AP80" s="101">
        <f>+IF(AO80=CONTROLES!$C$54,CONTROLES!$D$54,CONTROLES!$D$55)</f>
        <v>15</v>
      </c>
      <c r="AQ80" s="100" t="s">
        <v>283</v>
      </c>
      <c r="AR80" s="101">
        <f>+IF(AQ80=CONTROLES!$C$56,CONTROLES!$D$56,IF(AQ80=CONTROLES!$C$57,CONTROLES!$D$57,CONTROLES!$D$58))</f>
        <v>10</v>
      </c>
      <c r="AS80" s="100" t="s">
        <v>254</v>
      </c>
      <c r="AT80" s="101">
        <f>+IF(AS80=CONTROLES!$C$59,CONTROLES!$D$59,CONTROLES!$D$60)</f>
        <v>15</v>
      </c>
      <c r="AU80" s="100" t="s">
        <v>255</v>
      </c>
      <c r="AV80" s="101">
        <f>+IF(AU80=CONTROLES!$C$61,CONTROLES!$D$61,CONTROLES!$D$62)</f>
        <v>15</v>
      </c>
      <c r="AW80" s="100" t="s">
        <v>256</v>
      </c>
      <c r="AX80" s="101">
        <f>+IF(AW80=CONTROLES!$C$63,CONTROLES!$D$63,IF(AW80=CONTROLES!$C$64,CONTROLES!$D$64,0))</f>
        <v>10</v>
      </c>
      <c r="AY80" s="101">
        <f t="shared" si="1"/>
        <v>95</v>
      </c>
      <c r="AZ80" s="106" t="str">
        <f t="shared" si="2"/>
        <v>Moderado</v>
      </c>
      <c r="BA80" s="184"/>
      <c r="BB80" s="386"/>
      <c r="BC80" s="386"/>
      <c r="BD80" s="386"/>
      <c r="BE80" s="386"/>
      <c r="BF80" s="386"/>
      <c r="BG80" s="143"/>
      <c r="BH80" s="143"/>
      <c r="BI80" s="143"/>
      <c r="BJ80" s="143"/>
      <c r="BK80" s="143"/>
      <c r="BL80" s="115"/>
      <c r="BM80" s="115"/>
      <c r="BN80" s="115"/>
      <c r="BO80" s="115"/>
      <c r="BP80" s="115"/>
      <c r="BQ80" s="115"/>
      <c r="BR80" s="115"/>
      <c r="BS80" s="115"/>
      <c r="BT80" s="115"/>
      <c r="BU80" s="115"/>
      <c r="BV80" s="115"/>
      <c r="BW80" s="115"/>
      <c r="BX80" s="115"/>
      <c r="BY80" s="115"/>
      <c r="BZ80" s="115"/>
      <c r="CA80" s="115"/>
      <c r="CB80" s="115"/>
      <c r="CC80" s="115"/>
      <c r="CD80" s="115"/>
      <c r="CE80" s="115"/>
      <c r="CF80" s="115"/>
      <c r="CG80" s="115"/>
      <c r="CH80" s="115"/>
      <c r="CI80" s="115"/>
      <c r="CJ80" s="115"/>
      <c r="CK80" s="115"/>
      <c r="CL80" s="115"/>
      <c r="CM80" s="158"/>
      <c r="CN80" s="107"/>
      <c r="CO80" s="107"/>
      <c r="CP80" s="107"/>
      <c r="CQ80" s="107"/>
      <c r="CR80" s="107"/>
      <c r="CS80" s="115"/>
      <c r="CT80" s="115"/>
      <c r="CU80" s="115"/>
      <c r="CV80" s="128"/>
      <c r="CW80" s="128"/>
      <c r="CX80" s="128"/>
      <c r="CY80" s="128"/>
      <c r="CZ80" s="128"/>
      <c r="DA80" s="115"/>
      <c r="DB80" s="130"/>
      <c r="DC80" s="130"/>
      <c r="DD80" s="130"/>
      <c r="DE80" s="130"/>
      <c r="DF80" s="130"/>
      <c r="DG80" s="130"/>
      <c r="DH80" s="130"/>
      <c r="DI80" s="130"/>
      <c r="DJ80" s="130"/>
      <c r="DK80" s="131"/>
      <c r="DL80" s="131"/>
      <c r="DM80" s="130"/>
      <c r="DN80" s="69"/>
      <c r="DO80" s="69"/>
      <c r="DP80" s="69"/>
      <c r="DQ80" s="69"/>
      <c r="DR80" s="69"/>
      <c r="DS80" s="69"/>
      <c r="DT80" s="69"/>
      <c r="DU80" s="69"/>
      <c r="DV80" s="69"/>
      <c r="DW80" s="69"/>
      <c r="DX80" s="69"/>
      <c r="DY80" s="69"/>
      <c r="DZ80" s="69"/>
      <c r="EA80" s="69"/>
      <c r="EB80" s="69"/>
      <c r="EC80" s="69"/>
      <c r="ED80" s="69"/>
    </row>
    <row r="81" spans="1:134" ht="66" hidden="1" customHeight="1" x14ac:dyDescent="0.25">
      <c r="A81" s="387">
        <v>14</v>
      </c>
      <c r="B81" s="398" t="s">
        <v>539</v>
      </c>
      <c r="C81" s="389" t="str">
        <f>VLOOKUP(B81,FORMULAS!$A$30:$B$46,2,0)</f>
        <v>OBJETIVO PROCESO</v>
      </c>
      <c r="D81" s="389" t="str">
        <f>VLOOKUP(B81,FORMULAS!$A$30:$C$46,3,0)</f>
        <v>RESPONSABLE</v>
      </c>
      <c r="E81" s="94"/>
      <c r="F81" s="389"/>
      <c r="G81" s="94"/>
      <c r="H81" s="389"/>
      <c r="I81" s="389"/>
      <c r="J81" s="94"/>
      <c r="K81" s="94"/>
      <c r="L81" s="94"/>
      <c r="M81" s="94"/>
      <c r="N81" s="389"/>
      <c r="O81" s="384">
        <f>+IF(N81&lt;=FORMULAS!$M$2,FORMULAS!$N$2,IF(N81&lt;=FORMULAS!$M$3,FORMULAS!$N$3,IF(N81&lt;=FORMULAS!$M$4,FORMULAS!$N$4,IF(N81&lt;=FORMULAS!$M$5,FORMULAS!$N$5,FORMULAS!$N$6))))</f>
        <v>0.2</v>
      </c>
      <c r="P81" s="387">
        <f>+IF(O81=FORMULAS!N80,FORMULAS!O80,IF(O81=FORMULAS!N81,FORMULAS!O81,IF(O81=FORMULAS!N82,FORMULAS!O82,IF(O81=FORMULAS!N83,FORMULAS!O83,FORMULAS!O84))))</f>
        <v>0</v>
      </c>
      <c r="Q81" s="387" t="e">
        <f>VLOOKUP(P81,FORMULAS!$H$1:$J$11,2,0)</f>
        <v>#N/A</v>
      </c>
      <c r="R81" s="388" t="e">
        <f>+Q81</f>
        <v>#N/A</v>
      </c>
      <c r="S81" s="389" t="str">
        <f>VLOOKUP(A81,'Impacto Ri Inhe'!$B$5:$AF$42,31)</f>
        <v>Mayor</v>
      </c>
      <c r="T81" s="388" t="e">
        <f>CONCATENATE(R81,S81)</f>
        <v>#N/A</v>
      </c>
      <c r="U81" s="397" t="e">
        <f>VLOOKUP(T81,FORMULAS!$K$17:$L$42,2,0)</f>
        <v>#N/A</v>
      </c>
      <c r="V81" s="95"/>
      <c r="W81" s="94"/>
      <c r="X81" s="94"/>
      <c r="Y81" s="94"/>
      <c r="Z81" s="97"/>
      <c r="AA81" s="98">
        <f>+IF(Z81='Tabla Valoración controles'!$D$4,'Tabla Valoración controles'!$F$4,IF('Mapa Corrupcion'!Z81='Tabla Valoración controles'!$D$5,'Tabla Valoración controles'!$F$5,IF(Z81=FORMULAS!$A$10,0,'Tabla Valoración controles'!$F$6)))</f>
        <v>0.1</v>
      </c>
      <c r="AB81" s="97" t="s">
        <v>547</v>
      </c>
      <c r="AC81" s="98">
        <f>+IF(AB81='Tabla Valoración controles'!$D$7,'Tabla Valoración controles'!$F$7,IF(Z81=FORMULAS!$A$10,0,'Tabla Valoración controles'!$F$8))</f>
        <v>0.25</v>
      </c>
      <c r="AD81" s="97" t="s">
        <v>243</v>
      </c>
      <c r="AE81" s="98">
        <f>+IF(AD81='Tabla Valoración controles'!$D$9,'Tabla Valoración controles'!$F$9,IF(Z81=FORMULAS!$A$10,0,'Tabla Valoración controles'!$F$10))</f>
        <v>0</v>
      </c>
      <c r="AF81" s="97" t="s">
        <v>244</v>
      </c>
      <c r="AG81" s="98">
        <f>+IF(AF81='Tabla Valoración controles'!$D$9,'Tabla Valoración controles'!$F$9,IF(AB81=FORMULAS!$A$10,0,'Tabla Valoración controles'!$F$10))</f>
        <v>0</v>
      </c>
      <c r="AH81" s="97" t="s">
        <v>245</v>
      </c>
      <c r="AI81" s="98">
        <f>+IF(AH81='Tabla Valoración controles'!$D$13,'Tabla Valoración controles'!$F$13,'Tabla Valoración controles'!$F$14)</f>
        <v>0</v>
      </c>
      <c r="AJ81" s="99">
        <f t="shared" si="0"/>
        <v>0.35</v>
      </c>
      <c r="AK81" s="100" t="s">
        <v>246</v>
      </c>
      <c r="AL81" s="101">
        <f>+IF(AK81=CONTROLES!$C$50,CONTROLES!$D$50,CONTROLES!$D$51)</f>
        <v>15</v>
      </c>
      <c r="AM81" s="100" t="s">
        <v>251</v>
      </c>
      <c r="AN81" s="101">
        <f>+IF(AM81=CONTROLES!$C$52,CONTROLES!$D$52,CONTROLES!$D$53)</f>
        <v>15</v>
      </c>
      <c r="AO81" s="100" t="s">
        <v>252</v>
      </c>
      <c r="AP81" s="101">
        <f>+IF(AO81=CONTROLES!$C$54,CONTROLES!$D$54,CONTROLES!$D$55)</f>
        <v>15</v>
      </c>
      <c r="AQ81" s="100" t="s">
        <v>283</v>
      </c>
      <c r="AR81" s="101">
        <f>+IF(AQ81=CONTROLES!$C$56,CONTROLES!$D$56,IF(AQ81=CONTROLES!$C$57,CONTROLES!$D$57,CONTROLES!$D$58))</f>
        <v>10</v>
      </c>
      <c r="AS81" s="100" t="s">
        <v>254</v>
      </c>
      <c r="AT81" s="101">
        <f>+IF(AS81=CONTROLES!$C$59,CONTROLES!$D$59,CONTROLES!$D$60)</f>
        <v>15</v>
      </c>
      <c r="AU81" s="100" t="s">
        <v>255</v>
      </c>
      <c r="AV81" s="101">
        <f>+IF(AU81=CONTROLES!$C$61,CONTROLES!$D$61,CONTROLES!$D$62)</f>
        <v>15</v>
      </c>
      <c r="AW81" s="100" t="s">
        <v>256</v>
      </c>
      <c r="AX81" s="101">
        <f>+IF(AW81=CONTROLES!$C$63,CONTROLES!$D$63,IF(AW81=CONTROLES!$C$64,CONTROLES!$D$64,0))</f>
        <v>10</v>
      </c>
      <c r="AY81" s="101">
        <f t="shared" si="1"/>
        <v>95</v>
      </c>
      <c r="AZ81" s="106" t="str">
        <f t="shared" si="2"/>
        <v>Moderado</v>
      </c>
      <c r="BA81" s="228" t="s">
        <v>21</v>
      </c>
      <c r="BB81" s="390" t="str">
        <f>VLOOKUP(BA81,FORMULAS!$A$77:$B$82,2,0)</f>
        <v>Probabilidad</v>
      </c>
      <c r="BC81" s="399" t="str">
        <f>+S81</f>
        <v>Mayor</v>
      </c>
      <c r="BD81" s="400" t="str">
        <f>CONCATENATE(BC81,"-",BB81)</f>
        <v>Mayor-Probabilidad</v>
      </c>
      <c r="BE81" s="397" t="e">
        <f>VLOOKUP(BD81,FORMULAS!$I$77:$J$97,2,0)</f>
        <v>#N/A</v>
      </c>
      <c r="BF81" s="397" t="s">
        <v>257</v>
      </c>
      <c r="BG81" s="229"/>
      <c r="BH81" s="229"/>
      <c r="BI81" s="230"/>
      <c r="BJ81" s="230"/>
      <c r="BK81" s="229"/>
      <c r="BL81" s="115"/>
      <c r="BM81" s="115"/>
      <c r="BN81" s="115"/>
      <c r="BO81" s="115"/>
      <c r="BP81" s="115"/>
      <c r="BQ81" s="115"/>
      <c r="BR81" s="115"/>
      <c r="BS81" s="115"/>
      <c r="BT81" s="115"/>
      <c r="BU81" s="115"/>
      <c r="BV81" s="115"/>
      <c r="BW81" s="115"/>
      <c r="BX81" s="115"/>
      <c r="BY81" s="115"/>
      <c r="BZ81" s="115"/>
      <c r="CA81" s="115"/>
      <c r="CB81" s="115"/>
      <c r="CC81" s="115"/>
      <c r="CD81" s="115"/>
      <c r="CE81" s="115"/>
      <c r="CF81" s="115"/>
      <c r="CG81" s="115"/>
      <c r="CH81" s="115"/>
      <c r="CI81" s="115"/>
      <c r="CJ81" s="115"/>
      <c r="CK81" s="115"/>
      <c r="CL81" s="115"/>
      <c r="CM81" s="158"/>
      <c r="CN81" s="107"/>
      <c r="CO81" s="107"/>
      <c r="CP81" s="107"/>
      <c r="CQ81" s="107"/>
      <c r="CR81" s="107"/>
      <c r="CS81" s="115"/>
      <c r="CT81" s="115"/>
      <c r="CU81" s="115"/>
      <c r="CV81" s="128"/>
      <c r="CW81" s="128"/>
      <c r="CX81" s="128"/>
      <c r="CY81" s="128"/>
      <c r="CZ81" s="128"/>
      <c r="DA81" s="115"/>
      <c r="DB81" s="130"/>
      <c r="DC81" s="130"/>
      <c r="DD81" s="130"/>
      <c r="DE81" s="130"/>
      <c r="DF81" s="130"/>
      <c r="DG81" s="130"/>
      <c r="DH81" s="130"/>
      <c r="DI81" s="130"/>
      <c r="DJ81" s="130"/>
      <c r="DK81" s="131"/>
      <c r="DL81" s="131"/>
      <c r="DM81" s="130"/>
      <c r="DN81" s="69"/>
      <c r="DO81" s="69"/>
      <c r="DP81" s="69"/>
      <c r="DQ81" s="69"/>
      <c r="DR81" s="69"/>
      <c r="DS81" s="69"/>
      <c r="DT81" s="69"/>
      <c r="DU81" s="69"/>
      <c r="DV81" s="69"/>
      <c r="DW81" s="69"/>
      <c r="DX81" s="69"/>
      <c r="DY81" s="69"/>
      <c r="DZ81" s="69"/>
      <c r="EA81" s="69"/>
      <c r="EB81" s="69"/>
      <c r="EC81" s="69"/>
      <c r="ED81" s="69"/>
    </row>
    <row r="82" spans="1:134" ht="79.5" hidden="1" customHeight="1" x14ac:dyDescent="0.25">
      <c r="A82" s="385"/>
      <c r="B82" s="385"/>
      <c r="C82" s="385"/>
      <c r="D82" s="385"/>
      <c r="E82" s="94"/>
      <c r="F82" s="385"/>
      <c r="G82" s="94"/>
      <c r="H82" s="385"/>
      <c r="I82" s="385"/>
      <c r="J82" s="198"/>
      <c r="K82" s="198"/>
      <c r="L82" s="198"/>
      <c r="M82" s="198"/>
      <c r="N82" s="385"/>
      <c r="O82" s="385"/>
      <c r="P82" s="385"/>
      <c r="Q82" s="385"/>
      <c r="R82" s="385"/>
      <c r="S82" s="385"/>
      <c r="T82" s="385"/>
      <c r="U82" s="385"/>
      <c r="V82" s="95"/>
      <c r="W82" s="94"/>
      <c r="X82" s="94"/>
      <c r="Y82" s="94"/>
      <c r="Z82" s="97"/>
      <c r="AA82" s="98">
        <f>+IF(Z82='Tabla Valoración controles'!$D$4,'Tabla Valoración controles'!$F$4,IF('Mapa Corrupcion'!Z82='Tabla Valoración controles'!$D$5,'Tabla Valoración controles'!$F$5,IF(Z82=FORMULAS!$A$10,0,'Tabla Valoración controles'!$F$6)))</f>
        <v>0.1</v>
      </c>
      <c r="AB82" s="97" t="s">
        <v>242</v>
      </c>
      <c r="AC82" s="98">
        <f>+IF(AB82='Tabla Valoración controles'!$D$7,'Tabla Valoración controles'!$F$7,IF(Z82=FORMULAS!$A$10,0,'Tabla Valoración controles'!$F$8))</f>
        <v>0.15</v>
      </c>
      <c r="AD82" s="97" t="s">
        <v>243</v>
      </c>
      <c r="AE82" s="98">
        <f>+IF(AD82='Tabla Valoración controles'!$D$9,'Tabla Valoración controles'!$F$9,IF(Z82=FORMULAS!$A$10,0,'Tabla Valoración controles'!$F$10))</f>
        <v>0</v>
      </c>
      <c r="AF82" s="97" t="s">
        <v>244</v>
      </c>
      <c r="AG82" s="98">
        <f>+IF(AF82='Tabla Valoración controles'!$D$9,'Tabla Valoración controles'!$F$9,IF(AB82=FORMULAS!$A$10,0,'Tabla Valoración controles'!$F$10))</f>
        <v>0</v>
      </c>
      <c r="AH82" s="97" t="s">
        <v>245</v>
      </c>
      <c r="AI82" s="98">
        <f>+IF(AH82='Tabla Valoración controles'!$D$13,'Tabla Valoración controles'!$F$13,'Tabla Valoración controles'!$F$14)</f>
        <v>0</v>
      </c>
      <c r="AJ82" s="99">
        <f t="shared" si="0"/>
        <v>0.25</v>
      </c>
      <c r="AK82" s="100" t="s">
        <v>246</v>
      </c>
      <c r="AL82" s="101">
        <f>+IF(AK82=CONTROLES!$C$50,CONTROLES!$D$50,CONTROLES!$D$51)</f>
        <v>15</v>
      </c>
      <c r="AM82" s="100" t="s">
        <v>251</v>
      </c>
      <c r="AN82" s="101">
        <f>+IF(AM82=CONTROLES!$C$52,CONTROLES!$D$52,CONTROLES!$D$53)</f>
        <v>15</v>
      </c>
      <c r="AO82" s="100" t="s">
        <v>252</v>
      </c>
      <c r="AP82" s="101">
        <f>+IF(AO82=CONTROLES!$C$54,CONTROLES!$D$54,CONTROLES!$D$55)</f>
        <v>15</v>
      </c>
      <c r="AQ82" s="100" t="s">
        <v>283</v>
      </c>
      <c r="AR82" s="101">
        <f>+IF(AQ82=CONTROLES!$C$56,CONTROLES!$D$56,IF(AQ82=CONTROLES!$C$57,CONTROLES!$D$57,CONTROLES!$D$58))</f>
        <v>10</v>
      </c>
      <c r="AS82" s="100" t="s">
        <v>254</v>
      </c>
      <c r="AT82" s="101">
        <f>+IF(AS82=CONTROLES!$C$59,CONTROLES!$D$59,CONTROLES!$D$60)</f>
        <v>15</v>
      </c>
      <c r="AU82" s="100" t="s">
        <v>255</v>
      </c>
      <c r="AV82" s="101">
        <f>+IF(AU82=CONTROLES!$C$61,CONTROLES!$D$61,CONTROLES!$D$62)</f>
        <v>15</v>
      </c>
      <c r="AW82" s="100" t="s">
        <v>256</v>
      </c>
      <c r="AX82" s="101">
        <f>+IF(AW82=CONTROLES!$C$63,CONTROLES!$D$63,IF(AW82=CONTROLES!$C$64,CONTROLES!$D$64,0))</f>
        <v>10</v>
      </c>
      <c r="AY82" s="101">
        <f t="shared" si="1"/>
        <v>95</v>
      </c>
      <c r="AZ82" s="106" t="str">
        <f t="shared" si="2"/>
        <v>Moderado</v>
      </c>
      <c r="BA82" s="231"/>
      <c r="BB82" s="385"/>
      <c r="BC82" s="385"/>
      <c r="BD82" s="385"/>
      <c r="BE82" s="385"/>
      <c r="BF82" s="385"/>
      <c r="BG82" s="229"/>
      <c r="BH82" s="229"/>
      <c r="BI82" s="230"/>
      <c r="BJ82" s="230"/>
      <c r="BK82" s="229"/>
      <c r="BL82" s="115"/>
      <c r="BM82" s="115"/>
      <c r="BN82" s="115"/>
      <c r="BO82" s="115"/>
      <c r="BP82" s="115"/>
      <c r="BQ82" s="115"/>
      <c r="BR82" s="115"/>
      <c r="BS82" s="115"/>
      <c r="BT82" s="115"/>
      <c r="BU82" s="115"/>
      <c r="BV82" s="115"/>
      <c r="BW82" s="115"/>
      <c r="BX82" s="115"/>
      <c r="BY82" s="115"/>
      <c r="BZ82" s="115"/>
      <c r="CA82" s="115"/>
      <c r="CB82" s="115"/>
      <c r="CC82" s="115"/>
      <c r="CD82" s="115"/>
      <c r="CE82" s="115"/>
      <c r="CF82" s="115"/>
      <c r="CG82" s="115"/>
      <c r="CH82" s="115"/>
      <c r="CI82" s="115"/>
      <c r="CJ82" s="115"/>
      <c r="CK82" s="115"/>
      <c r="CL82" s="115"/>
      <c r="CM82" s="158"/>
      <c r="CN82" s="107"/>
      <c r="CO82" s="107"/>
      <c r="CP82" s="107"/>
      <c r="CQ82" s="107"/>
      <c r="CR82" s="107"/>
      <c r="CS82" s="115"/>
      <c r="CT82" s="115"/>
      <c r="CU82" s="115"/>
      <c r="CV82" s="128"/>
      <c r="CW82" s="128"/>
      <c r="CX82" s="128"/>
      <c r="CY82" s="128"/>
      <c r="CZ82" s="128"/>
      <c r="DA82" s="115"/>
      <c r="DB82" s="130"/>
      <c r="DC82" s="130"/>
      <c r="DD82" s="130"/>
      <c r="DE82" s="130"/>
      <c r="DF82" s="130"/>
      <c r="DG82" s="130"/>
      <c r="DH82" s="130"/>
      <c r="DI82" s="130"/>
      <c r="DJ82" s="130"/>
      <c r="DK82" s="131"/>
      <c r="DL82" s="131"/>
      <c r="DM82" s="130"/>
      <c r="DN82" s="69"/>
      <c r="DO82" s="69"/>
      <c r="DP82" s="69"/>
      <c r="DQ82" s="69"/>
      <c r="DR82" s="69"/>
      <c r="DS82" s="69"/>
      <c r="DT82" s="69"/>
      <c r="DU82" s="69"/>
      <c r="DV82" s="69"/>
      <c r="DW82" s="69"/>
      <c r="DX82" s="69"/>
      <c r="DY82" s="69"/>
      <c r="DZ82" s="69"/>
      <c r="EA82" s="69"/>
      <c r="EB82" s="69"/>
      <c r="EC82" s="69"/>
      <c r="ED82" s="69"/>
    </row>
    <row r="83" spans="1:134" ht="39.75" hidden="1" customHeight="1" x14ac:dyDescent="0.25">
      <c r="A83" s="385"/>
      <c r="B83" s="385"/>
      <c r="C83" s="385"/>
      <c r="D83" s="385"/>
      <c r="E83" s="94"/>
      <c r="F83" s="385"/>
      <c r="G83" s="94"/>
      <c r="H83" s="385"/>
      <c r="I83" s="385"/>
      <c r="J83" s="198"/>
      <c r="K83" s="198"/>
      <c r="L83" s="198"/>
      <c r="M83" s="198"/>
      <c r="N83" s="385"/>
      <c r="O83" s="385"/>
      <c r="P83" s="385"/>
      <c r="Q83" s="385"/>
      <c r="R83" s="385"/>
      <c r="S83" s="385"/>
      <c r="T83" s="385"/>
      <c r="U83" s="385"/>
      <c r="V83" s="95"/>
      <c r="W83" s="94"/>
      <c r="X83" s="94"/>
      <c r="Y83" s="94"/>
      <c r="Z83" s="97"/>
      <c r="AA83" s="98">
        <f>+IF(Z83='Tabla Valoración controles'!$D$4,'Tabla Valoración controles'!$F$4,IF('Mapa Corrupcion'!Z83='Tabla Valoración controles'!$D$5,'Tabla Valoración controles'!$F$5,IF(Z83=FORMULAS!$A$10,0,'Tabla Valoración controles'!$F$6)))</f>
        <v>0.1</v>
      </c>
      <c r="AB83" s="97"/>
      <c r="AC83" s="98">
        <f>+IF(AB83='Tabla Valoración controles'!$D$7,'Tabla Valoración controles'!$F$7,IF(Z83=FORMULAS!$A$10,0,'Tabla Valoración controles'!$F$8))</f>
        <v>0.15</v>
      </c>
      <c r="AD83" s="97"/>
      <c r="AE83" s="98">
        <f>+IF(AD83='Tabla Valoración controles'!$D$9,'Tabla Valoración controles'!$F$9,IF(Z83=FORMULAS!$A$10,0,'Tabla Valoración controles'!$F$10))</f>
        <v>0</v>
      </c>
      <c r="AF83" s="97"/>
      <c r="AG83" s="98">
        <f>+IF(AF83='Tabla Valoración controles'!$D$9,'Tabla Valoración controles'!$F$9,IF(AB83=FORMULAS!$A$10,0,'Tabla Valoración controles'!$F$10))</f>
        <v>0</v>
      </c>
      <c r="AH83" s="97"/>
      <c r="AI83" s="98">
        <f>+IF(AH83='Tabla Valoración controles'!$D$13,'Tabla Valoración controles'!$F$13,'Tabla Valoración controles'!$F$14)</f>
        <v>0</v>
      </c>
      <c r="AJ83" s="99">
        <f t="shared" si="0"/>
        <v>0.25</v>
      </c>
      <c r="AK83" s="100" t="s">
        <v>246</v>
      </c>
      <c r="AL83" s="101">
        <f>+IF(AK83=CONTROLES!$C$50,CONTROLES!$D$50,CONTROLES!$D$51)</f>
        <v>15</v>
      </c>
      <c r="AM83" s="100" t="s">
        <v>251</v>
      </c>
      <c r="AN83" s="101">
        <f>+IF(AM83=CONTROLES!$C$52,CONTROLES!$D$52,CONTROLES!$D$53)</f>
        <v>15</v>
      </c>
      <c r="AO83" s="100" t="s">
        <v>252</v>
      </c>
      <c r="AP83" s="101">
        <f>+IF(AO83=CONTROLES!$C$54,CONTROLES!$D$54,CONTROLES!$D$55)</f>
        <v>15</v>
      </c>
      <c r="AQ83" s="100" t="s">
        <v>283</v>
      </c>
      <c r="AR83" s="101">
        <f>+IF(AQ83=CONTROLES!$C$56,CONTROLES!$D$56,IF(AQ83=CONTROLES!$C$57,CONTROLES!$D$57,CONTROLES!$D$58))</f>
        <v>10</v>
      </c>
      <c r="AS83" s="100" t="s">
        <v>254</v>
      </c>
      <c r="AT83" s="101">
        <f>+IF(AS83=CONTROLES!$C$59,CONTROLES!$D$59,CONTROLES!$D$60)</f>
        <v>15</v>
      </c>
      <c r="AU83" s="100" t="s">
        <v>255</v>
      </c>
      <c r="AV83" s="101">
        <f>+IF(AU83=CONTROLES!$C$61,CONTROLES!$D$61,CONTROLES!$D$62)</f>
        <v>15</v>
      </c>
      <c r="AW83" s="100" t="s">
        <v>256</v>
      </c>
      <c r="AX83" s="101">
        <f>+IF(AW83=CONTROLES!$C$63,CONTROLES!$D$63,IF(AW83=CONTROLES!$C$64,CONTROLES!$D$64,0))</f>
        <v>10</v>
      </c>
      <c r="AY83" s="101">
        <f t="shared" si="1"/>
        <v>95</v>
      </c>
      <c r="AZ83" s="106" t="str">
        <f t="shared" si="2"/>
        <v>Moderado</v>
      </c>
      <c r="BA83" s="231"/>
      <c r="BB83" s="385"/>
      <c r="BC83" s="385"/>
      <c r="BD83" s="385"/>
      <c r="BE83" s="385"/>
      <c r="BF83" s="385"/>
      <c r="BG83" s="143"/>
      <c r="BH83" s="143"/>
      <c r="BI83" s="143"/>
      <c r="BJ83" s="143"/>
      <c r="BK83" s="143"/>
      <c r="BL83" s="115"/>
      <c r="BM83" s="115"/>
      <c r="BN83" s="115"/>
      <c r="BO83" s="115"/>
      <c r="BP83" s="115"/>
      <c r="BQ83" s="115"/>
      <c r="BR83" s="115"/>
      <c r="BS83" s="115"/>
      <c r="BT83" s="115"/>
      <c r="BU83" s="115"/>
      <c r="BV83" s="115"/>
      <c r="BW83" s="115"/>
      <c r="BX83" s="115"/>
      <c r="BY83" s="115"/>
      <c r="BZ83" s="115"/>
      <c r="CA83" s="115"/>
      <c r="CB83" s="115"/>
      <c r="CC83" s="115"/>
      <c r="CD83" s="115"/>
      <c r="CE83" s="115"/>
      <c r="CF83" s="115"/>
      <c r="CG83" s="115"/>
      <c r="CH83" s="115"/>
      <c r="CI83" s="115"/>
      <c r="CJ83" s="115"/>
      <c r="CK83" s="115"/>
      <c r="CL83" s="115"/>
      <c r="CM83" s="158"/>
      <c r="CN83" s="107"/>
      <c r="CO83" s="107"/>
      <c r="CP83" s="107"/>
      <c r="CQ83" s="107"/>
      <c r="CR83" s="107"/>
      <c r="CS83" s="115"/>
      <c r="CT83" s="115"/>
      <c r="CU83" s="115"/>
      <c r="CV83" s="128"/>
      <c r="CW83" s="128"/>
      <c r="CX83" s="128"/>
      <c r="CY83" s="128"/>
      <c r="CZ83" s="128"/>
      <c r="DA83" s="115"/>
      <c r="DB83" s="130"/>
      <c r="DC83" s="130"/>
      <c r="DD83" s="130"/>
      <c r="DE83" s="130"/>
      <c r="DF83" s="130"/>
      <c r="DG83" s="130"/>
      <c r="DH83" s="130"/>
      <c r="DI83" s="130"/>
      <c r="DJ83" s="130"/>
      <c r="DK83" s="131"/>
      <c r="DL83" s="131"/>
      <c r="DM83" s="130"/>
      <c r="DN83" s="69"/>
      <c r="DO83" s="69"/>
      <c r="DP83" s="69"/>
      <c r="DQ83" s="69"/>
      <c r="DR83" s="69"/>
      <c r="DS83" s="69"/>
      <c r="DT83" s="69"/>
      <c r="DU83" s="69"/>
      <c r="DV83" s="69"/>
      <c r="DW83" s="69"/>
      <c r="DX83" s="69"/>
      <c r="DY83" s="69"/>
      <c r="DZ83" s="69"/>
      <c r="EA83" s="69"/>
      <c r="EB83" s="69"/>
      <c r="EC83" s="69"/>
      <c r="ED83" s="69"/>
    </row>
    <row r="84" spans="1:134" ht="39.75" hidden="1" customHeight="1" x14ac:dyDescent="0.25">
      <c r="A84" s="385"/>
      <c r="B84" s="385"/>
      <c r="C84" s="385"/>
      <c r="D84" s="385"/>
      <c r="E84" s="94"/>
      <c r="F84" s="385"/>
      <c r="G84" s="94"/>
      <c r="H84" s="385"/>
      <c r="I84" s="385"/>
      <c r="J84" s="198"/>
      <c r="K84" s="198"/>
      <c r="L84" s="198"/>
      <c r="M84" s="198"/>
      <c r="N84" s="385"/>
      <c r="O84" s="385"/>
      <c r="P84" s="385"/>
      <c r="Q84" s="385"/>
      <c r="R84" s="385"/>
      <c r="S84" s="385"/>
      <c r="T84" s="385"/>
      <c r="U84" s="385"/>
      <c r="V84" s="95"/>
      <c r="W84" s="94"/>
      <c r="X84" s="94"/>
      <c r="Y84" s="94"/>
      <c r="Z84" s="97"/>
      <c r="AA84" s="98">
        <f>+IF(Z84='Tabla Valoración controles'!$D$4,'Tabla Valoración controles'!$F$4,IF('Mapa Corrupcion'!Z84='Tabla Valoración controles'!$D$5,'Tabla Valoración controles'!$F$5,IF(Z84=FORMULAS!$A$10,0,'Tabla Valoración controles'!$F$6)))</f>
        <v>0.1</v>
      </c>
      <c r="AB84" s="97"/>
      <c r="AC84" s="98">
        <f>+IF(AB84='Tabla Valoración controles'!$D$7,'Tabla Valoración controles'!$F$7,IF(Z84=FORMULAS!$A$10,0,'Tabla Valoración controles'!$F$8))</f>
        <v>0.15</v>
      </c>
      <c r="AD84" s="97"/>
      <c r="AE84" s="98">
        <f>+IF(AD84='Tabla Valoración controles'!$D$9,'Tabla Valoración controles'!$F$9,IF(Z84=FORMULAS!$A$10,0,'Tabla Valoración controles'!$F$10))</f>
        <v>0</v>
      </c>
      <c r="AF84" s="97"/>
      <c r="AG84" s="98">
        <f>+IF(AF84='Tabla Valoración controles'!$D$9,'Tabla Valoración controles'!$F$9,IF(AB84=FORMULAS!$A$10,0,'Tabla Valoración controles'!$F$10))</f>
        <v>0</v>
      </c>
      <c r="AH84" s="97"/>
      <c r="AI84" s="98">
        <f>+IF(AH84='Tabla Valoración controles'!$D$13,'Tabla Valoración controles'!$F$13,'Tabla Valoración controles'!$F$14)</f>
        <v>0</v>
      </c>
      <c r="AJ84" s="99">
        <f t="shared" si="0"/>
        <v>0.25</v>
      </c>
      <c r="AK84" s="100" t="s">
        <v>246</v>
      </c>
      <c r="AL84" s="101">
        <f>+IF(AK84=CONTROLES!$C$50,CONTROLES!$D$50,CONTROLES!$D$51)</f>
        <v>15</v>
      </c>
      <c r="AM84" s="100" t="s">
        <v>251</v>
      </c>
      <c r="AN84" s="101">
        <f>+IF(AM84=CONTROLES!$C$52,CONTROLES!$D$52,CONTROLES!$D$53)</f>
        <v>15</v>
      </c>
      <c r="AO84" s="100" t="s">
        <v>252</v>
      </c>
      <c r="AP84" s="101">
        <f>+IF(AO84=CONTROLES!$C$54,CONTROLES!$D$54,CONTROLES!$D$55)</f>
        <v>15</v>
      </c>
      <c r="AQ84" s="100" t="s">
        <v>283</v>
      </c>
      <c r="AR84" s="101">
        <f>+IF(AQ84=CONTROLES!$C$56,CONTROLES!$D$56,IF(AQ84=CONTROLES!$C$57,CONTROLES!$D$57,CONTROLES!$D$58))</f>
        <v>10</v>
      </c>
      <c r="AS84" s="100" t="s">
        <v>254</v>
      </c>
      <c r="AT84" s="101">
        <f>+IF(AS84=CONTROLES!$C$59,CONTROLES!$D$59,CONTROLES!$D$60)</f>
        <v>15</v>
      </c>
      <c r="AU84" s="100" t="s">
        <v>255</v>
      </c>
      <c r="AV84" s="101">
        <f>+IF(AU84=CONTROLES!$C$61,CONTROLES!$D$61,CONTROLES!$D$62)</f>
        <v>15</v>
      </c>
      <c r="AW84" s="100" t="s">
        <v>256</v>
      </c>
      <c r="AX84" s="101">
        <f>+IF(AW84=CONTROLES!$C$63,CONTROLES!$D$63,IF(AW84=CONTROLES!$C$64,CONTROLES!$D$64,0))</f>
        <v>10</v>
      </c>
      <c r="AY84" s="101">
        <f t="shared" si="1"/>
        <v>95</v>
      </c>
      <c r="AZ84" s="106" t="str">
        <f t="shared" si="2"/>
        <v>Moderado</v>
      </c>
      <c r="BA84" s="231"/>
      <c r="BB84" s="385"/>
      <c r="BC84" s="385"/>
      <c r="BD84" s="385"/>
      <c r="BE84" s="385"/>
      <c r="BF84" s="385"/>
      <c r="BG84" s="143"/>
      <c r="BH84" s="143"/>
      <c r="BI84" s="143"/>
      <c r="BJ84" s="143"/>
      <c r="BK84" s="143"/>
      <c r="BL84" s="115"/>
      <c r="BM84" s="115"/>
      <c r="BN84" s="115"/>
      <c r="BO84" s="115"/>
      <c r="BP84" s="115"/>
      <c r="BQ84" s="115"/>
      <c r="BR84" s="115"/>
      <c r="BS84" s="115"/>
      <c r="BT84" s="115"/>
      <c r="BU84" s="115"/>
      <c r="BV84" s="115"/>
      <c r="BW84" s="115"/>
      <c r="BX84" s="115"/>
      <c r="BY84" s="115"/>
      <c r="BZ84" s="115"/>
      <c r="CA84" s="115"/>
      <c r="CB84" s="115"/>
      <c r="CC84" s="115"/>
      <c r="CD84" s="115"/>
      <c r="CE84" s="115"/>
      <c r="CF84" s="115"/>
      <c r="CG84" s="115"/>
      <c r="CH84" s="115"/>
      <c r="CI84" s="115"/>
      <c r="CJ84" s="115"/>
      <c r="CK84" s="115"/>
      <c r="CL84" s="115"/>
      <c r="CM84" s="158"/>
      <c r="CN84" s="107"/>
      <c r="CO84" s="107"/>
      <c r="CP84" s="107"/>
      <c r="CQ84" s="107"/>
      <c r="CR84" s="107"/>
      <c r="CS84" s="115"/>
      <c r="CT84" s="115"/>
      <c r="CU84" s="115"/>
      <c r="CV84" s="128"/>
      <c r="CW84" s="128"/>
      <c r="CX84" s="128"/>
      <c r="CY84" s="128"/>
      <c r="CZ84" s="128"/>
      <c r="DA84" s="115"/>
      <c r="DB84" s="130"/>
      <c r="DC84" s="130"/>
      <c r="DD84" s="130"/>
      <c r="DE84" s="130"/>
      <c r="DF84" s="130"/>
      <c r="DG84" s="130"/>
      <c r="DH84" s="130"/>
      <c r="DI84" s="130"/>
      <c r="DJ84" s="130"/>
      <c r="DK84" s="131"/>
      <c r="DL84" s="131"/>
      <c r="DM84" s="130"/>
      <c r="DN84" s="69"/>
      <c r="DO84" s="69"/>
      <c r="DP84" s="69"/>
      <c r="DQ84" s="69"/>
      <c r="DR84" s="69"/>
      <c r="DS84" s="69"/>
      <c r="DT84" s="69"/>
      <c r="DU84" s="69"/>
      <c r="DV84" s="69"/>
      <c r="DW84" s="69"/>
      <c r="DX84" s="69"/>
      <c r="DY84" s="69"/>
      <c r="DZ84" s="69"/>
      <c r="EA84" s="69"/>
      <c r="EB84" s="69"/>
      <c r="EC84" s="69"/>
      <c r="ED84" s="69"/>
    </row>
    <row r="85" spans="1:134" ht="39.75" hidden="1" customHeight="1" x14ac:dyDescent="0.25">
      <c r="A85" s="385"/>
      <c r="B85" s="385"/>
      <c r="C85" s="385"/>
      <c r="D85" s="385"/>
      <c r="E85" s="94"/>
      <c r="F85" s="385"/>
      <c r="G85" s="94"/>
      <c r="H85" s="385"/>
      <c r="I85" s="385"/>
      <c r="J85" s="198"/>
      <c r="K85" s="198"/>
      <c r="L85" s="198"/>
      <c r="M85" s="198"/>
      <c r="N85" s="385"/>
      <c r="O85" s="385"/>
      <c r="P85" s="385"/>
      <c r="Q85" s="385"/>
      <c r="R85" s="385"/>
      <c r="S85" s="385"/>
      <c r="T85" s="385"/>
      <c r="U85" s="385"/>
      <c r="V85" s="95"/>
      <c r="W85" s="94"/>
      <c r="X85" s="94"/>
      <c r="Y85" s="94"/>
      <c r="Z85" s="97"/>
      <c r="AA85" s="98">
        <f>+IF(Z85='Tabla Valoración controles'!$D$4,'Tabla Valoración controles'!$F$4,IF('Mapa Corrupcion'!Z85='Tabla Valoración controles'!$D$5,'Tabla Valoración controles'!$F$5,IF(Z85=FORMULAS!$A$10,0,'Tabla Valoración controles'!$F$6)))</f>
        <v>0.1</v>
      </c>
      <c r="AB85" s="97"/>
      <c r="AC85" s="98">
        <f>+IF(AB85='Tabla Valoración controles'!$D$7,'Tabla Valoración controles'!$F$7,IF(Z85=FORMULAS!$A$10,0,'Tabla Valoración controles'!$F$8))</f>
        <v>0.15</v>
      </c>
      <c r="AD85" s="97"/>
      <c r="AE85" s="98">
        <f>+IF(AD85='Tabla Valoración controles'!$D$9,'Tabla Valoración controles'!$F$9,IF(Z85=FORMULAS!$A$10,0,'Tabla Valoración controles'!$F$10))</f>
        <v>0</v>
      </c>
      <c r="AF85" s="97"/>
      <c r="AG85" s="98">
        <f>+IF(AF85='Tabla Valoración controles'!$D$9,'Tabla Valoración controles'!$F$9,IF(AB85=FORMULAS!$A$10,0,'Tabla Valoración controles'!$F$10))</f>
        <v>0</v>
      </c>
      <c r="AH85" s="97"/>
      <c r="AI85" s="98">
        <f>+IF(AH85='Tabla Valoración controles'!$D$13,'Tabla Valoración controles'!$F$13,'Tabla Valoración controles'!$F$14)</f>
        <v>0</v>
      </c>
      <c r="AJ85" s="99">
        <f t="shared" si="0"/>
        <v>0.25</v>
      </c>
      <c r="AK85" s="100" t="s">
        <v>246</v>
      </c>
      <c r="AL85" s="101">
        <f>+IF(AK85=CONTROLES!$C$50,CONTROLES!$D$50,CONTROLES!$D$51)</f>
        <v>15</v>
      </c>
      <c r="AM85" s="100" t="s">
        <v>251</v>
      </c>
      <c r="AN85" s="101">
        <f>+IF(AM85=CONTROLES!$C$52,CONTROLES!$D$52,CONTROLES!$D$53)</f>
        <v>15</v>
      </c>
      <c r="AO85" s="100" t="s">
        <v>252</v>
      </c>
      <c r="AP85" s="101">
        <f>+IF(AO85=CONTROLES!$C$54,CONTROLES!$D$54,CONTROLES!$D$55)</f>
        <v>15</v>
      </c>
      <c r="AQ85" s="100" t="s">
        <v>283</v>
      </c>
      <c r="AR85" s="101">
        <f>+IF(AQ85=CONTROLES!$C$56,CONTROLES!$D$56,IF(AQ85=CONTROLES!$C$57,CONTROLES!$D$57,CONTROLES!$D$58))</f>
        <v>10</v>
      </c>
      <c r="AS85" s="100" t="s">
        <v>254</v>
      </c>
      <c r="AT85" s="101">
        <f>+IF(AS85=CONTROLES!$C$59,CONTROLES!$D$59,CONTROLES!$D$60)</f>
        <v>15</v>
      </c>
      <c r="AU85" s="100" t="s">
        <v>255</v>
      </c>
      <c r="AV85" s="101">
        <f>+IF(AU85=CONTROLES!$C$61,CONTROLES!$D$61,CONTROLES!$D$62)</f>
        <v>15</v>
      </c>
      <c r="AW85" s="100" t="s">
        <v>256</v>
      </c>
      <c r="AX85" s="101">
        <f>+IF(AW85=CONTROLES!$C$63,CONTROLES!$D$63,IF(AW85=CONTROLES!$C$64,CONTROLES!$D$64,0))</f>
        <v>10</v>
      </c>
      <c r="AY85" s="101">
        <f t="shared" si="1"/>
        <v>95</v>
      </c>
      <c r="AZ85" s="106" t="str">
        <f t="shared" si="2"/>
        <v>Moderado</v>
      </c>
      <c r="BA85" s="231"/>
      <c r="BB85" s="385"/>
      <c r="BC85" s="385"/>
      <c r="BD85" s="385"/>
      <c r="BE85" s="385"/>
      <c r="BF85" s="385"/>
      <c r="BG85" s="143"/>
      <c r="BH85" s="143"/>
      <c r="BI85" s="143"/>
      <c r="BJ85" s="143"/>
      <c r="BK85" s="143"/>
      <c r="BL85" s="115"/>
      <c r="BM85" s="115"/>
      <c r="BN85" s="115"/>
      <c r="BO85" s="115"/>
      <c r="BP85" s="115"/>
      <c r="BQ85" s="115"/>
      <c r="BR85" s="115"/>
      <c r="BS85" s="115"/>
      <c r="BT85" s="115"/>
      <c r="BU85" s="115"/>
      <c r="BV85" s="115"/>
      <c r="BW85" s="115"/>
      <c r="BX85" s="115"/>
      <c r="BY85" s="115"/>
      <c r="BZ85" s="115"/>
      <c r="CA85" s="115"/>
      <c r="CB85" s="115"/>
      <c r="CC85" s="115"/>
      <c r="CD85" s="115"/>
      <c r="CE85" s="115"/>
      <c r="CF85" s="115"/>
      <c r="CG85" s="115"/>
      <c r="CH85" s="115"/>
      <c r="CI85" s="115"/>
      <c r="CJ85" s="115"/>
      <c r="CK85" s="115"/>
      <c r="CL85" s="115"/>
      <c r="CM85" s="158"/>
      <c r="CN85" s="107"/>
      <c r="CO85" s="107"/>
      <c r="CP85" s="107"/>
      <c r="CQ85" s="107"/>
      <c r="CR85" s="107"/>
      <c r="CS85" s="115"/>
      <c r="CT85" s="115"/>
      <c r="CU85" s="115"/>
      <c r="CV85" s="128"/>
      <c r="CW85" s="128"/>
      <c r="CX85" s="128"/>
      <c r="CY85" s="128"/>
      <c r="CZ85" s="128"/>
      <c r="DA85" s="115"/>
      <c r="DB85" s="130"/>
      <c r="DC85" s="130"/>
      <c r="DD85" s="130"/>
      <c r="DE85" s="130"/>
      <c r="DF85" s="130"/>
      <c r="DG85" s="130"/>
      <c r="DH85" s="130"/>
      <c r="DI85" s="130"/>
      <c r="DJ85" s="130"/>
      <c r="DK85" s="131"/>
      <c r="DL85" s="131"/>
      <c r="DM85" s="130"/>
      <c r="DN85" s="69"/>
      <c r="DO85" s="69"/>
      <c r="DP85" s="69"/>
      <c r="DQ85" s="69"/>
      <c r="DR85" s="69"/>
      <c r="DS85" s="69"/>
      <c r="DT85" s="69"/>
      <c r="DU85" s="69"/>
      <c r="DV85" s="69"/>
      <c r="DW85" s="69"/>
      <c r="DX85" s="69"/>
      <c r="DY85" s="69"/>
      <c r="DZ85" s="69"/>
      <c r="EA85" s="69"/>
      <c r="EB85" s="69"/>
      <c r="EC85" s="69"/>
      <c r="ED85" s="69"/>
    </row>
    <row r="86" spans="1:134" ht="39.75" hidden="1" customHeight="1" x14ac:dyDescent="0.25">
      <c r="A86" s="386"/>
      <c r="B86" s="386"/>
      <c r="C86" s="386"/>
      <c r="D86" s="386"/>
      <c r="E86" s="94"/>
      <c r="F86" s="386"/>
      <c r="G86" s="94"/>
      <c r="H86" s="386"/>
      <c r="I86" s="386"/>
      <c r="J86" s="193"/>
      <c r="K86" s="193"/>
      <c r="L86" s="193"/>
      <c r="M86" s="193"/>
      <c r="N86" s="386"/>
      <c r="O86" s="386"/>
      <c r="P86" s="386"/>
      <c r="Q86" s="386"/>
      <c r="R86" s="386"/>
      <c r="S86" s="386"/>
      <c r="T86" s="386"/>
      <c r="U86" s="386"/>
      <c r="V86" s="95"/>
      <c r="W86" s="94"/>
      <c r="X86" s="94"/>
      <c r="Y86" s="94"/>
      <c r="Z86" s="97"/>
      <c r="AA86" s="98">
        <f>+IF(Z86='Tabla Valoración controles'!$D$4,'Tabla Valoración controles'!$F$4,IF('Mapa Corrupcion'!Z86='Tabla Valoración controles'!$D$5,'Tabla Valoración controles'!$F$5,IF(Z86=FORMULAS!$A$10,0,'Tabla Valoración controles'!$F$6)))</f>
        <v>0.1</v>
      </c>
      <c r="AB86" s="97"/>
      <c r="AC86" s="98">
        <f>+IF(AB86='Tabla Valoración controles'!$D$7,'Tabla Valoración controles'!$F$7,IF(Z86=FORMULAS!$A$10,0,'Tabla Valoración controles'!$F$8))</f>
        <v>0.15</v>
      </c>
      <c r="AD86" s="97"/>
      <c r="AE86" s="98">
        <f>+IF(AD86='Tabla Valoración controles'!$D$9,'Tabla Valoración controles'!$F$9,IF(Z86=FORMULAS!$A$10,0,'Tabla Valoración controles'!$F$10))</f>
        <v>0</v>
      </c>
      <c r="AF86" s="97"/>
      <c r="AG86" s="98">
        <f>+IF(AF86='Tabla Valoración controles'!$D$9,'Tabla Valoración controles'!$F$9,IF(AB86=FORMULAS!$A$10,0,'Tabla Valoración controles'!$F$10))</f>
        <v>0</v>
      </c>
      <c r="AH86" s="97"/>
      <c r="AI86" s="98">
        <f>+IF(AH86='Tabla Valoración controles'!$D$13,'Tabla Valoración controles'!$F$13,'Tabla Valoración controles'!$F$14)</f>
        <v>0</v>
      </c>
      <c r="AJ86" s="99">
        <f t="shared" si="0"/>
        <v>0.25</v>
      </c>
      <c r="AK86" s="100" t="s">
        <v>246</v>
      </c>
      <c r="AL86" s="101">
        <f>+IF(AK86=CONTROLES!$C$50,CONTROLES!$D$50,CONTROLES!$D$51)</f>
        <v>15</v>
      </c>
      <c r="AM86" s="100" t="s">
        <v>251</v>
      </c>
      <c r="AN86" s="101">
        <f>+IF(AM86=CONTROLES!$C$52,CONTROLES!$D$52,CONTROLES!$D$53)</f>
        <v>15</v>
      </c>
      <c r="AO86" s="100" t="s">
        <v>252</v>
      </c>
      <c r="AP86" s="101">
        <f>+IF(AO86=CONTROLES!$C$54,CONTROLES!$D$54,CONTROLES!$D$55)</f>
        <v>15</v>
      </c>
      <c r="AQ86" s="100" t="s">
        <v>283</v>
      </c>
      <c r="AR86" s="101">
        <f>+IF(AQ86=CONTROLES!$C$56,CONTROLES!$D$56,IF(AQ86=CONTROLES!$C$57,CONTROLES!$D$57,CONTROLES!$D$58))</f>
        <v>10</v>
      </c>
      <c r="AS86" s="100" t="s">
        <v>254</v>
      </c>
      <c r="AT86" s="101">
        <f>+IF(AS86=CONTROLES!$C$59,CONTROLES!$D$59,CONTROLES!$D$60)</f>
        <v>15</v>
      </c>
      <c r="AU86" s="100" t="s">
        <v>255</v>
      </c>
      <c r="AV86" s="101">
        <f>+IF(AU86=CONTROLES!$C$61,CONTROLES!$D$61,CONTROLES!$D$62)</f>
        <v>15</v>
      </c>
      <c r="AW86" s="100" t="s">
        <v>256</v>
      </c>
      <c r="AX86" s="101">
        <f>+IF(AW86=CONTROLES!$C$63,CONTROLES!$D$63,IF(AW86=CONTROLES!$C$64,CONTROLES!$D$64,0))</f>
        <v>10</v>
      </c>
      <c r="AY86" s="101">
        <f t="shared" si="1"/>
        <v>95</v>
      </c>
      <c r="AZ86" s="106" t="str">
        <f t="shared" si="2"/>
        <v>Moderado</v>
      </c>
      <c r="BA86" s="184"/>
      <c r="BB86" s="386"/>
      <c r="BC86" s="386"/>
      <c r="BD86" s="386"/>
      <c r="BE86" s="386"/>
      <c r="BF86" s="386"/>
      <c r="BG86" s="143"/>
      <c r="BH86" s="143"/>
      <c r="BI86" s="143"/>
      <c r="BJ86" s="143"/>
      <c r="BK86" s="143"/>
      <c r="BL86" s="115"/>
      <c r="BM86" s="115"/>
      <c r="BN86" s="115"/>
      <c r="BO86" s="115"/>
      <c r="BP86" s="115"/>
      <c r="BQ86" s="115"/>
      <c r="BR86" s="115"/>
      <c r="BS86" s="115"/>
      <c r="BT86" s="115"/>
      <c r="BU86" s="115"/>
      <c r="BV86" s="115"/>
      <c r="BW86" s="115"/>
      <c r="BX86" s="115"/>
      <c r="BY86" s="115"/>
      <c r="BZ86" s="115"/>
      <c r="CA86" s="115"/>
      <c r="CB86" s="115"/>
      <c r="CC86" s="115"/>
      <c r="CD86" s="115"/>
      <c r="CE86" s="115"/>
      <c r="CF86" s="115"/>
      <c r="CG86" s="115"/>
      <c r="CH86" s="115"/>
      <c r="CI86" s="115"/>
      <c r="CJ86" s="115"/>
      <c r="CK86" s="115"/>
      <c r="CL86" s="115"/>
      <c r="CM86" s="158"/>
      <c r="CN86" s="107"/>
      <c r="CO86" s="107"/>
      <c r="CP86" s="107"/>
      <c r="CQ86" s="107"/>
      <c r="CR86" s="107"/>
      <c r="CS86" s="115"/>
      <c r="CT86" s="115"/>
      <c r="CU86" s="115"/>
      <c r="CV86" s="128"/>
      <c r="CW86" s="128"/>
      <c r="CX86" s="128"/>
      <c r="CY86" s="128"/>
      <c r="CZ86" s="128"/>
      <c r="DA86" s="115"/>
      <c r="DB86" s="130"/>
      <c r="DC86" s="130"/>
      <c r="DD86" s="130"/>
      <c r="DE86" s="130"/>
      <c r="DF86" s="130"/>
      <c r="DG86" s="130"/>
      <c r="DH86" s="130"/>
      <c r="DI86" s="130"/>
      <c r="DJ86" s="130"/>
      <c r="DK86" s="131"/>
      <c r="DL86" s="131"/>
      <c r="DM86" s="130"/>
      <c r="DN86" s="69"/>
      <c r="DO86" s="69"/>
      <c r="DP86" s="69"/>
      <c r="DQ86" s="69"/>
      <c r="DR86" s="69"/>
      <c r="DS86" s="69"/>
      <c r="DT86" s="69"/>
      <c r="DU86" s="69"/>
      <c r="DV86" s="69"/>
      <c r="DW86" s="69"/>
      <c r="DX86" s="69"/>
      <c r="DY86" s="69"/>
      <c r="DZ86" s="69"/>
      <c r="EA86" s="69"/>
      <c r="EB86" s="69"/>
      <c r="EC86" s="69"/>
      <c r="ED86" s="69"/>
    </row>
    <row r="87" spans="1:134" ht="122.25" hidden="1" customHeight="1" x14ac:dyDescent="0.25">
      <c r="A87" s="387">
        <v>15</v>
      </c>
      <c r="B87" s="398" t="s">
        <v>539</v>
      </c>
      <c r="C87" s="389" t="str">
        <f>VLOOKUP(B87,FORMULAS!$A$30:$B$46,2,0)</f>
        <v>OBJETIVO PROCESO</v>
      </c>
      <c r="D87" s="389" t="str">
        <f>VLOOKUP(B87,FORMULAS!$A$30:$C$46,3,0)</f>
        <v>RESPONSABLE</v>
      </c>
      <c r="E87" s="94"/>
      <c r="F87" s="389"/>
      <c r="G87" s="94"/>
      <c r="H87" s="389"/>
      <c r="I87" s="389"/>
      <c r="J87" s="94"/>
      <c r="K87" s="94"/>
      <c r="L87" s="94"/>
      <c r="M87" s="94"/>
      <c r="N87" s="389"/>
      <c r="O87" s="384">
        <f>+IF(N87&lt;=FORMULAS!$M$2,FORMULAS!$N$2,IF(N87&lt;=FORMULAS!$M$3,FORMULAS!$N$3,IF(N87&lt;=FORMULAS!$M$4,FORMULAS!$N$4,IF(N87&lt;=FORMULAS!$M$5,FORMULAS!$N$5,FORMULAS!$N$6))))</f>
        <v>0.2</v>
      </c>
      <c r="P87" s="387">
        <f>+IF(O87=FORMULAS!N86,FORMULAS!O86,IF(O87=FORMULAS!N87,FORMULAS!O87,IF(O87=FORMULAS!N88,FORMULAS!O88,IF(O87=FORMULAS!N89,FORMULAS!O89,FORMULAS!O90))))</f>
        <v>0</v>
      </c>
      <c r="Q87" s="387" t="e">
        <f>VLOOKUP(P87,FORMULAS!$H$1:$J$11,2,0)</f>
        <v>#N/A</v>
      </c>
      <c r="R87" s="388" t="e">
        <f>+Q87</f>
        <v>#N/A</v>
      </c>
      <c r="S87" s="389" t="str">
        <f>VLOOKUP(A87,'Impacto Ri Inhe'!$B$5:$AF$42,31)</f>
        <v>Mayor</v>
      </c>
      <c r="T87" s="388" t="e">
        <f>CONCATENATE(R87,S87)</f>
        <v>#N/A</v>
      </c>
      <c r="U87" s="397" t="e">
        <f>VLOOKUP(T87,FORMULAS!$K$17:$L$42,2,0)</f>
        <v>#N/A</v>
      </c>
      <c r="V87" s="95"/>
      <c r="W87" s="94"/>
      <c r="X87" s="94"/>
      <c r="Y87" s="94"/>
      <c r="Z87" s="97"/>
      <c r="AA87" s="98">
        <f>+IF(Z87='Tabla Valoración controles'!$D$4,'Tabla Valoración controles'!$F$4,IF('Mapa Corrupcion'!Z87='Tabla Valoración controles'!$D$5,'Tabla Valoración controles'!$F$5,IF(Z87=FORMULAS!$A$10,0,'Tabla Valoración controles'!$F$6)))</f>
        <v>0.1</v>
      </c>
      <c r="AB87" s="97" t="s">
        <v>242</v>
      </c>
      <c r="AC87" s="98">
        <f>+IF(AB87='Tabla Valoración controles'!$D$7,'Tabla Valoración controles'!$F$7,IF(Z87=FORMULAS!$A$10,0,'Tabla Valoración controles'!$F$8))</f>
        <v>0.15</v>
      </c>
      <c r="AD87" s="97" t="s">
        <v>243</v>
      </c>
      <c r="AE87" s="98">
        <f>+IF(AD87='Tabla Valoración controles'!$D$9,'Tabla Valoración controles'!$F$9,IF(Z87=FORMULAS!$A$10,0,'Tabla Valoración controles'!$F$10))</f>
        <v>0</v>
      </c>
      <c r="AF87" s="97" t="s">
        <v>244</v>
      </c>
      <c r="AG87" s="98">
        <f>+IF(AF87='Tabla Valoración controles'!$D$9,'Tabla Valoración controles'!$F$9,IF(AB87=FORMULAS!$A$10,0,'Tabla Valoración controles'!$F$10))</f>
        <v>0</v>
      </c>
      <c r="AH87" s="97" t="s">
        <v>245</v>
      </c>
      <c r="AI87" s="98">
        <f>+IF(AH87='Tabla Valoración controles'!$D$13,'Tabla Valoración controles'!$F$13,'Tabla Valoración controles'!$F$14)</f>
        <v>0</v>
      </c>
      <c r="AJ87" s="99">
        <f t="shared" si="0"/>
        <v>0.25</v>
      </c>
      <c r="AK87" s="100" t="s">
        <v>246</v>
      </c>
      <c r="AL87" s="101">
        <f>+IF(AK87=CONTROLES!$C$50,CONTROLES!$D$50,CONTROLES!$D$51)</f>
        <v>15</v>
      </c>
      <c r="AM87" s="100" t="s">
        <v>251</v>
      </c>
      <c r="AN87" s="101">
        <f>+IF(AM87=CONTROLES!$C$52,CONTROLES!$D$52,CONTROLES!$D$53)</f>
        <v>15</v>
      </c>
      <c r="AO87" s="100" t="s">
        <v>252</v>
      </c>
      <c r="AP87" s="101">
        <f>+IF(AO87=CONTROLES!$C$54,CONTROLES!$D$54,CONTROLES!$D$55)</f>
        <v>15</v>
      </c>
      <c r="AQ87" s="100" t="s">
        <v>283</v>
      </c>
      <c r="AR87" s="101">
        <f>+IF(AQ87=CONTROLES!$C$56,CONTROLES!$D$56,IF(AQ87=CONTROLES!$C$57,CONTROLES!$D$57,CONTROLES!$D$58))</f>
        <v>10</v>
      </c>
      <c r="AS87" s="100" t="s">
        <v>254</v>
      </c>
      <c r="AT87" s="101">
        <f>+IF(AS87=CONTROLES!$C$59,CONTROLES!$D$59,CONTROLES!$D$60)</f>
        <v>15</v>
      </c>
      <c r="AU87" s="100" t="s">
        <v>255</v>
      </c>
      <c r="AV87" s="101">
        <f>+IF(AU87=CONTROLES!$C$61,CONTROLES!$D$61,CONTROLES!$D$62)</f>
        <v>15</v>
      </c>
      <c r="AW87" s="100" t="s">
        <v>256</v>
      </c>
      <c r="AX87" s="101">
        <f>+IF(AW87=CONTROLES!$C$63,CONTROLES!$D$63,IF(AW87=CONTROLES!$C$64,CONTROLES!$D$64,0))</f>
        <v>10</v>
      </c>
      <c r="AY87" s="101">
        <f t="shared" si="1"/>
        <v>95</v>
      </c>
      <c r="AZ87" s="106" t="str">
        <f t="shared" si="2"/>
        <v>Moderado</v>
      </c>
      <c r="BA87" s="228" t="s">
        <v>21</v>
      </c>
      <c r="BB87" s="390" t="str">
        <f>VLOOKUP(BA87,FORMULAS!$A$77:$B$82,2,0)</f>
        <v>Probabilidad</v>
      </c>
      <c r="BC87" s="399" t="str">
        <f>+S87</f>
        <v>Mayor</v>
      </c>
      <c r="BD87" s="400" t="str">
        <f>CONCATENATE(BC87,"-",BB87)</f>
        <v>Mayor-Probabilidad</v>
      </c>
      <c r="BE87" s="397" t="e">
        <f>VLOOKUP(BD87,FORMULAS!$I$77:$J$97,2,0)</f>
        <v>#N/A</v>
      </c>
      <c r="BF87" s="397" t="s">
        <v>257</v>
      </c>
      <c r="BG87" s="229"/>
      <c r="BH87" s="229"/>
      <c r="BI87" s="230"/>
      <c r="BJ87" s="230"/>
      <c r="BK87" s="229"/>
      <c r="BL87" s="115"/>
      <c r="BM87" s="115"/>
      <c r="BN87" s="115"/>
      <c r="BO87" s="115"/>
      <c r="BP87" s="115"/>
      <c r="BQ87" s="115"/>
      <c r="BR87" s="115"/>
      <c r="BS87" s="115"/>
      <c r="BT87" s="115"/>
      <c r="BU87" s="115"/>
      <c r="BV87" s="115"/>
      <c r="BW87" s="115"/>
      <c r="BX87" s="115"/>
      <c r="BY87" s="115"/>
      <c r="BZ87" s="115"/>
      <c r="CA87" s="115"/>
      <c r="CB87" s="115"/>
      <c r="CC87" s="115"/>
      <c r="CD87" s="115"/>
      <c r="CE87" s="115"/>
      <c r="CF87" s="115"/>
      <c r="CG87" s="115"/>
      <c r="CH87" s="115"/>
      <c r="CI87" s="115"/>
      <c r="CJ87" s="115"/>
      <c r="CK87" s="115"/>
      <c r="CL87" s="115"/>
      <c r="CM87" s="158"/>
      <c r="CN87" s="107"/>
      <c r="CO87" s="107"/>
      <c r="CP87" s="107"/>
      <c r="CQ87" s="107"/>
      <c r="CR87" s="107"/>
      <c r="CS87" s="115"/>
      <c r="CT87" s="115"/>
      <c r="CU87" s="115"/>
      <c r="CV87" s="128"/>
      <c r="CW87" s="128"/>
      <c r="CX87" s="128"/>
      <c r="CY87" s="128"/>
      <c r="CZ87" s="128"/>
      <c r="DA87" s="115"/>
      <c r="DB87" s="130"/>
      <c r="DC87" s="130"/>
      <c r="DD87" s="130"/>
      <c r="DE87" s="130"/>
      <c r="DF87" s="130"/>
      <c r="DG87" s="130"/>
      <c r="DH87" s="130"/>
      <c r="DI87" s="130"/>
      <c r="DJ87" s="130"/>
      <c r="DK87" s="131"/>
      <c r="DL87" s="131"/>
      <c r="DM87" s="130"/>
      <c r="DN87" s="69"/>
      <c r="DO87" s="69"/>
      <c r="DP87" s="69"/>
      <c r="DQ87" s="69"/>
      <c r="DR87" s="69"/>
      <c r="DS87" s="69"/>
      <c r="DT87" s="69"/>
      <c r="DU87" s="69"/>
      <c r="DV87" s="69"/>
      <c r="DW87" s="69"/>
      <c r="DX87" s="69"/>
      <c r="DY87" s="69"/>
      <c r="DZ87" s="69"/>
      <c r="EA87" s="69"/>
      <c r="EB87" s="69"/>
      <c r="EC87" s="69"/>
      <c r="ED87" s="69"/>
    </row>
    <row r="88" spans="1:134" ht="122.25" hidden="1" customHeight="1" x14ac:dyDescent="0.25">
      <c r="A88" s="385"/>
      <c r="B88" s="385"/>
      <c r="C88" s="385"/>
      <c r="D88" s="385"/>
      <c r="E88" s="94"/>
      <c r="F88" s="385"/>
      <c r="G88" s="94"/>
      <c r="H88" s="385"/>
      <c r="I88" s="385"/>
      <c r="J88" s="198"/>
      <c r="K88" s="198"/>
      <c r="L88" s="198"/>
      <c r="M88" s="198"/>
      <c r="N88" s="385"/>
      <c r="O88" s="385"/>
      <c r="P88" s="385"/>
      <c r="Q88" s="385"/>
      <c r="R88" s="385"/>
      <c r="S88" s="385"/>
      <c r="T88" s="385"/>
      <c r="U88" s="385"/>
      <c r="V88" s="95"/>
      <c r="W88" s="94"/>
      <c r="X88" s="94"/>
      <c r="Y88" s="94"/>
      <c r="Z88" s="97"/>
      <c r="AA88" s="98">
        <f>+IF(Z88='Tabla Valoración controles'!$D$4,'Tabla Valoración controles'!$F$4,IF('Mapa Corrupcion'!Z88='Tabla Valoración controles'!$D$5,'Tabla Valoración controles'!$F$5,IF(Z88=FORMULAS!$A$10,0,'Tabla Valoración controles'!$F$6)))</f>
        <v>0.1</v>
      </c>
      <c r="AB88" s="97" t="s">
        <v>242</v>
      </c>
      <c r="AC88" s="98">
        <f>+IF(AB88='Tabla Valoración controles'!$D$7,'Tabla Valoración controles'!$F$7,IF(Z88=FORMULAS!$A$10,0,'Tabla Valoración controles'!$F$8))</f>
        <v>0.15</v>
      </c>
      <c r="AD88" s="97" t="s">
        <v>243</v>
      </c>
      <c r="AE88" s="98">
        <f>+IF(AD88='Tabla Valoración controles'!$D$9,'Tabla Valoración controles'!$F$9,IF(Z88=FORMULAS!$A$10,0,'Tabla Valoración controles'!$F$10))</f>
        <v>0</v>
      </c>
      <c r="AF88" s="97" t="s">
        <v>244</v>
      </c>
      <c r="AG88" s="98">
        <f>+IF(AF88='Tabla Valoración controles'!$D$9,'Tabla Valoración controles'!$F$9,IF(AB88=FORMULAS!$A$10,0,'Tabla Valoración controles'!$F$10))</f>
        <v>0</v>
      </c>
      <c r="AH88" s="97" t="s">
        <v>245</v>
      </c>
      <c r="AI88" s="98">
        <f>+IF(AH88='Tabla Valoración controles'!$D$13,'Tabla Valoración controles'!$F$13,'Tabla Valoración controles'!$F$14)</f>
        <v>0</v>
      </c>
      <c r="AJ88" s="99">
        <f t="shared" si="0"/>
        <v>0.25</v>
      </c>
      <c r="AK88" s="100" t="s">
        <v>246</v>
      </c>
      <c r="AL88" s="101">
        <f>+IF(AK88=CONTROLES!$C$50,CONTROLES!$D$50,CONTROLES!$D$51)</f>
        <v>15</v>
      </c>
      <c r="AM88" s="100" t="s">
        <v>251</v>
      </c>
      <c r="AN88" s="101">
        <f>+IF(AM88=CONTROLES!$C$52,CONTROLES!$D$52,CONTROLES!$D$53)</f>
        <v>15</v>
      </c>
      <c r="AO88" s="100" t="s">
        <v>252</v>
      </c>
      <c r="AP88" s="101">
        <f>+IF(AO88=CONTROLES!$C$54,CONTROLES!$D$54,CONTROLES!$D$55)</f>
        <v>15</v>
      </c>
      <c r="AQ88" s="100" t="s">
        <v>283</v>
      </c>
      <c r="AR88" s="101">
        <f>+IF(AQ88=CONTROLES!$C$56,CONTROLES!$D$56,IF(AQ88=CONTROLES!$C$57,CONTROLES!$D$57,CONTROLES!$D$58))</f>
        <v>10</v>
      </c>
      <c r="AS88" s="100" t="s">
        <v>254</v>
      </c>
      <c r="AT88" s="101">
        <f>+IF(AS88=CONTROLES!$C$59,CONTROLES!$D$59,CONTROLES!$D$60)</f>
        <v>15</v>
      </c>
      <c r="AU88" s="100" t="s">
        <v>255</v>
      </c>
      <c r="AV88" s="101">
        <f>+IF(AU88=CONTROLES!$C$61,CONTROLES!$D$61,CONTROLES!$D$62)</f>
        <v>15</v>
      </c>
      <c r="AW88" s="100" t="s">
        <v>256</v>
      </c>
      <c r="AX88" s="101">
        <f>+IF(AW88=CONTROLES!$C$63,CONTROLES!$D$63,IF(AW88=CONTROLES!$C$64,CONTROLES!$D$64,0))</f>
        <v>10</v>
      </c>
      <c r="AY88" s="101">
        <f t="shared" si="1"/>
        <v>95</v>
      </c>
      <c r="AZ88" s="106" t="str">
        <f t="shared" si="2"/>
        <v>Moderado</v>
      </c>
      <c r="BA88" s="231"/>
      <c r="BB88" s="385"/>
      <c r="BC88" s="385"/>
      <c r="BD88" s="385"/>
      <c r="BE88" s="385"/>
      <c r="BF88" s="385"/>
      <c r="BG88" s="229"/>
      <c r="BH88" s="229"/>
      <c r="BI88" s="230"/>
      <c r="BJ88" s="230"/>
      <c r="BK88" s="229"/>
      <c r="BL88" s="115"/>
      <c r="BM88" s="115"/>
      <c r="BN88" s="115"/>
      <c r="BO88" s="115"/>
      <c r="BP88" s="115"/>
      <c r="BQ88" s="115"/>
      <c r="BR88" s="115"/>
      <c r="BS88" s="115"/>
      <c r="BT88" s="115"/>
      <c r="BU88" s="115"/>
      <c r="BV88" s="115"/>
      <c r="BW88" s="115"/>
      <c r="BX88" s="115"/>
      <c r="BY88" s="115"/>
      <c r="BZ88" s="115"/>
      <c r="CA88" s="115"/>
      <c r="CB88" s="115"/>
      <c r="CC88" s="115"/>
      <c r="CD88" s="115"/>
      <c r="CE88" s="115"/>
      <c r="CF88" s="115"/>
      <c r="CG88" s="115"/>
      <c r="CH88" s="115"/>
      <c r="CI88" s="115"/>
      <c r="CJ88" s="115"/>
      <c r="CK88" s="115"/>
      <c r="CL88" s="115"/>
      <c r="CM88" s="158"/>
      <c r="CN88" s="107"/>
      <c r="CO88" s="107"/>
      <c r="CP88" s="107"/>
      <c r="CQ88" s="107"/>
      <c r="CR88" s="107"/>
      <c r="CS88" s="115"/>
      <c r="CT88" s="115"/>
      <c r="CU88" s="115"/>
      <c r="CV88" s="128"/>
      <c r="CW88" s="128"/>
      <c r="CX88" s="128"/>
      <c r="CY88" s="128"/>
      <c r="CZ88" s="128"/>
      <c r="DA88" s="115"/>
      <c r="DB88" s="130"/>
      <c r="DC88" s="130"/>
      <c r="DD88" s="130"/>
      <c r="DE88" s="130"/>
      <c r="DF88" s="130"/>
      <c r="DG88" s="130"/>
      <c r="DH88" s="130"/>
      <c r="DI88" s="130"/>
      <c r="DJ88" s="130"/>
      <c r="DK88" s="131"/>
      <c r="DL88" s="131"/>
      <c r="DM88" s="130"/>
      <c r="DN88" s="69"/>
      <c r="DO88" s="69"/>
      <c r="DP88" s="69"/>
      <c r="DQ88" s="69"/>
      <c r="DR88" s="69"/>
      <c r="DS88" s="69"/>
      <c r="DT88" s="69"/>
      <c r="DU88" s="69"/>
      <c r="DV88" s="69"/>
      <c r="DW88" s="69"/>
      <c r="DX88" s="69"/>
      <c r="DY88" s="69"/>
      <c r="DZ88" s="69"/>
      <c r="EA88" s="69"/>
      <c r="EB88" s="69"/>
      <c r="EC88" s="69"/>
      <c r="ED88" s="69"/>
    </row>
    <row r="89" spans="1:134" ht="39.75" hidden="1" customHeight="1" x14ac:dyDescent="0.25">
      <c r="A89" s="385"/>
      <c r="B89" s="385"/>
      <c r="C89" s="385"/>
      <c r="D89" s="385"/>
      <c r="E89" s="94"/>
      <c r="F89" s="385"/>
      <c r="G89" s="94"/>
      <c r="H89" s="385"/>
      <c r="I89" s="385"/>
      <c r="J89" s="198"/>
      <c r="K89" s="198"/>
      <c r="L89" s="198"/>
      <c r="M89" s="198"/>
      <c r="N89" s="385"/>
      <c r="O89" s="385"/>
      <c r="P89" s="385"/>
      <c r="Q89" s="385"/>
      <c r="R89" s="385"/>
      <c r="S89" s="385"/>
      <c r="T89" s="385"/>
      <c r="U89" s="385"/>
      <c r="V89" s="95"/>
      <c r="W89" s="94"/>
      <c r="X89" s="94"/>
      <c r="Y89" s="94"/>
      <c r="Z89" s="97"/>
      <c r="AA89" s="98">
        <f>+IF(Z89='Tabla Valoración controles'!$D$4,'Tabla Valoración controles'!$F$4,IF('Mapa Corrupcion'!Z89='Tabla Valoración controles'!$D$5,'Tabla Valoración controles'!$F$5,IF(Z89=FORMULAS!$A$10,0,'Tabla Valoración controles'!$F$6)))</f>
        <v>0.1</v>
      </c>
      <c r="AB89" s="97"/>
      <c r="AC89" s="98">
        <f>+IF(AB89='Tabla Valoración controles'!$D$7,'Tabla Valoración controles'!$F$7,IF(Z89=FORMULAS!$A$10,0,'Tabla Valoración controles'!$F$8))</f>
        <v>0.15</v>
      </c>
      <c r="AD89" s="97"/>
      <c r="AE89" s="98">
        <f>+IF(AD89='Tabla Valoración controles'!$D$9,'Tabla Valoración controles'!$F$9,IF(Z89=FORMULAS!$A$10,0,'Tabla Valoración controles'!$F$10))</f>
        <v>0</v>
      </c>
      <c r="AF89" s="97"/>
      <c r="AG89" s="98">
        <f>+IF(AF89='Tabla Valoración controles'!$D$9,'Tabla Valoración controles'!$F$9,IF(AB89=FORMULAS!$A$10,0,'Tabla Valoración controles'!$F$10))</f>
        <v>0</v>
      </c>
      <c r="AH89" s="97"/>
      <c r="AI89" s="98">
        <f>+IF(AH89='Tabla Valoración controles'!$D$13,'Tabla Valoración controles'!$F$13,'Tabla Valoración controles'!$F$14)</f>
        <v>0</v>
      </c>
      <c r="AJ89" s="99">
        <f t="shared" si="0"/>
        <v>0.25</v>
      </c>
      <c r="AK89" s="100" t="s">
        <v>246</v>
      </c>
      <c r="AL89" s="101">
        <f>+IF(AK89=CONTROLES!$C$50,CONTROLES!$D$50,CONTROLES!$D$51)</f>
        <v>15</v>
      </c>
      <c r="AM89" s="100" t="s">
        <v>251</v>
      </c>
      <c r="AN89" s="101">
        <f>+IF(AM89=CONTROLES!$C$52,CONTROLES!$D$52,CONTROLES!$D$53)</f>
        <v>15</v>
      </c>
      <c r="AO89" s="100" t="s">
        <v>252</v>
      </c>
      <c r="AP89" s="101">
        <f>+IF(AO89=CONTROLES!$C$54,CONTROLES!$D$54,CONTROLES!$D$55)</f>
        <v>15</v>
      </c>
      <c r="AQ89" s="100" t="s">
        <v>283</v>
      </c>
      <c r="AR89" s="101">
        <f>+IF(AQ89=CONTROLES!$C$56,CONTROLES!$D$56,IF(AQ89=CONTROLES!$C$57,CONTROLES!$D$57,CONTROLES!$D$58))</f>
        <v>10</v>
      </c>
      <c r="AS89" s="100" t="s">
        <v>254</v>
      </c>
      <c r="AT89" s="101">
        <f>+IF(AS89=CONTROLES!$C$59,CONTROLES!$D$59,CONTROLES!$D$60)</f>
        <v>15</v>
      </c>
      <c r="AU89" s="100" t="s">
        <v>255</v>
      </c>
      <c r="AV89" s="101">
        <f>+IF(AU89=CONTROLES!$C$61,CONTROLES!$D$61,CONTROLES!$D$62)</f>
        <v>15</v>
      </c>
      <c r="AW89" s="100" t="s">
        <v>256</v>
      </c>
      <c r="AX89" s="101">
        <f>+IF(AW89=CONTROLES!$C$63,CONTROLES!$D$63,IF(AW89=CONTROLES!$C$64,CONTROLES!$D$64,0))</f>
        <v>10</v>
      </c>
      <c r="AY89" s="101">
        <f t="shared" si="1"/>
        <v>95</v>
      </c>
      <c r="AZ89" s="106" t="str">
        <f t="shared" si="2"/>
        <v>Moderado</v>
      </c>
      <c r="BA89" s="231"/>
      <c r="BB89" s="385"/>
      <c r="BC89" s="385"/>
      <c r="BD89" s="385"/>
      <c r="BE89" s="385"/>
      <c r="BF89" s="385"/>
      <c r="BG89" s="143"/>
      <c r="BH89" s="143"/>
      <c r="BI89" s="143"/>
      <c r="BJ89" s="143"/>
      <c r="BK89" s="143"/>
      <c r="BL89" s="115"/>
      <c r="BM89" s="115"/>
      <c r="BN89" s="115"/>
      <c r="BO89" s="115"/>
      <c r="BP89" s="115"/>
      <c r="BQ89" s="115"/>
      <c r="BR89" s="115"/>
      <c r="BS89" s="115"/>
      <c r="BT89" s="115"/>
      <c r="BU89" s="115"/>
      <c r="BV89" s="115"/>
      <c r="BW89" s="115"/>
      <c r="BX89" s="115"/>
      <c r="BY89" s="115"/>
      <c r="BZ89" s="115"/>
      <c r="CA89" s="115"/>
      <c r="CB89" s="115"/>
      <c r="CC89" s="115"/>
      <c r="CD89" s="115"/>
      <c r="CE89" s="115"/>
      <c r="CF89" s="115"/>
      <c r="CG89" s="115"/>
      <c r="CH89" s="115"/>
      <c r="CI89" s="115"/>
      <c r="CJ89" s="115"/>
      <c r="CK89" s="115"/>
      <c r="CL89" s="115"/>
      <c r="CM89" s="158"/>
      <c r="CN89" s="107"/>
      <c r="CO89" s="107"/>
      <c r="CP89" s="107"/>
      <c r="CQ89" s="107"/>
      <c r="CR89" s="107"/>
      <c r="CS89" s="115"/>
      <c r="CT89" s="115"/>
      <c r="CU89" s="115"/>
      <c r="CV89" s="128"/>
      <c r="CW89" s="128"/>
      <c r="CX89" s="128"/>
      <c r="CY89" s="128"/>
      <c r="CZ89" s="128"/>
      <c r="DA89" s="115"/>
      <c r="DB89" s="130"/>
      <c r="DC89" s="130"/>
      <c r="DD89" s="130"/>
      <c r="DE89" s="130"/>
      <c r="DF89" s="130"/>
      <c r="DG89" s="130"/>
      <c r="DH89" s="130"/>
      <c r="DI89" s="130"/>
      <c r="DJ89" s="130"/>
      <c r="DK89" s="131"/>
      <c r="DL89" s="131"/>
      <c r="DM89" s="130"/>
      <c r="DN89" s="69"/>
      <c r="DO89" s="69"/>
      <c r="DP89" s="69"/>
      <c r="DQ89" s="69"/>
      <c r="DR89" s="69"/>
      <c r="DS89" s="69"/>
      <c r="DT89" s="69"/>
      <c r="DU89" s="69"/>
      <c r="DV89" s="69"/>
      <c r="DW89" s="69"/>
      <c r="DX89" s="69"/>
      <c r="DY89" s="69"/>
      <c r="DZ89" s="69"/>
      <c r="EA89" s="69"/>
      <c r="EB89" s="69"/>
      <c r="EC89" s="69"/>
      <c r="ED89" s="69"/>
    </row>
    <row r="90" spans="1:134" ht="39.75" hidden="1" customHeight="1" x14ac:dyDescent="0.25">
      <c r="A90" s="385"/>
      <c r="B90" s="385"/>
      <c r="C90" s="385"/>
      <c r="D90" s="385"/>
      <c r="E90" s="94"/>
      <c r="F90" s="385"/>
      <c r="G90" s="94"/>
      <c r="H90" s="385"/>
      <c r="I90" s="385"/>
      <c r="J90" s="198"/>
      <c r="K90" s="198"/>
      <c r="L90" s="198"/>
      <c r="M90" s="198"/>
      <c r="N90" s="385"/>
      <c r="O90" s="385"/>
      <c r="P90" s="385"/>
      <c r="Q90" s="385"/>
      <c r="R90" s="385"/>
      <c r="S90" s="385"/>
      <c r="T90" s="385"/>
      <c r="U90" s="385"/>
      <c r="V90" s="95"/>
      <c r="W90" s="94"/>
      <c r="X90" s="94"/>
      <c r="Y90" s="94"/>
      <c r="Z90" s="97"/>
      <c r="AA90" s="98">
        <f>+IF(Z90='Tabla Valoración controles'!$D$4,'Tabla Valoración controles'!$F$4,IF('Mapa Corrupcion'!Z90='Tabla Valoración controles'!$D$5,'Tabla Valoración controles'!$F$5,IF(Z90=FORMULAS!$A$10,0,'Tabla Valoración controles'!$F$6)))</f>
        <v>0.1</v>
      </c>
      <c r="AB90" s="97"/>
      <c r="AC90" s="98">
        <f>+IF(AB90='Tabla Valoración controles'!$D$7,'Tabla Valoración controles'!$F$7,IF(Z90=FORMULAS!$A$10,0,'Tabla Valoración controles'!$F$8))</f>
        <v>0.15</v>
      </c>
      <c r="AD90" s="97"/>
      <c r="AE90" s="98">
        <f>+IF(AD90='Tabla Valoración controles'!$D$9,'Tabla Valoración controles'!$F$9,IF(Z90=FORMULAS!$A$10,0,'Tabla Valoración controles'!$F$10))</f>
        <v>0</v>
      </c>
      <c r="AF90" s="97"/>
      <c r="AG90" s="98">
        <f>+IF(AF90='Tabla Valoración controles'!$D$9,'Tabla Valoración controles'!$F$9,IF(AB90=FORMULAS!$A$10,0,'Tabla Valoración controles'!$F$10))</f>
        <v>0</v>
      </c>
      <c r="AH90" s="97"/>
      <c r="AI90" s="98">
        <f>+IF(AH90='Tabla Valoración controles'!$D$13,'Tabla Valoración controles'!$F$13,'Tabla Valoración controles'!$F$14)</f>
        <v>0</v>
      </c>
      <c r="AJ90" s="99">
        <f t="shared" si="0"/>
        <v>0.25</v>
      </c>
      <c r="AK90" s="100" t="s">
        <v>246</v>
      </c>
      <c r="AL90" s="101">
        <f>+IF(AK90=CONTROLES!$C$50,CONTROLES!$D$50,CONTROLES!$D$51)</f>
        <v>15</v>
      </c>
      <c r="AM90" s="100" t="s">
        <v>251</v>
      </c>
      <c r="AN90" s="101">
        <f>+IF(AM90=CONTROLES!$C$52,CONTROLES!$D$52,CONTROLES!$D$53)</f>
        <v>15</v>
      </c>
      <c r="AO90" s="100" t="s">
        <v>252</v>
      </c>
      <c r="AP90" s="101">
        <f>+IF(AO90=CONTROLES!$C$54,CONTROLES!$D$54,CONTROLES!$D$55)</f>
        <v>15</v>
      </c>
      <c r="AQ90" s="100" t="s">
        <v>283</v>
      </c>
      <c r="AR90" s="101">
        <f>+IF(AQ90=CONTROLES!$C$56,CONTROLES!$D$56,IF(AQ90=CONTROLES!$C$57,CONTROLES!$D$57,CONTROLES!$D$58))</f>
        <v>10</v>
      </c>
      <c r="AS90" s="100" t="s">
        <v>254</v>
      </c>
      <c r="AT90" s="101">
        <f>+IF(AS90=CONTROLES!$C$59,CONTROLES!$D$59,CONTROLES!$D$60)</f>
        <v>15</v>
      </c>
      <c r="AU90" s="100" t="s">
        <v>255</v>
      </c>
      <c r="AV90" s="101">
        <f>+IF(AU90=CONTROLES!$C$61,CONTROLES!$D$61,CONTROLES!$D$62)</f>
        <v>15</v>
      </c>
      <c r="AW90" s="100" t="s">
        <v>256</v>
      </c>
      <c r="AX90" s="101">
        <f>+IF(AW90=CONTROLES!$C$63,CONTROLES!$D$63,IF(AW90=CONTROLES!$C$64,CONTROLES!$D$64,0))</f>
        <v>10</v>
      </c>
      <c r="AY90" s="101">
        <f t="shared" si="1"/>
        <v>95</v>
      </c>
      <c r="AZ90" s="106" t="str">
        <f t="shared" si="2"/>
        <v>Moderado</v>
      </c>
      <c r="BA90" s="231"/>
      <c r="BB90" s="385"/>
      <c r="BC90" s="385"/>
      <c r="BD90" s="385"/>
      <c r="BE90" s="385"/>
      <c r="BF90" s="385"/>
      <c r="BG90" s="143"/>
      <c r="BH90" s="143"/>
      <c r="BI90" s="143"/>
      <c r="BJ90" s="143"/>
      <c r="BK90" s="143"/>
      <c r="BL90" s="115"/>
      <c r="BM90" s="115"/>
      <c r="BN90" s="115"/>
      <c r="BO90" s="115"/>
      <c r="BP90" s="115"/>
      <c r="BQ90" s="115"/>
      <c r="BR90" s="115"/>
      <c r="BS90" s="115"/>
      <c r="BT90" s="115"/>
      <c r="BU90" s="115"/>
      <c r="BV90" s="115"/>
      <c r="BW90" s="115"/>
      <c r="BX90" s="115"/>
      <c r="BY90" s="115"/>
      <c r="BZ90" s="115"/>
      <c r="CA90" s="115"/>
      <c r="CB90" s="115"/>
      <c r="CC90" s="115"/>
      <c r="CD90" s="115"/>
      <c r="CE90" s="115"/>
      <c r="CF90" s="115"/>
      <c r="CG90" s="115"/>
      <c r="CH90" s="115"/>
      <c r="CI90" s="115"/>
      <c r="CJ90" s="115"/>
      <c r="CK90" s="115"/>
      <c r="CL90" s="115"/>
      <c r="CM90" s="158"/>
      <c r="CN90" s="107"/>
      <c r="CO90" s="107"/>
      <c r="CP90" s="107"/>
      <c r="CQ90" s="107"/>
      <c r="CR90" s="107"/>
      <c r="CS90" s="115"/>
      <c r="CT90" s="115"/>
      <c r="CU90" s="115"/>
      <c r="CV90" s="128"/>
      <c r="CW90" s="128"/>
      <c r="CX90" s="128"/>
      <c r="CY90" s="128"/>
      <c r="CZ90" s="128"/>
      <c r="DA90" s="115"/>
      <c r="DB90" s="130"/>
      <c r="DC90" s="130"/>
      <c r="DD90" s="130"/>
      <c r="DE90" s="130"/>
      <c r="DF90" s="130"/>
      <c r="DG90" s="130"/>
      <c r="DH90" s="130"/>
      <c r="DI90" s="130"/>
      <c r="DJ90" s="130"/>
      <c r="DK90" s="131"/>
      <c r="DL90" s="131"/>
      <c r="DM90" s="130"/>
      <c r="DN90" s="69"/>
      <c r="DO90" s="69"/>
      <c r="DP90" s="69"/>
      <c r="DQ90" s="69"/>
      <c r="DR90" s="69"/>
      <c r="DS90" s="69"/>
      <c r="DT90" s="69"/>
      <c r="DU90" s="69"/>
      <c r="DV90" s="69"/>
      <c r="DW90" s="69"/>
      <c r="DX90" s="69"/>
      <c r="DY90" s="69"/>
      <c r="DZ90" s="69"/>
      <c r="EA90" s="69"/>
      <c r="EB90" s="69"/>
      <c r="EC90" s="69"/>
      <c r="ED90" s="69"/>
    </row>
    <row r="91" spans="1:134" ht="39.75" hidden="1" customHeight="1" x14ac:dyDescent="0.25">
      <c r="A91" s="385"/>
      <c r="B91" s="385"/>
      <c r="C91" s="385"/>
      <c r="D91" s="385"/>
      <c r="E91" s="94"/>
      <c r="F91" s="385"/>
      <c r="G91" s="94"/>
      <c r="H91" s="385"/>
      <c r="I91" s="385"/>
      <c r="J91" s="198"/>
      <c r="K91" s="198"/>
      <c r="L91" s="198"/>
      <c r="M91" s="198"/>
      <c r="N91" s="385"/>
      <c r="O91" s="385"/>
      <c r="P91" s="385"/>
      <c r="Q91" s="385"/>
      <c r="R91" s="385"/>
      <c r="S91" s="385"/>
      <c r="T91" s="385"/>
      <c r="U91" s="385"/>
      <c r="V91" s="95"/>
      <c r="W91" s="94"/>
      <c r="X91" s="94"/>
      <c r="Y91" s="94"/>
      <c r="Z91" s="97"/>
      <c r="AA91" s="98">
        <f>+IF(Z91='Tabla Valoración controles'!$D$4,'Tabla Valoración controles'!$F$4,IF('Mapa Corrupcion'!Z91='Tabla Valoración controles'!$D$5,'Tabla Valoración controles'!$F$5,IF(Z91=FORMULAS!$A$10,0,'Tabla Valoración controles'!$F$6)))</f>
        <v>0.1</v>
      </c>
      <c r="AB91" s="97"/>
      <c r="AC91" s="98">
        <f>+IF(AB91='Tabla Valoración controles'!$D$7,'Tabla Valoración controles'!$F$7,IF(Z91=FORMULAS!$A$10,0,'Tabla Valoración controles'!$F$8))</f>
        <v>0.15</v>
      </c>
      <c r="AD91" s="97"/>
      <c r="AE91" s="98">
        <f>+IF(AD91='Tabla Valoración controles'!$D$9,'Tabla Valoración controles'!$F$9,IF(Z91=FORMULAS!$A$10,0,'Tabla Valoración controles'!$F$10))</f>
        <v>0</v>
      </c>
      <c r="AF91" s="97"/>
      <c r="AG91" s="98">
        <f>+IF(AF91='Tabla Valoración controles'!$D$9,'Tabla Valoración controles'!$F$9,IF(AB91=FORMULAS!$A$10,0,'Tabla Valoración controles'!$F$10))</f>
        <v>0</v>
      </c>
      <c r="AH91" s="97"/>
      <c r="AI91" s="98">
        <f>+IF(AH91='Tabla Valoración controles'!$D$13,'Tabla Valoración controles'!$F$13,'Tabla Valoración controles'!$F$14)</f>
        <v>0</v>
      </c>
      <c r="AJ91" s="99">
        <f t="shared" si="0"/>
        <v>0.25</v>
      </c>
      <c r="AK91" s="100" t="s">
        <v>246</v>
      </c>
      <c r="AL91" s="101">
        <f>+IF(AK91=CONTROLES!$C$50,CONTROLES!$D$50,CONTROLES!$D$51)</f>
        <v>15</v>
      </c>
      <c r="AM91" s="100" t="s">
        <v>251</v>
      </c>
      <c r="AN91" s="101">
        <f>+IF(AM91=CONTROLES!$C$52,CONTROLES!$D$52,CONTROLES!$D$53)</f>
        <v>15</v>
      </c>
      <c r="AO91" s="100" t="s">
        <v>252</v>
      </c>
      <c r="AP91" s="101">
        <f>+IF(AO91=CONTROLES!$C$54,CONTROLES!$D$54,CONTROLES!$D$55)</f>
        <v>15</v>
      </c>
      <c r="AQ91" s="100" t="s">
        <v>283</v>
      </c>
      <c r="AR91" s="101">
        <f>+IF(AQ91=CONTROLES!$C$56,CONTROLES!$D$56,IF(AQ91=CONTROLES!$C$57,CONTROLES!$D$57,CONTROLES!$D$58))</f>
        <v>10</v>
      </c>
      <c r="AS91" s="100" t="s">
        <v>254</v>
      </c>
      <c r="AT91" s="101">
        <f>+IF(AS91=CONTROLES!$C$59,CONTROLES!$D$59,CONTROLES!$D$60)</f>
        <v>15</v>
      </c>
      <c r="AU91" s="100" t="s">
        <v>255</v>
      </c>
      <c r="AV91" s="101">
        <f>+IF(AU91=CONTROLES!$C$61,CONTROLES!$D$61,CONTROLES!$D$62)</f>
        <v>15</v>
      </c>
      <c r="AW91" s="100" t="s">
        <v>256</v>
      </c>
      <c r="AX91" s="101">
        <f>+IF(AW91=CONTROLES!$C$63,CONTROLES!$D$63,IF(AW91=CONTROLES!$C$64,CONTROLES!$D$64,0))</f>
        <v>10</v>
      </c>
      <c r="AY91" s="101">
        <f t="shared" si="1"/>
        <v>95</v>
      </c>
      <c r="AZ91" s="106" t="str">
        <f t="shared" si="2"/>
        <v>Moderado</v>
      </c>
      <c r="BA91" s="231"/>
      <c r="BB91" s="385"/>
      <c r="BC91" s="385"/>
      <c r="BD91" s="385"/>
      <c r="BE91" s="385"/>
      <c r="BF91" s="385"/>
      <c r="BG91" s="143"/>
      <c r="BH91" s="143"/>
      <c r="BI91" s="143"/>
      <c r="BJ91" s="143"/>
      <c r="BK91" s="143"/>
      <c r="BL91" s="115"/>
      <c r="BM91" s="115"/>
      <c r="BN91" s="115"/>
      <c r="BO91" s="115"/>
      <c r="BP91" s="115"/>
      <c r="BQ91" s="115"/>
      <c r="BR91" s="115"/>
      <c r="BS91" s="115"/>
      <c r="BT91" s="115"/>
      <c r="BU91" s="115"/>
      <c r="BV91" s="115"/>
      <c r="BW91" s="115"/>
      <c r="BX91" s="115"/>
      <c r="BY91" s="115"/>
      <c r="BZ91" s="115"/>
      <c r="CA91" s="115"/>
      <c r="CB91" s="115"/>
      <c r="CC91" s="115"/>
      <c r="CD91" s="115"/>
      <c r="CE91" s="115"/>
      <c r="CF91" s="115"/>
      <c r="CG91" s="115"/>
      <c r="CH91" s="115"/>
      <c r="CI91" s="115"/>
      <c r="CJ91" s="115"/>
      <c r="CK91" s="115"/>
      <c r="CL91" s="115"/>
      <c r="CM91" s="158"/>
      <c r="CN91" s="107"/>
      <c r="CO91" s="107"/>
      <c r="CP91" s="107"/>
      <c r="CQ91" s="107"/>
      <c r="CR91" s="107"/>
      <c r="CS91" s="115"/>
      <c r="CT91" s="115"/>
      <c r="CU91" s="115"/>
      <c r="CV91" s="128"/>
      <c r="CW91" s="128"/>
      <c r="CX91" s="128"/>
      <c r="CY91" s="128"/>
      <c r="CZ91" s="128"/>
      <c r="DA91" s="115"/>
      <c r="DB91" s="130"/>
      <c r="DC91" s="130"/>
      <c r="DD91" s="130"/>
      <c r="DE91" s="130"/>
      <c r="DF91" s="130"/>
      <c r="DG91" s="130"/>
      <c r="DH91" s="130"/>
      <c r="DI91" s="130"/>
      <c r="DJ91" s="130"/>
      <c r="DK91" s="131"/>
      <c r="DL91" s="131"/>
      <c r="DM91" s="130"/>
      <c r="DN91" s="69"/>
      <c r="DO91" s="69"/>
      <c r="DP91" s="69"/>
      <c r="DQ91" s="69"/>
      <c r="DR91" s="69"/>
      <c r="DS91" s="69"/>
      <c r="DT91" s="69"/>
      <c r="DU91" s="69"/>
      <c r="DV91" s="69"/>
      <c r="DW91" s="69"/>
      <c r="DX91" s="69"/>
      <c r="DY91" s="69"/>
      <c r="DZ91" s="69"/>
      <c r="EA91" s="69"/>
      <c r="EB91" s="69"/>
      <c r="EC91" s="69"/>
      <c r="ED91" s="69"/>
    </row>
    <row r="92" spans="1:134" ht="39.75" hidden="1" customHeight="1" x14ac:dyDescent="0.25">
      <c r="A92" s="386"/>
      <c r="B92" s="386"/>
      <c r="C92" s="386"/>
      <c r="D92" s="386"/>
      <c r="E92" s="94"/>
      <c r="F92" s="386"/>
      <c r="G92" s="94"/>
      <c r="H92" s="386"/>
      <c r="I92" s="386"/>
      <c r="J92" s="193"/>
      <c r="K92" s="193"/>
      <c r="L92" s="193"/>
      <c r="M92" s="193"/>
      <c r="N92" s="386"/>
      <c r="O92" s="386"/>
      <c r="P92" s="386"/>
      <c r="Q92" s="386"/>
      <c r="R92" s="386"/>
      <c r="S92" s="386"/>
      <c r="T92" s="386"/>
      <c r="U92" s="386"/>
      <c r="V92" s="95"/>
      <c r="W92" s="94"/>
      <c r="X92" s="94"/>
      <c r="Y92" s="94"/>
      <c r="Z92" s="97"/>
      <c r="AA92" s="98">
        <f>+IF(Z92='Tabla Valoración controles'!$D$4,'Tabla Valoración controles'!$F$4,IF('Mapa Corrupcion'!Z92='Tabla Valoración controles'!$D$5,'Tabla Valoración controles'!$F$5,IF(Z92=FORMULAS!$A$10,0,'Tabla Valoración controles'!$F$6)))</f>
        <v>0.1</v>
      </c>
      <c r="AB92" s="97"/>
      <c r="AC92" s="98">
        <f>+IF(AB92='Tabla Valoración controles'!$D$7,'Tabla Valoración controles'!$F$7,IF(Z92=FORMULAS!$A$10,0,'Tabla Valoración controles'!$F$8))</f>
        <v>0.15</v>
      </c>
      <c r="AD92" s="97"/>
      <c r="AE92" s="98">
        <f>+IF(AD92='Tabla Valoración controles'!$D$9,'Tabla Valoración controles'!$F$9,IF(Z92=FORMULAS!$A$10,0,'Tabla Valoración controles'!$F$10))</f>
        <v>0</v>
      </c>
      <c r="AF92" s="97"/>
      <c r="AG92" s="98">
        <f>+IF(AF92='Tabla Valoración controles'!$D$9,'Tabla Valoración controles'!$F$9,IF(AB92=FORMULAS!$A$10,0,'Tabla Valoración controles'!$F$10))</f>
        <v>0</v>
      </c>
      <c r="AH92" s="97"/>
      <c r="AI92" s="98">
        <f>+IF(AH92='Tabla Valoración controles'!$D$13,'Tabla Valoración controles'!$F$13,'Tabla Valoración controles'!$F$14)</f>
        <v>0</v>
      </c>
      <c r="AJ92" s="99">
        <f t="shared" si="0"/>
        <v>0.25</v>
      </c>
      <c r="AK92" s="100" t="s">
        <v>246</v>
      </c>
      <c r="AL92" s="101">
        <f>+IF(AK92=CONTROLES!$C$50,CONTROLES!$D$50,CONTROLES!$D$51)</f>
        <v>15</v>
      </c>
      <c r="AM92" s="100" t="s">
        <v>251</v>
      </c>
      <c r="AN92" s="101">
        <f>+IF(AM92=CONTROLES!$C$52,CONTROLES!$D$52,CONTROLES!$D$53)</f>
        <v>15</v>
      </c>
      <c r="AO92" s="100" t="s">
        <v>252</v>
      </c>
      <c r="AP92" s="101">
        <f>+IF(AO92=CONTROLES!$C$54,CONTROLES!$D$54,CONTROLES!$D$55)</f>
        <v>15</v>
      </c>
      <c r="AQ92" s="100" t="s">
        <v>283</v>
      </c>
      <c r="AR92" s="101">
        <f>+IF(AQ92=CONTROLES!$C$56,CONTROLES!$D$56,IF(AQ92=CONTROLES!$C$57,CONTROLES!$D$57,CONTROLES!$D$58))</f>
        <v>10</v>
      </c>
      <c r="AS92" s="100" t="s">
        <v>254</v>
      </c>
      <c r="AT92" s="101">
        <f>+IF(AS92=CONTROLES!$C$59,CONTROLES!$D$59,CONTROLES!$D$60)</f>
        <v>15</v>
      </c>
      <c r="AU92" s="100" t="s">
        <v>255</v>
      </c>
      <c r="AV92" s="101">
        <f>+IF(AU92=CONTROLES!$C$61,CONTROLES!$D$61,CONTROLES!$D$62)</f>
        <v>15</v>
      </c>
      <c r="AW92" s="100" t="s">
        <v>256</v>
      </c>
      <c r="AX92" s="101">
        <f>+IF(AW92=CONTROLES!$C$63,CONTROLES!$D$63,IF(AW92=CONTROLES!$C$64,CONTROLES!$D$64,0))</f>
        <v>10</v>
      </c>
      <c r="AY92" s="101">
        <f t="shared" si="1"/>
        <v>95</v>
      </c>
      <c r="AZ92" s="106" t="str">
        <f t="shared" si="2"/>
        <v>Moderado</v>
      </c>
      <c r="BA92" s="184"/>
      <c r="BB92" s="386"/>
      <c r="BC92" s="386"/>
      <c r="BD92" s="386"/>
      <c r="BE92" s="386"/>
      <c r="BF92" s="386"/>
      <c r="BG92" s="143"/>
      <c r="BH92" s="143"/>
      <c r="BI92" s="143"/>
      <c r="BJ92" s="143"/>
      <c r="BK92" s="143"/>
      <c r="BL92" s="115"/>
      <c r="BM92" s="115"/>
      <c r="BN92" s="115"/>
      <c r="BO92" s="115"/>
      <c r="BP92" s="115"/>
      <c r="BQ92" s="115"/>
      <c r="BR92" s="115"/>
      <c r="BS92" s="115"/>
      <c r="BT92" s="115"/>
      <c r="BU92" s="115"/>
      <c r="BV92" s="115"/>
      <c r="BW92" s="115"/>
      <c r="BX92" s="115"/>
      <c r="BY92" s="115"/>
      <c r="BZ92" s="115"/>
      <c r="CA92" s="115"/>
      <c r="CB92" s="115"/>
      <c r="CC92" s="115"/>
      <c r="CD92" s="115"/>
      <c r="CE92" s="115"/>
      <c r="CF92" s="115"/>
      <c r="CG92" s="115"/>
      <c r="CH92" s="115"/>
      <c r="CI92" s="115"/>
      <c r="CJ92" s="115"/>
      <c r="CK92" s="115"/>
      <c r="CL92" s="115"/>
      <c r="CM92" s="158"/>
      <c r="CN92" s="107"/>
      <c r="CO92" s="107"/>
      <c r="CP92" s="107"/>
      <c r="CQ92" s="107"/>
      <c r="CR92" s="107"/>
      <c r="CS92" s="115"/>
      <c r="CT92" s="115"/>
      <c r="CU92" s="115"/>
      <c r="CV92" s="128"/>
      <c r="CW92" s="128"/>
      <c r="CX92" s="128"/>
      <c r="CY92" s="128"/>
      <c r="CZ92" s="128"/>
      <c r="DA92" s="115"/>
      <c r="DB92" s="130"/>
      <c r="DC92" s="130"/>
      <c r="DD92" s="130"/>
      <c r="DE92" s="130"/>
      <c r="DF92" s="130"/>
      <c r="DG92" s="130"/>
      <c r="DH92" s="130"/>
      <c r="DI92" s="130"/>
      <c r="DJ92" s="130"/>
      <c r="DK92" s="131"/>
      <c r="DL92" s="131"/>
      <c r="DM92" s="130"/>
      <c r="DN92" s="69"/>
      <c r="DO92" s="69"/>
      <c r="DP92" s="69"/>
      <c r="DQ92" s="69"/>
      <c r="DR92" s="69"/>
      <c r="DS92" s="69"/>
      <c r="DT92" s="69"/>
      <c r="DU92" s="69"/>
      <c r="DV92" s="69"/>
      <c r="DW92" s="69"/>
      <c r="DX92" s="69"/>
      <c r="DY92" s="69"/>
      <c r="DZ92" s="69"/>
      <c r="EA92" s="69"/>
      <c r="EB92" s="69"/>
      <c r="EC92" s="69"/>
      <c r="ED92" s="69"/>
    </row>
    <row r="93" spans="1:134" ht="57" hidden="1" customHeight="1" x14ac:dyDescent="0.25">
      <c r="A93" s="387">
        <v>16</v>
      </c>
      <c r="B93" s="398" t="s">
        <v>539</v>
      </c>
      <c r="C93" s="389" t="str">
        <f>VLOOKUP(B93,FORMULAS!$A$30:$B$46,2,0)</f>
        <v>OBJETIVO PROCESO</v>
      </c>
      <c r="D93" s="389" t="str">
        <f>VLOOKUP(B93,FORMULAS!$A$30:$C$46,3,0)</f>
        <v>RESPONSABLE</v>
      </c>
      <c r="E93" s="94"/>
      <c r="F93" s="389"/>
      <c r="G93" s="94"/>
      <c r="H93" s="389"/>
      <c r="I93" s="389"/>
      <c r="J93" s="94"/>
      <c r="K93" s="94"/>
      <c r="L93" s="94"/>
      <c r="M93" s="94"/>
      <c r="N93" s="389"/>
      <c r="O93" s="384">
        <f>+IF(N93&lt;=FORMULAS!$M$2,FORMULAS!$N$2,IF(N93&lt;=FORMULAS!$M$3,FORMULAS!$N$3,IF(N93&lt;=FORMULAS!$M$4,FORMULAS!$N$4,IF(N93&lt;=FORMULAS!$M$5,FORMULAS!$N$5,FORMULAS!$N$6))))</f>
        <v>0.2</v>
      </c>
      <c r="P93" s="387">
        <f>+IF(O93=FORMULAS!N92,FORMULAS!O92,IF(O93=FORMULAS!N93,FORMULAS!O93,IF(O93=FORMULAS!N94,FORMULAS!O94,IF(O93=FORMULAS!N95,FORMULAS!O95,FORMULAS!O96))))</f>
        <v>0</v>
      </c>
      <c r="Q93" s="387" t="e">
        <f>VLOOKUP(P93,FORMULAS!$H$1:$J$11,2,0)</f>
        <v>#N/A</v>
      </c>
      <c r="R93" s="388" t="e">
        <f>+Q93</f>
        <v>#N/A</v>
      </c>
      <c r="S93" s="389" t="str">
        <f>VLOOKUP(A93,'Impacto Ri Inhe'!$B$5:$AF$42,31)</f>
        <v>Mayor</v>
      </c>
      <c r="T93" s="388" t="e">
        <f>CONCATENATE(R93,S93)</f>
        <v>#N/A</v>
      </c>
      <c r="U93" s="397" t="e">
        <f>VLOOKUP(T93,FORMULAS!$K$17:$L$42,2,0)</f>
        <v>#N/A</v>
      </c>
      <c r="V93" s="95"/>
      <c r="W93" s="94"/>
      <c r="X93" s="94"/>
      <c r="Y93" s="94"/>
      <c r="Z93" s="97"/>
      <c r="AA93" s="98">
        <f>+IF(Z93='Tabla Valoración controles'!$D$4,'Tabla Valoración controles'!$F$4,IF('Mapa Corrupcion'!Z93='Tabla Valoración controles'!$D$5,'Tabla Valoración controles'!$F$5,IF(Z93=FORMULAS!$A$10,0,'Tabla Valoración controles'!$F$6)))</f>
        <v>0.1</v>
      </c>
      <c r="AB93" s="97" t="s">
        <v>242</v>
      </c>
      <c r="AC93" s="98">
        <f>+IF(AB93='Tabla Valoración controles'!$D$7,'Tabla Valoración controles'!$F$7,IF(Z93=FORMULAS!$A$10,0,'Tabla Valoración controles'!$F$8))</f>
        <v>0.15</v>
      </c>
      <c r="AD93" s="97" t="s">
        <v>243</v>
      </c>
      <c r="AE93" s="98">
        <f>+IF(AD93='Tabla Valoración controles'!$D$9,'Tabla Valoración controles'!$F$9,IF(Z93=FORMULAS!$A$10,0,'Tabla Valoración controles'!$F$10))</f>
        <v>0</v>
      </c>
      <c r="AF93" s="97" t="s">
        <v>244</v>
      </c>
      <c r="AG93" s="98">
        <f>+IF(AF93='Tabla Valoración controles'!$D$9,'Tabla Valoración controles'!$F$9,IF(AB93=FORMULAS!$A$10,0,'Tabla Valoración controles'!$F$10))</f>
        <v>0</v>
      </c>
      <c r="AH93" s="97" t="s">
        <v>245</v>
      </c>
      <c r="AI93" s="98">
        <f>+IF(AH93='Tabla Valoración controles'!$D$13,'Tabla Valoración controles'!$F$13,'Tabla Valoración controles'!$F$14)</f>
        <v>0</v>
      </c>
      <c r="AJ93" s="99">
        <f t="shared" si="0"/>
        <v>0.25</v>
      </c>
      <c r="AK93" s="100" t="s">
        <v>246</v>
      </c>
      <c r="AL93" s="101">
        <f>+IF(AK93=CONTROLES!$C$50,CONTROLES!$D$50,CONTROLES!$D$51)</f>
        <v>15</v>
      </c>
      <c r="AM93" s="100" t="s">
        <v>251</v>
      </c>
      <c r="AN93" s="101">
        <f>+IF(AM93=CONTROLES!$C$52,CONTROLES!$D$52,CONTROLES!$D$53)</f>
        <v>15</v>
      </c>
      <c r="AO93" s="100" t="s">
        <v>252</v>
      </c>
      <c r="AP93" s="101">
        <f>+IF(AO93=CONTROLES!$C$54,CONTROLES!$D$54,CONTROLES!$D$55)</f>
        <v>15</v>
      </c>
      <c r="AQ93" s="100" t="s">
        <v>283</v>
      </c>
      <c r="AR93" s="101">
        <f>+IF(AQ93=CONTROLES!$C$56,CONTROLES!$D$56,IF(AQ93=CONTROLES!$C$57,CONTROLES!$D$57,CONTROLES!$D$58))</f>
        <v>10</v>
      </c>
      <c r="AS93" s="100" t="s">
        <v>254</v>
      </c>
      <c r="AT93" s="101">
        <f>+IF(AS93=CONTROLES!$C$59,CONTROLES!$D$59,CONTROLES!$D$60)</f>
        <v>15</v>
      </c>
      <c r="AU93" s="100" t="s">
        <v>255</v>
      </c>
      <c r="AV93" s="101">
        <f>+IF(AU93=CONTROLES!$C$61,CONTROLES!$D$61,CONTROLES!$D$62)</f>
        <v>15</v>
      </c>
      <c r="AW93" s="100" t="s">
        <v>256</v>
      </c>
      <c r="AX93" s="101">
        <f>+IF(AW93=CONTROLES!$C$63,CONTROLES!$D$63,IF(AW93=CONTROLES!$C$64,CONTROLES!$D$64,0))</f>
        <v>10</v>
      </c>
      <c r="AY93" s="101">
        <f t="shared" si="1"/>
        <v>95</v>
      </c>
      <c r="AZ93" s="106" t="str">
        <f t="shared" si="2"/>
        <v>Moderado</v>
      </c>
      <c r="BA93" s="228" t="s">
        <v>21</v>
      </c>
      <c r="BB93" s="390" t="str">
        <f>VLOOKUP(BA93,FORMULAS!$A$77:$B$82,2,0)</f>
        <v>Probabilidad</v>
      </c>
      <c r="BC93" s="399" t="str">
        <f>+S93</f>
        <v>Mayor</v>
      </c>
      <c r="BD93" s="400" t="str">
        <f>CONCATENATE(BC93,"-",BB93)</f>
        <v>Mayor-Probabilidad</v>
      </c>
      <c r="BE93" s="397" t="e">
        <f>VLOOKUP(BD93,FORMULAS!$I$77:$J$97,2,0)</f>
        <v>#N/A</v>
      </c>
      <c r="BF93" s="397" t="s">
        <v>257</v>
      </c>
      <c r="BG93" s="229"/>
      <c r="BH93" s="229"/>
      <c r="BI93" s="230"/>
      <c r="BJ93" s="230"/>
      <c r="BK93" s="229"/>
      <c r="BL93" s="115"/>
      <c r="BM93" s="115"/>
      <c r="BN93" s="115"/>
      <c r="BO93" s="115"/>
      <c r="BP93" s="115"/>
      <c r="BQ93" s="115"/>
      <c r="BR93" s="115"/>
      <c r="BS93" s="115"/>
      <c r="BT93" s="115"/>
      <c r="BU93" s="115"/>
      <c r="BV93" s="115"/>
      <c r="BW93" s="115"/>
      <c r="BX93" s="115"/>
      <c r="BY93" s="115"/>
      <c r="BZ93" s="115"/>
      <c r="CA93" s="115"/>
      <c r="CB93" s="115"/>
      <c r="CC93" s="115"/>
      <c r="CD93" s="115"/>
      <c r="CE93" s="115"/>
      <c r="CF93" s="115"/>
      <c r="CG93" s="115"/>
      <c r="CH93" s="115"/>
      <c r="CI93" s="115"/>
      <c r="CJ93" s="115"/>
      <c r="CK93" s="115"/>
      <c r="CL93" s="115"/>
      <c r="CM93" s="158"/>
      <c r="CN93" s="107"/>
      <c r="CO93" s="107"/>
      <c r="CP93" s="107"/>
      <c r="CQ93" s="107"/>
      <c r="CR93" s="107"/>
      <c r="CS93" s="115"/>
      <c r="CT93" s="115"/>
      <c r="CU93" s="115"/>
      <c r="CV93" s="128"/>
      <c r="CW93" s="128"/>
      <c r="CX93" s="128"/>
      <c r="CY93" s="128"/>
      <c r="CZ93" s="128"/>
      <c r="DA93" s="115"/>
      <c r="DB93" s="130"/>
      <c r="DC93" s="130"/>
      <c r="DD93" s="130"/>
      <c r="DE93" s="130"/>
      <c r="DF93" s="130"/>
      <c r="DG93" s="130"/>
      <c r="DH93" s="130"/>
      <c r="DI93" s="130"/>
      <c r="DJ93" s="130"/>
      <c r="DK93" s="131"/>
      <c r="DL93" s="131"/>
      <c r="DM93" s="130"/>
      <c r="DN93" s="69"/>
      <c r="DO93" s="69"/>
      <c r="DP93" s="69"/>
      <c r="DQ93" s="69"/>
      <c r="DR93" s="69"/>
      <c r="DS93" s="69"/>
      <c r="DT93" s="69"/>
      <c r="DU93" s="69"/>
      <c r="DV93" s="69"/>
      <c r="DW93" s="69"/>
      <c r="DX93" s="69"/>
      <c r="DY93" s="69"/>
      <c r="DZ93" s="69"/>
      <c r="EA93" s="69"/>
      <c r="EB93" s="69"/>
      <c r="EC93" s="69"/>
      <c r="ED93" s="69"/>
    </row>
    <row r="94" spans="1:134" ht="39.75" hidden="1" customHeight="1" x14ac:dyDescent="0.25">
      <c r="A94" s="385"/>
      <c r="B94" s="385"/>
      <c r="C94" s="385"/>
      <c r="D94" s="385"/>
      <c r="E94" s="94"/>
      <c r="F94" s="385"/>
      <c r="G94" s="94"/>
      <c r="H94" s="385"/>
      <c r="I94" s="385"/>
      <c r="J94" s="198"/>
      <c r="K94" s="198"/>
      <c r="L94" s="198"/>
      <c r="M94" s="198"/>
      <c r="N94" s="385"/>
      <c r="O94" s="385"/>
      <c r="P94" s="385"/>
      <c r="Q94" s="385"/>
      <c r="R94" s="385"/>
      <c r="S94" s="385"/>
      <c r="T94" s="385"/>
      <c r="U94" s="385"/>
      <c r="V94" s="95"/>
      <c r="W94" s="94"/>
      <c r="X94" s="94"/>
      <c r="Y94" s="94"/>
      <c r="Z94" s="97"/>
      <c r="AA94" s="98">
        <f>+IF(Z94='Tabla Valoración controles'!$D$4,'Tabla Valoración controles'!$F$4,IF('Mapa Corrupcion'!Z94='Tabla Valoración controles'!$D$5,'Tabla Valoración controles'!$F$5,IF(Z94=FORMULAS!$A$10,0,'Tabla Valoración controles'!$F$6)))</f>
        <v>0.1</v>
      </c>
      <c r="AB94" s="97"/>
      <c r="AC94" s="98">
        <f>+IF(AB94='Tabla Valoración controles'!$D$7,'Tabla Valoración controles'!$F$7,IF(Z94=FORMULAS!$A$10,0,'Tabla Valoración controles'!$F$8))</f>
        <v>0.15</v>
      </c>
      <c r="AD94" s="97"/>
      <c r="AE94" s="98">
        <f>+IF(AD94='Tabla Valoración controles'!$D$9,'Tabla Valoración controles'!$F$9,IF(Z94=FORMULAS!$A$10,0,'Tabla Valoración controles'!$F$10))</f>
        <v>0</v>
      </c>
      <c r="AF94" s="97"/>
      <c r="AG94" s="98">
        <f>+IF(AF94='Tabla Valoración controles'!$D$9,'Tabla Valoración controles'!$F$9,IF(AB94=FORMULAS!$A$10,0,'Tabla Valoración controles'!$F$10))</f>
        <v>0</v>
      </c>
      <c r="AH94" s="97"/>
      <c r="AI94" s="98">
        <f>+IF(AH94='Tabla Valoración controles'!$D$13,'Tabla Valoración controles'!$F$13,'Tabla Valoración controles'!$F$14)</f>
        <v>0</v>
      </c>
      <c r="AJ94" s="99">
        <f t="shared" si="0"/>
        <v>0.25</v>
      </c>
      <c r="AK94" s="100" t="s">
        <v>246</v>
      </c>
      <c r="AL94" s="101">
        <f>+IF(AK94=CONTROLES!$C$50,CONTROLES!$D$50,CONTROLES!$D$51)</f>
        <v>15</v>
      </c>
      <c r="AM94" s="100" t="s">
        <v>251</v>
      </c>
      <c r="AN94" s="101">
        <f>+IF(AM94=CONTROLES!$C$52,CONTROLES!$D$52,CONTROLES!$D$53)</f>
        <v>15</v>
      </c>
      <c r="AO94" s="100" t="s">
        <v>252</v>
      </c>
      <c r="AP94" s="101">
        <f>+IF(AO94=CONTROLES!$C$54,CONTROLES!$D$54,CONTROLES!$D$55)</f>
        <v>15</v>
      </c>
      <c r="AQ94" s="100" t="s">
        <v>283</v>
      </c>
      <c r="AR94" s="101">
        <f>+IF(AQ94=CONTROLES!$C$56,CONTROLES!$D$56,IF(AQ94=CONTROLES!$C$57,CONTROLES!$D$57,CONTROLES!$D$58))</f>
        <v>10</v>
      </c>
      <c r="AS94" s="100" t="s">
        <v>254</v>
      </c>
      <c r="AT94" s="101">
        <f>+IF(AS94=CONTROLES!$C$59,CONTROLES!$D$59,CONTROLES!$D$60)</f>
        <v>15</v>
      </c>
      <c r="AU94" s="100" t="s">
        <v>255</v>
      </c>
      <c r="AV94" s="101">
        <f>+IF(AU94=CONTROLES!$C$61,CONTROLES!$D$61,CONTROLES!$D$62)</f>
        <v>15</v>
      </c>
      <c r="AW94" s="100" t="s">
        <v>256</v>
      </c>
      <c r="AX94" s="101">
        <f>+IF(AW94=CONTROLES!$C$63,CONTROLES!$D$63,IF(AW94=CONTROLES!$C$64,CONTROLES!$D$64,0))</f>
        <v>10</v>
      </c>
      <c r="AY94" s="101">
        <f t="shared" si="1"/>
        <v>95</v>
      </c>
      <c r="AZ94" s="106" t="str">
        <f t="shared" si="2"/>
        <v>Moderado</v>
      </c>
      <c r="BA94" s="231"/>
      <c r="BB94" s="385"/>
      <c r="BC94" s="385"/>
      <c r="BD94" s="385"/>
      <c r="BE94" s="385"/>
      <c r="BF94" s="385"/>
      <c r="BG94" s="143"/>
      <c r="BH94" s="143"/>
      <c r="BI94" s="143"/>
      <c r="BJ94" s="143"/>
      <c r="BK94" s="143"/>
      <c r="BL94" s="115"/>
      <c r="BM94" s="115"/>
      <c r="BN94" s="115"/>
      <c r="BO94" s="115"/>
      <c r="BP94" s="115"/>
      <c r="BQ94" s="115"/>
      <c r="BR94" s="115"/>
      <c r="BS94" s="115"/>
      <c r="BT94" s="115"/>
      <c r="BU94" s="115"/>
      <c r="BV94" s="115"/>
      <c r="BW94" s="115"/>
      <c r="BX94" s="115"/>
      <c r="BY94" s="115"/>
      <c r="BZ94" s="115"/>
      <c r="CA94" s="115"/>
      <c r="CB94" s="115"/>
      <c r="CC94" s="115"/>
      <c r="CD94" s="115"/>
      <c r="CE94" s="115"/>
      <c r="CF94" s="115"/>
      <c r="CG94" s="115"/>
      <c r="CH94" s="115"/>
      <c r="CI94" s="115"/>
      <c r="CJ94" s="115"/>
      <c r="CK94" s="115"/>
      <c r="CL94" s="115"/>
      <c r="CM94" s="158"/>
      <c r="CN94" s="107"/>
      <c r="CO94" s="107"/>
      <c r="CP94" s="107"/>
      <c r="CQ94" s="107"/>
      <c r="CR94" s="107"/>
      <c r="CS94" s="115"/>
      <c r="CT94" s="115"/>
      <c r="CU94" s="115"/>
      <c r="CV94" s="128"/>
      <c r="CW94" s="128"/>
      <c r="CX94" s="128"/>
      <c r="CY94" s="128"/>
      <c r="CZ94" s="128"/>
      <c r="DA94" s="115"/>
      <c r="DB94" s="130"/>
      <c r="DC94" s="130"/>
      <c r="DD94" s="130"/>
      <c r="DE94" s="130"/>
      <c r="DF94" s="130"/>
      <c r="DG94" s="130"/>
      <c r="DH94" s="130"/>
      <c r="DI94" s="130"/>
      <c r="DJ94" s="130"/>
      <c r="DK94" s="131"/>
      <c r="DL94" s="131"/>
      <c r="DM94" s="130"/>
      <c r="DN94" s="69"/>
      <c r="DO94" s="69"/>
      <c r="DP94" s="69"/>
      <c r="DQ94" s="69"/>
      <c r="DR94" s="69"/>
      <c r="DS94" s="69"/>
      <c r="DT94" s="69"/>
      <c r="DU94" s="69"/>
      <c r="DV94" s="69"/>
      <c r="DW94" s="69"/>
      <c r="DX94" s="69"/>
      <c r="DY94" s="69"/>
      <c r="DZ94" s="69"/>
      <c r="EA94" s="69"/>
      <c r="EB94" s="69"/>
      <c r="EC94" s="69"/>
      <c r="ED94" s="69"/>
    </row>
    <row r="95" spans="1:134" ht="39.75" hidden="1" customHeight="1" x14ac:dyDescent="0.25">
      <c r="A95" s="385"/>
      <c r="B95" s="385"/>
      <c r="C95" s="385"/>
      <c r="D95" s="385"/>
      <c r="E95" s="94"/>
      <c r="F95" s="385"/>
      <c r="G95" s="94"/>
      <c r="H95" s="385"/>
      <c r="I95" s="385"/>
      <c r="J95" s="198"/>
      <c r="K95" s="198"/>
      <c r="L95" s="198"/>
      <c r="M95" s="198"/>
      <c r="N95" s="385"/>
      <c r="O95" s="385"/>
      <c r="P95" s="385"/>
      <c r="Q95" s="385"/>
      <c r="R95" s="385"/>
      <c r="S95" s="385"/>
      <c r="T95" s="385"/>
      <c r="U95" s="385"/>
      <c r="V95" s="95"/>
      <c r="W95" s="94"/>
      <c r="X95" s="94"/>
      <c r="Y95" s="94"/>
      <c r="Z95" s="97"/>
      <c r="AA95" s="98">
        <f>+IF(Z95='Tabla Valoración controles'!$D$4,'Tabla Valoración controles'!$F$4,IF('Mapa Corrupcion'!Z95='Tabla Valoración controles'!$D$5,'Tabla Valoración controles'!$F$5,IF(Z95=FORMULAS!$A$10,0,'Tabla Valoración controles'!$F$6)))</f>
        <v>0.1</v>
      </c>
      <c r="AB95" s="97"/>
      <c r="AC95" s="98">
        <f>+IF(AB95='Tabla Valoración controles'!$D$7,'Tabla Valoración controles'!$F$7,IF(Z95=FORMULAS!$A$10,0,'Tabla Valoración controles'!$F$8))</f>
        <v>0.15</v>
      </c>
      <c r="AD95" s="97"/>
      <c r="AE95" s="98">
        <f>+IF(AD95='Tabla Valoración controles'!$D$9,'Tabla Valoración controles'!$F$9,IF(Z95=FORMULAS!$A$10,0,'Tabla Valoración controles'!$F$10))</f>
        <v>0</v>
      </c>
      <c r="AF95" s="97"/>
      <c r="AG95" s="98">
        <f>+IF(AF95='Tabla Valoración controles'!$D$9,'Tabla Valoración controles'!$F$9,IF(AB95=FORMULAS!$A$10,0,'Tabla Valoración controles'!$F$10))</f>
        <v>0</v>
      </c>
      <c r="AH95" s="97"/>
      <c r="AI95" s="98">
        <f>+IF(AH95='Tabla Valoración controles'!$D$13,'Tabla Valoración controles'!$F$13,'Tabla Valoración controles'!$F$14)</f>
        <v>0</v>
      </c>
      <c r="AJ95" s="99">
        <f t="shared" si="0"/>
        <v>0.25</v>
      </c>
      <c r="AK95" s="100" t="s">
        <v>246</v>
      </c>
      <c r="AL95" s="101">
        <f>+IF(AK95=CONTROLES!$C$50,CONTROLES!$D$50,CONTROLES!$D$51)</f>
        <v>15</v>
      </c>
      <c r="AM95" s="100" t="s">
        <v>251</v>
      </c>
      <c r="AN95" s="101">
        <f>+IF(AM95=CONTROLES!$C$52,CONTROLES!$D$52,CONTROLES!$D$53)</f>
        <v>15</v>
      </c>
      <c r="AO95" s="100" t="s">
        <v>252</v>
      </c>
      <c r="AP95" s="101">
        <f>+IF(AO95=CONTROLES!$C$54,CONTROLES!$D$54,CONTROLES!$D$55)</f>
        <v>15</v>
      </c>
      <c r="AQ95" s="100" t="s">
        <v>283</v>
      </c>
      <c r="AR95" s="101">
        <f>+IF(AQ95=CONTROLES!$C$56,CONTROLES!$D$56,IF(AQ95=CONTROLES!$C$57,CONTROLES!$D$57,CONTROLES!$D$58))</f>
        <v>10</v>
      </c>
      <c r="AS95" s="100" t="s">
        <v>254</v>
      </c>
      <c r="AT95" s="101">
        <f>+IF(AS95=CONTROLES!$C$59,CONTROLES!$D$59,CONTROLES!$D$60)</f>
        <v>15</v>
      </c>
      <c r="AU95" s="100" t="s">
        <v>255</v>
      </c>
      <c r="AV95" s="101">
        <f>+IF(AU95=CONTROLES!$C$61,CONTROLES!$D$61,CONTROLES!$D$62)</f>
        <v>15</v>
      </c>
      <c r="AW95" s="100" t="s">
        <v>256</v>
      </c>
      <c r="AX95" s="101">
        <f>+IF(AW95=CONTROLES!$C$63,CONTROLES!$D$63,IF(AW95=CONTROLES!$C$64,CONTROLES!$D$64,0))</f>
        <v>10</v>
      </c>
      <c r="AY95" s="101">
        <f t="shared" si="1"/>
        <v>95</v>
      </c>
      <c r="AZ95" s="106" t="str">
        <f t="shared" si="2"/>
        <v>Moderado</v>
      </c>
      <c r="BA95" s="231"/>
      <c r="BB95" s="385"/>
      <c r="BC95" s="385"/>
      <c r="BD95" s="385"/>
      <c r="BE95" s="385"/>
      <c r="BF95" s="385"/>
      <c r="BG95" s="143"/>
      <c r="BH95" s="143"/>
      <c r="BI95" s="143"/>
      <c r="BJ95" s="143"/>
      <c r="BK95" s="143"/>
      <c r="BL95" s="115"/>
      <c r="BM95" s="115"/>
      <c r="BN95" s="115"/>
      <c r="BO95" s="115"/>
      <c r="BP95" s="115"/>
      <c r="BQ95" s="115"/>
      <c r="BR95" s="115"/>
      <c r="BS95" s="115"/>
      <c r="BT95" s="115"/>
      <c r="BU95" s="115"/>
      <c r="BV95" s="115"/>
      <c r="BW95" s="115"/>
      <c r="BX95" s="115"/>
      <c r="BY95" s="115"/>
      <c r="BZ95" s="115"/>
      <c r="CA95" s="115"/>
      <c r="CB95" s="115"/>
      <c r="CC95" s="115"/>
      <c r="CD95" s="115"/>
      <c r="CE95" s="115"/>
      <c r="CF95" s="115"/>
      <c r="CG95" s="115"/>
      <c r="CH95" s="115"/>
      <c r="CI95" s="115"/>
      <c r="CJ95" s="115"/>
      <c r="CK95" s="115"/>
      <c r="CL95" s="115"/>
      <c r="CM95" s="158"/>
      <c r="CN95" s="107"/>
      <c r="CO95" s="107"/>
      <c r="CP95" s="107"/>
      <c r="CQ95" s="107"/>
      <c r="CR95" s="107"/>
      <c r="CS95" s="115"/>
      <c r="CT95" s="115"/>
      <c r="CU95" s="115"/>
      <c r="CV95" s="128"/>
      <c r="CW95" s="128"/>
      <c r="CX95" s="128"/>
      <c r="CY95" s="128"/>
      <c r="CZ95" s="128"/>
      <c r="DA95" s="115"/>
      <c r="DB95" s="130"/>
      <c r="DC95" s="130"/>
      <c r="DD95" s="130"/>
      <c r="DE95" s="130"/>
      <c r="DF95" s="130"/>
      <c r="DG95" s="130"/>
      <c r="DH95" s="130"/>
      <c r="DI95" s="130"/>
      <c r="DJ95" s="130"/>
      <c r="DK95" s="131"/>
      <c r="DL95" s="131"/>
      <c r="DM95" s="130"/>
      <c r="DN95" s="69"/>
      <c r="DO95" s="69"/>
      <c r="DP95" s="69"/>
      <c r="DQ95" s="69"/>
      <c r="DR95" s="69"/>
      <c r="DS95" s="69"/>
      <c r="DT95" s="69"/>
      <c r="DU95" s="69"/>
      <c r="DV95" s="69"/>
      <c r="DW95" s="69"/>
      <c r="DX95" s="69"/>
      <c r="DY95" s="69"/>
      <c r="DZ95" s="69"/>
      <c r="EA95" s="69"/>
      <c r="EB95" s="69"/>
      <c r="EC95" s="69"/>
      <c r="ED95" s="69"/>
    </row>
    <row r="96" spans="1:134" ht="39.75" hidden="1" customHeight="1" x14ac:dyDescent="0.25">
      <c r="A96" s="385"/>
      <c r="B96" s="385"/>
      <c r="C96" s="385"/>
      <c r="D96" s="385"/>
      <c r="E96" s="94"/>
      <c r="F96" s="385"/>
      <c r="G96" s="94"/>
      <c r="H96" s="385"/>
      <c r="I96" s="385"/>
      <c r="J96" s="198"/>
      <c r="K96" s="198"/>
      <c r="L96" s="198"/>
      <c r="M96" s="198"/>
      <c r="N96" s="385"/>
      <c r="O96" s="385"/>
      <c r="P96" s="385"/>
      <c r="Q96" s="385"/>
      <c r="R96" s="385"/>
      <c r="S96" s="385"/>
      <c r="T96" s="385"/>
      <c r="U96" s="385"/>
      <c r="V96" s="95"/>
      <c r="W96" s="94"/>
      <c r="X96" s="94"/>
      <c r="Y96" s="94"/>
      <c r="Z96" s="97"/>
      <c r="AA96" s="98">
        <f>+IF(Z96='Tabla Valoración controles'!$D$4,'Tabla Valoración controles'!$F$4,IF('Mapa Corrupcion'!Z96='Tabla Valoración controles'!$D$5,'Tabla Valoración controles'!$F$5,IF(Z96=FORMULAS!$A$10,0,'Tabla Valoración controles'!$F$6)))</f>
        <v>0.1</v>
      </c>
      <c r="AB96" s="97"/>
      <c r="AC96" s="98">
        <f>+IF(AB96='Tabla Valoración controles'!$D$7,'Tabla Valoración controles'!$F$7,IF(Z96=FORMULAS!$A$10,0,'Tabla Valoración controles'!$F$8))</f>
        <v>0.15</v>
      </c>
      <c r="AD96" s="97"/>
      <c r="AE96" s="98">
        <f>+IF(AD96='Tabla Valoración controles'!$D$9,'Tabla Valoración controles'!$F$9,IF(Z96=FORMULAS!$A$10,0,'Tabla Valoración controles'!$F$10))</f>
        <v>0</v>
      </c>
      <c r="AF96" s="97"/>
      <c r="AG96" s="98">
        <f>+IF(AF96='Tabla Valoración controles'!$D$9,'Tabla Valoración controles'!$F$9,IF(AB96=FORMULAS!$A$10,0,'Tabla Valoración controles'!$F$10))</f>
        <v>0</v>
      </c>
      <c r="AH96" s="97"/>
      <c r="AI96" s="98">
        <f>+IF(AH96='Tabla Valoración controles'!$D$13,'Tabla Valoración controles'!$F$13,'Tabla Valoración controles'!$F$14)</f>
        <v>0</v>
      </c>
      <c r="AJ96" s="99">
        <f t="shared" si="0"/>
        <v>0.25</v>
      </c>
      <c r="AK96" s="100" t="s">
        <v>246</v>
      </c>
      <c r="AL96" s="101">
        <f>+IF(AK96=CONTROLES!$C$50,CONTROLES!$D$50,CONTROLES!$D$51)</f>
        <v>15</v>
      </c>
      <c r="AM96" s="100" t="s">
        <v>251</v>
      </c>
      <c r="AN96" s="101">
        <f>+IF(AM96=CONTROLES!$C$52,CONTROLES!$D$52,CONTROLES!$D$53)</f>
        <v>15</v>
      </c>
      <c r="AO96" s="100" t="s">
        <v>252</v>
      </c>
      <c r="AP96" s="101">
        <f>+IF(AO96=CONTROLES!$C$54,CONTROLES!$D$54,CONTROLES!$D$55)</f>
        <v>15</v>
      </c>
      <c r="AQ96" s="100" t="s">
        <v>283</v>
      </c>
      <c r="AR96" s="101">
        <f>+IF(AQ96=CONTROLES!$C$56,CONTROLES!$D$56,IF(AQ96=CONTROLES!$C$57,CONTROLES!$D$57,CONTROLES!$D$58))</f>
        <v>10</v>
      </c>
      <c r="AS96" s="100" t="s">
        <v>254</v>
      </c>
      <c r="AT96" s="101">
        <f>+IF(AS96=CONTROLES!$C$59,CONTROLES!$D$59,CONTROLES!$D$60)</f>
        <v>15</v>
      </c>
      <c r="AU96" s="100" t="s">
        <v>255</v>
      </c>
      <c r="AV96" s="101">
        <f>+IF(AU96=CONTROLES!$C$61,CONTROLES!$D$61,CONTROLES!$D$62)</f>
        <v>15</v>
      </c>
      <c r="AW96" s="100" t="s">
        <v>256</v>
      </c>
      <c r="AX96" s="101">
        <f>+IF(AW96=CONTROLES!$C$63,CONTROLES!$D$63,IF(AW96=CONTROLES!$C$64,CONTROLES!$D$64,0))</f>
        <v>10</v>
      </c>
      <c r="AY96" s="101">
        <f t="shared" si="1"/>
        <v>95</v>
      </c>
      <c r="AZ96" s="106" t="str">
        <f t="shared" si="2"/>
        <v>Moderado</v>
      </c>
      <c r="BA96" s="231"/>
      <c r="BB96" s="385"/>
      <c r="BC96" s="385"/>
      <c r="BD96" s="385"/>
      <c r="BE96" s="385"/>
      <c r="BF96" s="385"/>
      <c r="BG96" s="143"/>
      <c r="BH96" s="143"/>
      <c r="BI96" s="143"/>
      <c r="BJ96" s="143"/>
      <c r="BK96" s="143"/>
      <c r="BL96" s="115"/>
      <c r="BM96" s="115"/>
      <c r="BN96" s="115"/>
      <c r="BO96" s="115"/>
      <c r="BP96" s="115"/>
      <c r="BQ96" s="115"/>
      <c r="BR96" s="115"/>
      <c r="BS96" s="115"/>
      <c r="BT96" s="115"/>
      <c r="BU96" s="115"/>
      <c r="BV96" s="115"/>
      <c r="BW96" s="115"/>
      <c r="BX96" s="115"/>
      <c r="BY96" s="115"/>
      <c r="BZ96" s="115"/>
      <c r="CA96" s="115"/>
      <c r="CB96" s="115"/>
      <c r="CC96" s="115"/>
      <c r="CD96" s="115"/>
      <c r="CE96" s="115"/>
      <c r="CF96" s="115"/>
      <c r="CG96" s="115"/>
      <c r="CH96" s="115"/>
      <c r="CI96" s="115"/>
      <c r="CJ96" s="115"/>
      <c r="CK96" s="115"/>
      <c r="CL96" s="115"/>
      <c r="CM96" s="158"/>
      <c r="CN96" s="107"/>
      <c r="CO96" s="107"/>
      <c r="CP96" s="107"/>
      <c r="CQ96" s="107"/>
      <c r="CR96" s="107"/>
      <c r="CS96" s="115"/>
      <c r="CT96" s="115"/>
      <c r="CU96" s="115"/>
      <c r="CV96" s="128"/>
      <c r="CW96" s="128"/>
      <c r="CX96" s="128"/>
      <c r="CY96" s="128"/>
      <c r="CZ96" s="128"/>
      <c r="DA96" s="115"/>
      <c r="DB96" s="130"/>
      <c r="DC96" s="130"/>
      <c r="DD96" s="130"/>
      <c r="DE96" s="130"/>
      <c r="DF96" s="130"/>
      <c r="DG96" s="130"/>
      <c r="DH96" s="130"/>
      <c r="DI96" s="130"/>
      <c r="DJ96" s="130"/>
      <c r="DK96" s="131"/>
      <c r="DL96" s="131"/>
      <c r="DM96" s="130"/>
      <c r="DN96" s="69"/>
      <c r="DO96" s="69"/>
      <c r="DP96" s="69"/>
      <c r="DQ96" s="69"/>
      <c r="DR96" s="69"/>
      <c r="DS96" s="69"/>
      <c r="DT96" s="69"/>
      <c r="DU96" s="69"/>
      <c r="DV96" s="69"/>
      <c r="DW96" s="69"/>
      <c r="DX96" s="69"/>
      <c r="DY96" s="69"/>
      <c r="DZ96" s="69"/>
      <c r="EA96" s="69"/>
      <c r="EB96" s="69"/>
      <c r="EC96" s="69"/>
      <c r="ED96" s="69"/>
    </row>
    <row r="97" spans="1:134" ht="39.75" hidden="1" customHeight="1" x14ac:dyDescent="0.25">
      <c r="A97" s="385"/>
      <c r="B97" s="385"/>
      <c r="C97" s="385"/>
      <c r="D97" s="385"/>
      <c r="E97" s="94"/>
      <c r="F97" s="385"/>
      <c r="G97" s="94"/>
      <c r="H97" s="385"/>
      <c r="I97" s="385"/>
      <c r="J97" s="198"/>
      <c r="K97" s="198"/>
      <c r="L97" s="198"/>
      <c r="M97" s="198"/>
      <c r="N97" s="385"/>
      <c r="O97" s="385"/>
      <c r="P97" s="385"/>
      <c r="Q97" s="385"/>
      <c r="R97" s="385"/>
      <c r="S97" s="385"/>
      <c r="T97" s="385"/>
      <c r="U97" s="385"/>
      <c r="V97" s="95"/>
      <c r="W97" s="94"/>
      <c r="X97" s="94"/>
      <c r="Y97" s="94"/>
      <c r="Z97" s="97"/>
      <c r="AA97" s="98">
        <f>+IF(Z97='Tabla Valoración controles'!$D$4,'Tabla Valoración controles'!$F$4,IF('Mapa Corrupcion'!Z97='Tabla Valoración controles'!$D$5,'Tabla Valoración controles'!$F$5,IF(Z97=FORMULAS!$A$10,0,'Tabla Valoración controles'!$F$6)))</f>
        <v>0.1</v>
      </c>
      <c r="AB97" s="97"/>
      <c r="AC97" s="98">
        <f>+IF(AB97='Tabla Valoración controles'!$D$7,'Tabla Valoración controles'!$F$7,IF(Z97=FORMULAS!$A$10,0,'Tabla Valoración controles'!$F$8))</f>
        <v>0.15</v>
      </c>
      <c r="AD97" s="97"/>
      <c r="AE97" s="98">
        <f>+IF(AD97='Tabla Valoración controles'!$D$9,'Tabla Valoración controles'!$F$9,IF(Z97=FORMULAS!$A$10,0,'Tabla Valoración controles'!$F$10))</f>
        <v>0</v>
      </c>
      <c r="AF97" s="97"/>
      <c r="AG97" s="98">
        <f>+IF(AF97='Tabla Valoración controles'!$D$9,'Tabla Valoración controles'!$F$9,IF(AB97=FORMULAS!$A$10,0,'Tabla Valoración controles'!$F$10))</f>
        <v>0</v>
      </c>
      <c r="AH97" s="97"/>
      <c r="AI97" s="98">
        <f>+IF(AH97='Tabla Valoración controles'!$D$13,'Tabla Valoración controles'!$F$13,'Tabla Valoración controles'!$F$14)</f>
        <v>0</v>
      </c>
      <c r="AJ97" s="99">
        <f t="shared" si="0"/>
        <v>0.25</v>
      </c>
      <c r="AK97" s="100" t="s">
        <v>246</v>
      </c>
      <c r="AL97" s="101">
        <f>+IF(AK97=CONTROLES!$C$50,CONTROLES!$D$50,CONTROLES!$D$51)</f>
        <v>15</v>
      </c>
      <c r="AM97" s="100" t="s">
        <v>251</v>
      </c>
      <c r="AN97" s="101">
        <f>+IF(AM97=CONTROLES!$C$52,CONTROLES!$D$52,CONTROLES!$D$53)</f>
        <v>15</v>
      </c>
      <c r="AO97" s="100" t="s">
        <v>252</v>
      </c>
      <c r="AP97" s="101">
        <f>+IF(AO97=CONTROLES!$C$54,CONTROLES!$D$54,CONTROLES!$D$55)</f>
        <v>15</v>
      </c>
      <c r="AQ97" s="100" t="s">
        <v>283</v>
      </c>
      <c r="AR97" s="101">
        <f>+IF(AQ97=CONTROLES!$C$56,CONTROLES!$D$56,IF(AQ97=CONTROLES!$C$57,CONTROLES!$D$57,CONTROLES!$D$58))</f>
        <v>10</v>
      </c>
      <c r="AS97" s="100" t="s">
        <v>254</v>
      </c>
      <c r="AT97" s="101">
        <f>+IF(AS97=CONTROLES!$C$59,CONTROLES!$D$59,CONTROLES!$D$60)</f>
        <v>15</v>
      </c>
      <c r="AU97" s="100" t="s">
        <v>255</v>
      </c>
      <c r="AV97" s="101">
        <f>+IF(AU97=CONTROLES!$C$61,CONTROLES!$D$61,CONTROLES!$D$62)</f>
        <v>15</v>
      </c>
      <c r="AW97" s="100" t="s">
        <v>256</v>
      </c>
      <c r="AX97" s="101">
        <f>+IF(AW97=CONTROLES!$C$63,CONTROLES!$D$63,IF(AW97=CONTROLES!$C$64,CONTROLES!$D$64,0))</f>
        <v>10</v>
      </c>
      <c r="AY97" s="101">
        <f t="shared" si="1"/>
        <v>95</v>
      </c>
      <c r="AZ97" s="106" t="str">
        <f t="shared" si="2"/>
        <v>Moderado</v>
      </c>
      <c r="BA97" s="231"/>
      <c r="BB97" s="385"/>
      <c r="BC97" s="385"/>
      <c r="BD97" s="385"/>
      <c r="BE97" s="385"/>
      <c r="BF97" s="385"/>
      <c r="BG97" s="143"/>
      <c r="BH97" s="143"/>
      <c r="BI97" s="143"/>
      <c r="BJ97" s="143"/>
      <c r="BK97" s="143"/>
      <c r="BL97" s="115"/>
      <c r="BM97" s="115"/>
      <c r="BN97" s="115"/>
      <c r="BO97" s="115"/>
      <c r="BP97" s="115"/>
      <c r="BQ97" s="115"/>
      <c r="BR97" s="115"/>
      <c r="BS97" s="115"/>
      <c r="BT97" s="115"/>
      <c r="BU97" s="115"/>
      <c r="BV97" s="115"/>
      <c r="BW97" s="115"/>
      <c r="BX97" s="115"/>
      <c r="BY97" s="115"/>
      <c r="BZ97" s="115"/>
      <c r="CA97" s="115"/>
      <c r="CB97" s="115"/>
      <c r="CC97" s="115"/>
      <c r="CD97" s="115"/>
      <c r="CE97" s="115"/>
      <c r="CF97" s="115"/>
      <c r="CG97" s="115"/>
      <c r="CH97" s="115"/>
      <c r="CI97" s="115"/>
      <c r="CJ97" s="115"/>
      <c r="CK97" s="115"/>
      <c r="CL97" s="115"/>
      <c r="CM97" s="158"/>
      <c r="CN97" s="107"/>
      <c r="CO97" s="107"/>
      <c r="CP97" s="107"/>
      <c r="CQ97" s="107"/>
      <c r="CR97" s="107"/>
      <c r="CS97" s="115"/>
      <c r="CT97" s="115"/>
      <c r="CU97" s="115"/>
      <c r="CV97" s="128"/>
      <c r="CW97" s="128"/>
      <c r="CX97" s="128"/>
      <c r="CY97" s="128"/>
      <c r="CZ97" s="128"/>
      <c r="DA97" s="115"/>
      <c r="DB97" s="130"/>
      <c r="DC97" s="130"/>
      <c r="DD97" s="130"/>
      <c r="DE97" s="130"/>
      <c r="DF97" s="130"/>
      <c r="DG97" s="130"/>
      <c r="DH97" s="130"/>
      <c r="DI97" s="130"/>
      <c r="DJ97" s="130"/>
      <c r="DK97" s="131"/>
      <c r="DL97" s="131"/>
      <c r="DM97" s="130"/>
      <c r="DN97" s="69"/>
      <c r="DO97" s="69"/>
      <c r="DP97" s="69"/>
      <c r="DQ97" s="69"/>
      <c r="DR97" s="69"/>
      <c r="DS97" s="69"/>
      <c r="DT97" s="69"/>
      <c r="DU97" s="69"/>
      <c r="DV97" s="69"/>
      <c r="DW97" s="69"/>
      <c r="DX97" s="69"/>
      <c r="DY97" s="69"/>
      <c r="DZ97" s="69"/>
      <c r="EA97" s="69"/>
      <c r="EB97" s="69"/>
      <c r="EC97" s="69"/>
      <c r="ED97" s="69"/>
    </row>
    <row r="98" spans="1:134" ht="39.75" hidden="1" customHeight="1" x14ac:dyDescent="0.25">
      <c r="A98" s="386"/>
      <c r="B98" s="386"/>
      <c r="C98" s="386"/>
      <c r="D98" s="386"/>
      <c r="E98" s="94"/>
      <c r="F98" s="386"/>
      <c r="G98" s="94"/>
      <c r="H98" s="386"/>
      <c r="I98" s="386"/>
      <c r="J98" s="193"/>
      <c r="K98" s="193"/>
      <c r="L98" s="193"/>
      <c r="M98" s="193"/>
      <c r="N98" s="386"/>
      <c r="O98" s="386"/>
      <c r="P98" s="386"/>
      <c r="Q98" s="386"/>
      <c r="R98" s="386"/>
      <c r="S98" s="386"/>
      <c r="T98" s="386"/>
      <c r="U98" s="386"/>
      <c r="V98" s="95"/>
      <c r="W98" s="94"/>
      <c r="X98" s="94"/>
      <c r="Y98" s="94"/>
      <c r="Z98" s="97"/>
      <c r="AA98" s="98">
        <f>+IF(Z98='Tabla Valoración controles'!$D$4,'Tabla Valoración controles'!$F$4,IF('Mapa Corrupcion'!Z98='Tabla Valoración controles'!$D$5,'Tabla Valoración controles'!$F$5,IF(Z98=FORMULAS!$A$10,0,'Tabla Valoración controles'!$F$6)))</f>
        <v>0.1</v>
      </c>
      <c r="AB98" s="97"/>
      <c r="AC98" s="98">
        <f>+IF(AB98='Tabla Valoración controles'!$D$7,'Tabla Valoración controles'!$F$7,IF(Z98=FORMULAS!$A$10,0,'Tabla Valoración controles'!$F$8))</f>
        <v>0.15</v>
      </c>
      <c r="AD98" s="97"/>
      <c r="AE98" s="98">
        <f>+IF(AD98='Tabla Valoración controles'!$D$9,'Tabla Valoración controles'!$F$9,IF(Z98=FORMULAS!$A$10,0,'Tabla Valoración controles'!$F$10))</f>
        <v>0</v>
      </c>
      <c r="AF98" s="97"/>
      <c r="AG98" s="98">
        <f>+IF(AF98='Tabla Valoración controles'!$D$9,'Tabla Valoración controles'!$F$9,IF(AB98=FORMULAS!$A$10,0,'Tabla Valoración controles'!$F$10))</f>
        <v>0</v>
      </c>
      <c r="AH98" s="97"/>
      <c r="AI98" s="98">
        <f>+IF(AH98='Tabla Valoración controles'!$D$13,'Tabla Valoración controles'!$F$13,'Tabla Valoración controles'!$F$14)</f>
        <v>0</v>
      </c>
      <c r="AJ98" s="99">
        <f t="shared" si="0"/>
        <v>0.25</v>
      </c>
      <c r="AK98" s="100" t="s">
        <v>246</v>
      </c>
      <c r="AL98" s="101">
        <f>+IF(AK98=CONTROLES!$C$50,CONTROLES!$D$50,CONTROLES!$D$51)</f>
        <v>15</v>
      </c>
      <c r="AM98" s="100" t="s">
        <v>251</v>
      </c>
      <c r="AN98" s="101">
        <f>+IF(AM98=CONTROLES!$C$52,CONTROLES!$D$52,CONTROLES!$D$53)</f>
        <v>15</v>
      </c>
      <c r="AO98" s="100" t="s">
        <v>252</v>
      </c>
      <c r="AP98" s="101">
        <f>+IF(AO98=CONTROLES!$C$54,CONTROLES!$D$54,CONTROLES!$D$55)</f>
        <v>15</v>
      </c>
      <c r="AQ98" s="100" t="s">
        <v>283</v>
      </c>
      <c r="AR98" s="101">
        <f>+IF(AQ98=CONTROLES!$C$56,CONTROLES!$D$56,IF(AQ98=CONTROLES!$C$57,CONTROLES!$D$57,CONTROLES!$D$58))</f>
        <v>10</v>
      </c>
      <c r="AS98" s="100" t="s">
        <v>254</v>
      </c>
      <c r="AT98" s="101">
        <f>+IF(AS98=CONTROLES!$C$59,CONTROLES!$D$59,CONTROLES!$D$60)</f>
        <v>15</v>
      </c>
      <c r="AU98" s="100" t="s">
        <v>255</v>
      </c>
      <c r="AV98" s="101">
        <f>+IF(AU98=CONTROLES!$C$61,CONTROLES!$D$61,CONTROLES!$D$62)</f>
        <v>15</v>
      </c>
      <c r="AW98" s="100" t="s">
        <v>256</v>
      </c>
      <c r="AX98" s="101">
        <f>+IF(AW98=CONTROLES!$C$63,CONTROLES!$D$63,IF(AW98=CONTROLES!$C$64,CONTROLES!$D$64,0))</f>
        <v>10</v>
      </c>
      <c r="AY98" s="101">
        <f t="shared" si="1"/>
        <v>95</v>
      </c>
      <c r="AZ98" s="106" t="str">
        <f t="shared" si="2"/>
        <v>Moderado</v>
      </c>
      <c r="BA98" s="184"/>
      <c r="BB98" s="386"/>
      <c r="BC98" s="386"/>
      <c r="BD98" s="386"/>
      <c r="BE98" s="386"/>
      <c r="BF98" s="386"/>
      <c r="BG98" s="143"/>
      <c r="BH98" s="143"/>
      <c r="BI98" s="143"/>
      <c r="BJ98" s="143"/>
      <c r="BK98" s="143"/>
      <c r="BL98" s="115"/>
      <c r="BM98" s="115"/>
      <c r="BN98" s="115"/>
      <c r="BO98" s="115"/>
      <c r="BP98" s="115"/>
      <c r="BQ98" s="115"/>
      <c r="BR98" s="115"/>
      <c r="BS98" s="115"/>
      <c r="BT98" s="115"/>
      <c r="BU98" s="115"/>
      <c r="BV98" s="115"/>
      <c r="BW98" s="115"/>
      <c r="BX98" s="115"/>
      <c r="BY98" s="115"/>
      <c r="BZ98" s="115"/>
      <c r="CA98" s="115"/>
      <c r="CB98" s="115"/>
      <c r="CC98" s="115"/>
      <c r="CD98" s="115"/>
      <c r="CE98" s="115"/>
      <c r="CF98" s="115"/>
      <c r="CG98" s="115"/>
      <c r="CH98" s="115"/>
      <c r="CI98" s="115"/>
      <c r="CJ98" s="115"/>
      <c r="CK98" s="115"/>
      <c r="CL98" s="115"/>
      <c r="CM98" s="158"/>
      <c r="CN98" s="107"/>
      <c r="CO98" s="107"/>
      <c r="CP98" s="107"/>
      <c r="CQ98" s="107"/>
      <c r="CR98" s="107"/>
      <c r="CS98" s="115"/>
      <c r="CT98" s="115"/>
      <c r="CU98" s="115"/>
      <c r="CV98" s="128"/>
      <c r="CW98" s="128"/>
      <c r="CX98" s="128"/>
      <c r="CY98" s="128"/>
      <c r="CZ98" s="128"/>
      <c r="DA98" s="115"/>
      <c r="DB98" s="130"/>
      <c r="DC98" s="130"/>
      <c r="DD98" s="130"/>
      <c r="DE98" s="130"/>
      <c r="DF98" s="130"/>
      <c r="DG98" s="130"/>
      <c r="DH98" s="130"/>
      <c r="DI98" s="130"/>
      <c r="DJ98" s="130"/>
      <c r="DK98" s="131"/>
      <c r="DL98" s="131"/>
      <c r="DM98" s="130"/>
      <c r="DN98" s="69"/>
      <c r="DO98" s="69"/>
      <c r="DP98" s="69"/>
      <c r="DQ98" s="69"/>
      <c r="DR98" s="69"/>
      <c r="DS98" s="69"/>
      <c r="DT98" s="69"/>
      <c r="DU98" s="69"/>
      <c r="DV98" s="69"/>
      <c r="DW98" s="69"/>
      <c r="DX98" s="69"/>
      <c r="DY98" s="69"/>
      <c r="DZ98" s="69"/>
      <c r="EA98" s="69"/>
      <c r="EB98" s="69"/>
      <c r="EC98" s="69"/>
      <c r="ED98" s="69"/>
    </row>
    <row r="99" spans="1:134" ht="74.25" hidden="1" customHeight="1" x14ac:dyDescent="0.25">
      <c r="A99" s="387">
        <v>17</v>
      </c>
      <c r="B99" s="398" t="s">
        <v>539</v>
      </c>
      <c r="C99" s="389" t="str">
        <f>VLOOKUP(B99,FORMULAS!$A$30:$B$46,2,0)</f>
        <v>OBJETIVO PROCESO</v>
      </c>
      <c r="D99" s="389" t="str">
        <f>VLOOKUP(B99,FORMULAS!$A$30:$C$46,3,0)</f>
        <v>RESPONSABLE</v>
      </c>
      <c r="E99" s="94"/>
      <c r="F99" s="389"/>
      <c r="G99" s="94"/>
      <c r="H99" s="389"/>
      <c r="I99" s="389"/>
      <c r="J99" s="94"/>
      <c r="K99" s="94"/>
      <c r="L99" s="94"/>
      <c r="M99" s="94"/>
      <c r="N99" s="389"/>
      <c r="O99" s="384">
        <f>+IF(N99&lt;=FORMULAS!$M$2,FORMULAS!$N$2,IF(N99&lt;=FORMULAS!$M$3,FORMULAS!$N$3,IF(N99&lt;=FORMULAS!$M$4,FORMULAS!$N$4,IF(N99&lt;=FORMULAS!$M$5,FORMULAS!$N$5,FORMULAS!$N$6))))</f>
        <v>0.2</v>
      </c>
      <c r="P99" s="387">
        <f>+IF(O99=FORMULAS!N98,FORMULAS!O98,IF(O99=FORMULAS!N99,FORMULAS!O99,IF(O99=FORMULAS!N100,FORMULAS!O100,IF(O99=FORMULAS!N101,FORMULAS!O101,FORMULAS!O102))))</f>
        <v>0</v>
      </c>
      <c r="Q99" s="387" t="e">
        <f>VLOOKUP(P99,FORMULAS!$H$1:$J$11,2,0)</f>
        <v>#N/A</v>
      </c>
      <c r="R99" s="388" t="e">
        <f>+Q99</f>
        <v>#N/A</v>
      </c>
      <c r="S99" s="389" t="str">
        <f>VLOOKUP(A99,'Impacto Ri Inhe'!$B$5:$AF$42,31)</f>
        <v>Mayor</v>
      </c>
      <c r="T99" s="388" t="e">
        <f>CONCATENATE(R99,S99)</f>
        <v>#N/A</v>
      </c>
      <c r="U99" s="397" t="e">
        <f>VLOOKUP(T99,FORMULAS!$K$17:$L$42,2,0)</f>
        <v>#N/A</v>
      </c>
      <c r="V99" s="95"/>
      <c r="W99" s="94"/>
      <c r="X99" s="94"/>
      <c r="Y99" s="94"/>
      <c r="Z99" s="97"/>
      <c r="AA99" s="98">
        <f>+IF(Z99='Tabla Valoración controles'!$D$4,'Tabla Valoración controles'!$F$4,IF('Mapa Corrupcion'!Z99='Tabla Valoración controles'!$D$5,'Tabla Valoración controles'!$F$5,IF(Z99=FORMULAS!$A$10,0,'Tabla Valoración controles'!$F$6)))</f>
        <v>0.1</v>
      </c>
      <c r="AB99" s="97" t="s">
        <v>242</v>
      </c>
      <c r="AC99" s="98">
        <f>+IF(AB99='Tabla Valoración controles'!$D$7,'Tabla Valoración controles'!$F$7,IF(Z99=FORMULAS!$A$10,0,'Tabla Valoración controles'!$F$8))</f>
        <v>0.15</v>
      </c>
      <c r="AD99" s="97" t="s">
        <v>243</v>
      </c>
      <c r="AE99" s="98">
        <f>+IF(AD99='Tabla Valoración controles'!$D$9,'Tabla Valoración controles'!$F$9,IF(Z99=FORMULAS!$A$10,0,'Tabla Valoración controles'!$F$10))</f>
        <v>0</v>
      </c>
      <c r="AF99" s="97" t="s">
        <v>468</v>
      </c>
      <c r="AG99" s="98">
        <f>+IF(AF99='Tabla Valoración controles'!$D$9,'Tabla Valoración controles'!$F$9,IF(AB99=FORMULAS!$A$10,0,'Tabla Valoración controles'!$F$10))</f>
        <v>0</v>
      </c>
      <c r="AH99" s="97" t="s">
        <v>245</v>
      </c>
      <c r="AI99" s="98">
        <f>+IF(AH99='Tabla Valoración controles'!$D$13,'Tabla Valoración controles'!$F$13,'Tabla Valoración controles'!$F$14)</f>
        <v>0</v>
      </c>
      <c r="AJ99" s="99">
        <f t="shared" si="0"/>
        <v>0.25</v>
      </c>
      <c r="AK99" s="100" t="s">
        <v>246</v>
      </c>
      <c r="AL99" s="101">
        <f>+IF(AK99=CONTROLES!$C$50,CONTROLES!$D$50,CONTROLES!$D$51)</f>
        <v>15</v>
      </c>
      <c r="AM99" s="100" t="s">
        <v>251</v>
      </c>
      <c r="AN99" s="101">
        <f>+IF(AM99=CONTROLES!$C$52,CONTROLES!$D$52,CONTROLES!$D$53)</f>
        <v>15</v>
      </c>
      <c r="AO99" s="100" t="s">
        <v>252</v>
      </c>
      <c r="AP99" s="101">
        <f>+IF(AO99=CONTROLES!$C$54,CONTROLES!$D$54,CONTROLES!$D$55)</f>
        <v>15</v>
      </c>
      <c r="AQ99" s="100" t="s">
        <v>283</v>
      </c>
      <c r="AR99" s="101">
        <f>+IF(AQ99=CONTROLES!$C$56,CONTROLES!$D$56,IF(AQ99=CONTROLES!$C$57,CONTROLES!$D$57,CONTROLES!$D$58))</f>
        <v>10</v>
      </c>
      <c r="AS99" s="100" t="s">
        <v>254</v>
      </c>
      <c r="AT99" s="101">
        <f>+IF(AS99=CONTROLES!$C$59,CONTROLES!$D$59,CONTROLES!$D$60)</f>
        <v>15</v>
      </c>
      <c r="AU99" s="100" t="s">
        <v>255</v>
      </c>
      <c r="AV99" s="101">
        <f>+IF(AU99=CONTROLES!$C$61,CONTROLES!$D$61,CONTROLES!$D$62)</f>
        <v>15</v>
      </c>
      <c r="AW99" s="100" t="s">
        <v>256</v>
      </c>
      <c r="AX99" s="101">
        <f>+IF(AW99=CONTROLES!$C$63,CONTROLES!$D$63,IF(AW99=CONTROLES!$C$64,CONTROLES!$D$64,0))</f>
        <v>10</v>
      </c>
      <c r="AY99" s="101">
        <f t="shared" si="1"/>
        <v>95</v>
      </c>
      <c r="AZ99" s="106" t="str">
        <f t="shared" si="2"/>
        <v>Moderado</v>
      </c>
      <c r="BA99" s="228" t="s">
        <v>21</v>
      </c>
      <c r="BB99" s="390" t="str">
        <f>VLOOKUP(BA99,FORMULAS!$A$77:$B$82,2,0)</f>
        <v>Probabilidad</v>
      </c>
      <c r="BC99" s="399" t="str">
        <f>+S99</f>
        <v>Mayor</v>
      </c>
      <c r="BD99" s="400" t="str">
        <f>CONCATENATE(BC99,"-",BB99)</f>
        <v>Mayor-Probabilidad</v>
      </c>
      <c r="BE99" s="397" t="e">
        <f>VLOOKUP(BD99,FORMULAS!$I$77:$J$97,2,0)</f>
        <v>#N/A</v>
      </c>
      <c r="BF99" s="397" t="s">
        <v>257</v>
      </c>
      <c r="BG99" s="229"/>
      <c r="BH99" s="229"/>
      <c r="BI99" s="230"/>
      <c r="BJ99" s="230"/>
      <c r="BK99" s="229"/>
      <c r="BL99" s="115"/>
      <c r="BM99" s="115"/>
      <c r="BN99" s="115"/>
      <c r="BO99" s="115"/>
      <c r="BP99" s="115"/>
      <c r="BQ99" s="115"/>
      <c r="BR99" s="115"/>
      <c r="BS99" s="115"/>
      <c r="BT99" s="115"/>
      <c r="BU99" s="115"/>
      <c r="BV99" s="115"/>
      <c r="BW99" s="115"/>
      <c r="BX99" s="115"/>
      <c r="BY99" s="115"/>
      <c r="BZ99" s="115"/>
      <c r="CA99" s="115"/>
      <c r="CB99" s="115"/>
      <c r="CC99" s="115"/>
      <c r="CD99" s="115"/>
      <c r="CE99" s="115"/>
      <c r="CF99" s="115"/>
      <c r="CG99" s="115"/>
      <c r="CH99" s="115"/>
      <c r="CI99" s="115"/>
      <c r="CJ99" s="115"/>
      <c r="CK99" s="115"/>
      <c r="CL99" s="115"/>
      <c r="CM99" s="158"/>
      <c r="CN99" s="107"/>
      <c r="CO99" s="107"/>
      <c r="CP99" s="107"/>
      <c r="CQ99" s="107"/>
      <c r="CR99" s="107"/>
      <c r="CS99" s="115"/>
      <c r="CT99" s="115"/>
      <c r="CU99" s="115"/>
      <c r="CV99" s="128"/>
      <c r="CW99" s="128"/>
      <c r="CX99" s="128"/>
      <c r="CY99" s="128"/>
      <c r="CZ99" s="128"/>
      <c r="DA99" s="115"/>
      <c r="DB99" s="130"/>
      <c r="DC99" s="130"/>
      <c r="DD99" s="130"/>
      <c r="DE99" s="130"/>
      <c r="DF99" s="130"/>
      <c r="DG99" s="130"/>
      <c r="DH99" s="130"/>
      <c r="DI99" s="130"/>
      <c r="DJ99" s="130"/>
      <c r="DK99" s="131"/>
      <c r="DL99" s="131"/>
      <c r="DM99" s="130"/>
      <c r="DN99" s="69"/>
      <c r="DO99" s="69"/>
      <c r="DP99" s="69"/>
      <c r="DQ99" s="69"/>
      <c r="DR99" s="69"/>
      <c r="DS99" s="69"/>
      <c r="DT99" s="69"/>
      <c r="DU99" s="69"/>
      <c r="DV99" s="69"/>
      <c r="DW99" s="69"/>
      <c r="DX99" s="69"/>
      <c r="DY99" s="69"/>
      <c r="DZ99" s="69"/>
      <c r="EA99" s="69"/>
      <c r="EB99" s="69"/>
      <c r="EC99" s="69"/>
      <c r="ED99" s="69"/>
    </row>
    <row r="100" spans="1:134" ht="74.25" hidden="1" customHeight="1" x14ac:dyDescent="0.25">
      <c r="A100" s="385"/>
      <c r="B100" s="385"/>
      <c r="C100" s="385"/>
      <c r="D100" s="385"/>
      <c r="E100" s="94"/>
      <c r="F100" s="385"/>
      <c r="G100" s="94"/>
      <c r="H100" s="385"/>
      <c r="I100" s="385"/>
      <c r="J100" s="198"/>
      <c r="K100" s="198"/>
      <c r="L100" s="198"/>
      <c r="M100" s="198"/>
      <c r="N100" s="385"/>
      <c r="O100" s="385"/>
      <c r="P100" s="385"/>
      <c r="Q100" s="385"/>
      <c r="R100" s="385"/>
      <c r="S100" s="385"/>
      <c r="T100" s="385"/>
      <c r="U100" s="385"/>
      <c r="V100" s="95"/>
      <c r="W100" s="94"/>
      <c r="X100" s="94"/>
      <c r="Y100" s="94"/>
      <c r="Z100" s="97"/>
      <c r="AA100" s="98">
        <f>+IF(Z100='Tabla Valoración controles'!$D$4,'Tabla Valoración controles'!$F$4,IF('Mapa Corrupcion'!Z100='Tabla Valoración controles'!$D$5,'Tabla Valoración controles'!$F$5,IF(Z100=FORMULAS!$A$10,0,'Tabla Valoración controles'!$F$6)))</f>
        <v>0.1</v>
      </c>
      <c r="AB100" s="97" t="s">
        <v>242</v>
      </c>
      <c r="AC100" s="98">
        <f>+IF(AB100='Tabla Valoración controles'!$D$7,'Tabla Valoración controles'!$F$7,IF(Z100=FORMULAS!$A$10,0,'Tabla Valoración controles'!$F$8))</f>
        <v>0.15</v>
      </c>
      <c r="AD100" s="97" t="s">
        <v>243</v>
      </c>
      <c r="AE100" s="98">
        <f>+IF(AD100='Tabla Valoración controles'!$D$9,'Tabla Valoración controles'!$F$9,IF(Z100=FORMULAS!$A$10,0,'Tabla Valoración controles'!$F$10))</f>
        <v>0</v>
      </c>
      <c r="AF100" s="97" t="s">
        <v>468</v>
      </c>
      <c r="AG100" s="98">
        <f>+IF(AF100='Tabla Valoración controles'!$D$9,'Tabla Valoración controles'!$F$9,IF(AB100=FORMULAS!$A$10,0,'Tabla Valoración controles'!$F$10))</f>
        <v>0</v>
      </c>
      <c r="AH100" s="97" t="s">
        <v>245</v>
      </c>
      <c r="AI100" s="98">
        <f>+IF(AH100='Tabla Valoración controles'!$D$13,'Tabla Valoración controles'!$F$13,'Tabla Valoración controles'!$F$14)</f>
        <v>0</v>
      </c>
      <c r="AJ100" s="99">
        <f t="shared" si="0"/>
        <v>0.25</v>
      </c>
      <c r="AK100" s="100" t="s">
        <v>246</v>
      </c>
      <c r="AL100" s="101">
        <f>+IF(AK100=CONTROLES!$C$50,CONTROLES!$D$50,CONTROLES!$D$51)</f>
        <v>15</v>
      </c>
      <c r="AM100" s="100" t="s">
        <v>251</v>
      </c>
      <c r="AN100" s="101">
        <f>+IF(AM100=CONTROLES!$C$52,CONTROLES!$D$52,CONTROLES!$D$53)</f>
        <v>15</v>
      </c>
      <c r="AO100" s="100" t="s">
        <v>252</v>
      </c>
      <c r="AP100" s="101">
        <f>+IF(AO100=CONTROLES!$C$54,CONTROLES!$D$54,CONTROLES!$D$55)</f>
        <v>15</v>
      </c>
      <c r="AQ100" s="100" t="s">
        <v>283</v>
      </c>
      <c r="AR100" s="101">
        <f>+IF(AQ100=CONTROLES!$C$56,CONTROLES!$D$56,IF(AQ100=CONTROLES!$C$57,CONTROLES!$D$57,CONTROLES!$D$58))</f>
        <v>10</v>
      </c>
      <c r="AS100" s="100" t="s">
        <v>254</v>
      </c>
      <c r="AT100" s="101">
        <f>+IF(AS100=CONTROLES!$C$59,CONTROLES!$D$59,CONTROLES!$D$60)</f>
        <v>15</v>
      </c>
      <c r="AU100" s="100" t="s">
        <v>255</v>
      </c>
      <c r="AV100" s="101">
        <f>+IF(AU100=CONTROLES!$C$61,CONTROLES!$D$61,CONTROLES!$D$62)</f>
        <v>15</v>
      </c>
      <c r="AW100" s="100" t="s">
        <v>256</v>
      </c>
      <c r="AX100" s="101">
        <f>+IF(AW100=CONTROLES!$C$63,CONTROLES!$D$63,IF(AW100=CONTROLES!$C$64,CONTROLES!$D$64,0))</f>
        <v>10</v>
      </c>
      <c r="AY100" s="101">
        <f t="shared" si="1"/>
        <v>95</v>
      </c>
      <c r="AZ100" s="106" t="str">
        <f t="shared" si="2"/>
        <v>Moderado</v>
      </c>
      <c r="BA100" s="231"/>
      <c r="BB100" s="385"/>
      <c r="BC100" s="385"/>
      <c r="BD100" s="385"/>
      <c r="BE100" s="385"/>
      <c r="BF100" s="385"/>
      <c r="BG100" s="229"/>
      <c r="BH100" s="229"/>
      <c r="BI100" s="230"/>
      <c r="BJ100" s="230"/>
      <c r="BK100" s="229"/>
      <c r="BL100" s="115"/>
      <c r="BM100" s="115"/>
      <c r="BN100" s="115"/>
      <c r="BO100" s="115"/>
      <c r="BP100" s="115"/>
      <c r="BQ100" s="115"/>
      <c r="BR100" s="115"/>
      <c r="BS100" s="115"/>
      <c r="BT100" s="115"/>
      <c r="BU100" s="115"/>
      <c r="BV100" s="115"/>
      <c r="BW100" s="115"/>
      <c r="BX100" s="115"/>
      <c r="BY100" s="115"/>
      <c r="BZ100" s="115"/>
      <c r="CA100" s="115"/>
      <c r="CB100" s="115"/>
      <c r="CC100" s="115"/>
      <c r="CD100" s="115"/>
      <c r="CE100" s="115"/>
      <c r="CF100" s="115"/>
      <c r="CG100" s="115"/>
      <c r="CH100" s="115"/>
      <c r="CI100" s="115"/>
      <c r="CJ100" s="115"/>
      <c r="CK100" s="115"/>
      <c r="CL100" s="115"/>
      <c r="CM100" s="158"/>
      <c r="CN100" s="107"/>
      <c r="CO100" s="107"/>
      <c r="CP100" s="107"/>
      <c r="CQ100" s="107"/>
      <c r="CR100" s="107"/>
      <c r="CS100" s="115"/>
      <c r="CT100" s="115"/>
      <c r="CU100" s="115"/>
      <c r="CV100" s="128"/>
      <c r="CW100" s="128"/>
      <c r="CX100" s="128"/>
      <c r="CY100" s="128"/>
      <c r="CZ100" s="128"/>
      <c r="DA100" s="115"/>
      <c r="DB100" s="130"/>
      <c r="DC100" s="130"/>
      <c r="DD100" s="130"/>
      <c r="DE100" s="130"/>
      <c r="DF100" s="130"/>
      <c r="DG100" s="130"/>
      <c r="DH100" s="130"/>
      <c r="DI100" s="130"/>
      <c r="DJ100" s="130"/>
      <c r="DK100" s="131"/>
      <c r="DL100" s="131"/>
      <c r="DM100" s="130"/>
      <c r="DN100" s="69"/>
      <c r="DO100" s="69"/>
      <c r="DP100" s="69"/>
      <c r="DQ100" s="69"/>
      <c r="DR100" s="69"/>
      <c r="DS100" s="69"/>
      <c r="DT100" s="69"/>
      <c r="DU100" s="69"/>
      <c r="DV100" s="69"/>
      <c r="DW100" s="69"/>
      <c r="DX100" s="69"/>
      <c r="DY100" s="69"/>
      <c r="DZ100" s="69"/>
      <c r="EA100" s="69"/>
      <c r="EB100" s="69"/>
      <c r="EC100" s="69"/>
      <c r="ED100" s="69"/>
    </row>
    <row r="101" spans="1:134" ht="39.75" hidden="1" customHeight="1" x14ac:dyDescent="0.25">
      <c r="A101" s="385"/>
      <c r="B101" s="385"/>
      <c r="C101" s="385"/>
      <c r="D101" s="385"/>
      <c r="E101" s="94"/>
      <c r="F101" s="385"/>
      <c r="G101" s="94"/>
      <c r="H101" s="385"/>
      <c r="I101" s="385"/>
      <c r="J101" s="198"/>
      <c r="K101" s="198"/>
      <c r="L101" s="198"/>
      <c r="M101" s="198"/>
      <c r="N101" s="385"/>
      <c r="O101" s="385"/>
      <c r="P101" s="385"/>
      <c r="Q101" s="385"/>
      <c r="R101" s="385"/>
      <c r="S101" s="385"/>
      <c r="T101" s="385"/>
      <c r="U101" s="385"/>
      <c r="V101" s="95"/>
      <c r="W101" s="94"/>
      <c r="X101" s="94"/>
      <c r="Y101" s="94"/>
      <c r="Z101" s="97"/>
      <c r="AA101" s="98">
        <f>+IF(Z101='Tabla Valoración controles'!$D$4,'Tabla Valoración controles'!$F$4,IF('Mapa Corrupcion'!Z101='Tabla Valoración controles'!$D$5,'Tabla Valoración controles'!$F$5,IF(Z101=FORMULAS!$A$10,0,'Tabla Valoración controles'!$F$6)))</f>
        <v>0.1</v>
      </c>
      <c r="AB101" s="97"/>
      <c r="AC101" s="98">
        <f>+IF(AB101='Tabla Valoración controles'!$D$7,'Tabla Valoración controles'!$F$7,IF(Z101=FORMULAS!$A$10,0,'Tabla Valoración controles'!$F$8))</f>
        <v>0.15</v>
      </c>
      <c r="AD101" s="97"/>
      <c r="AE101" s="98">
        <f>+IF(AD101='Tabla Valoración controles'!$D$9,'Tabla Valoración controles'!$F$9,IF(Z101=FORMULAS!$A$10,0,'Tabla Valoración controles'!$F$10))</f>
        <v>0</v>
      </c>
      <c r="AF101" s="97"/>
      <c r="AG101" s="98">
        <f>+IF(AF101='Tabla Valoración controles'!$D$9,'Tabla Valoración controles'!$F$9,IF(AB101=FORMULAS!$A$10,0,'Tabla Valoración controles'!$F$10))</f>
        <v>0</v>
      </c>
      <c r="AH101" s="97"/>
      <c r="AI101" s="98">
        <f>+IF(AH101='Tabla Valoración controles'!$D$13,'Tabla Valoración controles'!$F$13,'Tabla Valoración controles'!$F$14)</f>
        <v>0</v>
      </c>
      <c r="AJ101" s="99">
        <f t="shared" si="0"/>
        <v>0.25</v>
      </c>
      <c r="AK101" s="100" t="s">
        <v>246</v>
      </c>
      <c r="AL101" s="101">
        <f>+IF(AK101=CONTROLES!$C$50,CONTROLES!$D$50,CONTROLES!$D$51)</f>
        <v>15</v>
      </c>
      <c r="AM101" s="100" t="s">
        <v>251</v>
      </c>
      <c r="AN101" s="101">
        <f>+IF(AM101=CONTROLES!$C$52,CONTROLES!$D$52,CONTROLES!$D$53)</f>
        <v>15</v>
      </c>
      <c r="AO101" s="100" t="s">
        <v>252</v>
      </c>
      <c r="AP101" s="101">
        <f>+IF(AO101=CONTROLES!$C$54,CONTROLES!$D$54,CONTROLES!$D$55)</f>
        <v>15</v>
      </c>
      <c r="AQ101" s="100" t="s">
        <v>283</v>
      </c>
      <c r="AR101" s="101">
        <f>+IF(AQ101=CONTROLES!$C$56,CONTROLES!$D$56,IF(AQ101=CONTROLES!$C$57,CONTROLES!$D$57,CONTROLES!$D$58))</f>
        <v>10</v>
      </c>
      <c r="AS101" s="100" t="s">
        <v>254</v>
      </c>
      <c r="AT101" s="101">
        <f>+IF(AS101=CONTROLES!$C$59,CONTROLES!$D$59,CONTROLES!$D$60)</f>
        <v>15</v>
      </c>
      <c r="AU101" s="100" t="s">
        <v>255</v>
      </c>
      <c r="AV101" s="101">
        <f>+IF(AU101=CONTROLES!$C$61,CONTROLES!$D$61,CONTROLES!$D$62)</f>
        <v>15</v>
      </c>
      <c r="AW101" s="100" t="s">
        <v>256</v>
      </c>
      <c r="AX101" s="101">
        <f>+IF(AW101=CONTROLES!$C$63,CONTROLES!$D$63,IF(AW101=CONTROLES!$C$64,CONTROLES!$D$64,0))</f>
        <v>10</v>
      </c>
      <c r="AY101" s="101">
        <f t="shared" si="1"/>
        <v>95</v>
      </c>
      <c r="AZ101" s="106" t="str">
        <f t="shared" si="2"/>
        <v>Moderado</v>
      </c>
      <c r="BA101" s="231"/>
      <c r="BB101" s="385"/>
      <c r="BC101" s="385"/>
      <c r="BD101" s="385"/>
      <c r="BE101" s="385"/>
      <c r="BF101" s="385"/>
      <c r="BG101" s="229"/>
      <c r="BH101" s="229"/>
      <c r="BI101" s="143"/>
      <c r="BJ101" s="143"/>
      <c r="BK101" s="143"/>
      <c r="BL101" s="115"/>
      <c r="BM101" s="115"/>
      <c r="BN101" s="115"/>
      <c r="BO101" s="115"/>
      <c r="BP101" s="115"/>
      <c r="BQ101" s="115"/>
      <c r="BR101" s="115"/>
      <c r="BS101" s="115"/>
      <c r="BT101" s="115"/>
      <c r="BU101" s="115"/>
      <c r="BV101" s="115"/>
      <c r="BW101" s="115"/>
      <c r="BX101" s="115"/>
      <c r="BY101" s="115"/>
      <c r="BZ101" s="115"/>
      <c r="CA101" s="115"/>
      <c r="CB101" s="115"/>
      <c r="CC101" s="115"/>
      <c r="CD101" s="115"/>
      <c r="CE101" s="115"/>
      <c r="CF101" s="115"/>
      <c r="CG101" s="115"/>
      <c r="CH101" s="115"/>
      <c r="CI101" s="115"/>
      <c r="CJ101" s="115"/>
      <c r="CK101" s="115"/>
      <c r="CL101" s="115"/>
      <c r="CM101" s="158"/>
      <c r="CN101" s="107"/>
      <c r="CO101" s="107"/>
      <c r="CP101" s="107"/>
      <c r="CQ101" s="107"/>
      <c r="CR101" s="107"/>
      <c r="CS101" s="115"/>
      <c r="CT101" s="115"/>
      <c r="CU101" s="115"/>
      <c r="CV101" s="128"/>
      <c r="CW101" s="128"/>
      <c r="CX101" s="128"/>
      <c r="CY101" s="128"/>
      <c r="CZ101" s="128"/>
      <c r="DA101" s="115"/>
      <c r="DB101" s="130"/>
      <c r="DC101" s="130"/>
      <c r="DD101" s="130"/>
      <c r="DE101" s="130"/>
      <c r="DF101" s="130"/>
      <c r="DG101" s="130"/>
      <c r="DH101" s="130"/>
      <c r="DI101" s="130"/>
      <c r="DJ101" s="130"/>
      <c r="DK101" s="131"/>
      <c r="DL101" s="131"/>
      <c r="DM101" s="130"/>
      <c r="DN101" s="69"/>
      <c r="DO101" s="69"/>
      <c r="DP101" s="69"/>
      <c r="DQ101" s="69"/>
      <c r="DR101" s="69"/>
      <c r="DS101" s="69"/>
      <c r="DT101" s="69"/>
      <c r="DU101" s="69"/>
      <c r="DV101" s="69"/>
      <c r="DW101" s="69"/>
      <c r="DX101" s="69"/>
      <c r="DY101" s="69"/>
      <c r="DZ101" s="69"/>
      <c r="EA101" s="69"/>
      <c r="EB101" s="69"/>
      <c r="EC101" s="69"/>
      <c r="ED101" s="69"/>
    </row>
    <row r="102" spans="1:134" ht="39.75" hidden="1" customHeight="1" x14ac:dyDescent="0.25">
      <c r="A102" s="385"/>
      <c r="B102" s="385"/>
      <c r="C102" s="385"/>
      <c r="D102" s="385"/>
      <c r="E102" s="94"/>
      <c r="F102" s="385"/>
      <c r="G102" s="94"/>
      <c r="H102" s="385"/>
      <c r="I102" s="385"/>
      <c r="J102" s="198"/>
      <c r="K102" s="198"/>
      <c r="L102" s="198"/>
      <c r="M102" s="198"/>
      <c r="N102" s="385"/>
      <c r="O102" s="385"/>
      <c r="P102" s="385"/>
      <c r="Q102" s="385"/>
      <c r="R102" s="385"/>
      <c r="S102" s="385"/>
      <c r="T102" s="385"/>
      <c r="U102" s="385"/>
      <c r="V102" s="95"/>
      <c r="W102" s="94"/>
      <c r="X102" s="94"/>
      <c r="Y102" s="94"/>
      <c r="Z102" s="97"/>
      <c r="AA102" s="98">
        <f>+IF(Z102='Tabla Valoración controles'!$D$4,'Tabla Valoración controles'!$F$4,IF('Mapa Corrupcion'!Z102='Tabla Valoración controles'!$D$5,'Tabla Valoración controles'!$F$5,IF(Z102=FORMULAS!$A$10,0,'Tabla Valoración controles'!$F$6)))</f>
        <v>0.1</v>
      </c>
      <c r="AB102" s="97"/>
      <c r="AC102" s="98">
        <f>+IF(AB102='Tabla Valoración controles'!$D$7,'Tabla Valoración controles'!$F$7,IF(Z102=FORMULAS!$A$10,0,'Tabla Valoración controles'!$F$8))</f>
        <v>0.15</v>
      </c>
      <c r="AD102" s="97"/>
      <c r="AE102" s="98">
        <f>+IF(AD102='Tabla Valoración controles'!$D$9,'Tabla Valoración controles'!$F$9,IF(Z102=FORMULAS!$A$10,0,'Tabla Valoración controles'!$F$10))</f>
        <v>0</v>
      </c>
      <c r="AF102" s="97"/>
      <c r="AG102" s="98">
        <f>+IF(AF102='Tabla Valoración controles'!$D$9,'Tabla Valoración controles'!$F$9,IF(AB102=FORMULAS!$A$10,0,'Tabla Valoración controles'!$F$10))</f>
        <v>0</v>
      </c>
      <c r="AH102" s="97"/>
      <c r="AI102" s="98">
        <f>+IF(AH102='Tabla Valoración controles'!$D$13,'Tabla Valoración controles'!$F$13,'Tabla Valoración controles'!$F$14)</f>
        <v>0</v>
      </c>
      <c r="AJ102" s="99">
        <f t="shared" si="0"/>
        <v>0.25</v>
      </c>
      <c r="AK102" s="100" t="s">
        <v>246</v>
      </c>
      <c r="AL102" s="101">
        <f>+IF(AK102=CONTROLES!$C$50,CONTROLES!$D$50,CONTROLES!$D$51)</f>
        <v>15</v>
      </c>
      <c r="AM102" s="100" t="s">
        <v>251</v>
      </c>
      <c r="AN102" s="101">
        <f>+IF(AM102=CONTROLES!$C$52,CONTROLES!$D$52,CONTROLES!$D$53)</f>
        <v>15</v>
      </c>
      <c r="AO102" s="100" t="s">
        <v>252</v>
      </c>
      <c r="AP102" s="101">
        <f>+IF(AO102=CONTROLES!$C$54,CONTROLES!$D$54,CONTROLES!$D$55)</f>
        <v>15</v>
      </c>
      <c r="AQ102" s="100" t="s">
        <v>283</v>
      </c>
      <c r="AR102" s="101">
        <f>+IF(AQ102=CONTROLES!$C$56,CONTROLES!$D$56,IF(AQ102=CONTROLES!$C$57,CONTROLES!$D$57,CONTROLES!$D$58))</f>
        <v>10</v>
      </c>
      <c r="AS102" s="100" t="s">
        <v>254</v>
      </c>
      <c r="AT102" s="101">
        <f>+IF(AS102=CONTROLES!$C$59,CONTROLES!$D$59,CONTROLES!$D$60)</f>
        <v>15</v>
      </c>
      <c r="AU102" s="100" t="s">
        <v>255</v>
      </c>
      <c r="AV102" s="101">
        <f>+IF(AU102=CONTROLES!$C$61,CONTROLES!$D$61,CONTROLES!$D$62)</f>
        <v>15</v>
      </c>
      <c r="AW102" s="100" t="s">
        <v>256</v>
      </c>
      <c r="AX102" s="101">
        <f>+IF(AW102=CONTROLES!$C$63,CONTROLES!$D$63,IF(AW102=CONTROLES!$C$64,CONTROLES!$D$64,0))</f>
        <v>10</v>
      </c>
      <c r="AY102" s="101">
        <f t="shared" si="1"/>
        <v>95</v>
      </c>
      <c r="AZ102" s="106" t="str">
        <f t="shared" si="2"/>
        <v>Moderado</v>
      </c>
      <c r="BA102" s="231"/>
      <c r="BB102" s="385"/>
      <c r="BC102" s="385"/>
      <c r="BD102" s="385"/>
      <c r="BE102" s="385"/>
      <c r="BF102" s="385"/>
      <c r="BG102" s="143"/>
      <c r="BH102" s="143"/>
      <c r="BI102" s="143"/>
      <c r="BJ102" s="143"/>
      <c r="BK102" s="143"/>
      <c r="BL102" s="115"/>
      <c r="BM102" s="115"/>
      <c r="BN102" s="115"/>
      <c r="BO102" s="115"/>
      <c r="BP102" s="115"/>
      <c r="BQ102" s="115"/>
      <c r="BR102" s="115"/>
      <c r="BS102" s="115"/>
      <c r="BT102" s="115"/>
      <c r="BU102" s="115"/>
      <c r="BV102" s="115"/>
      <c r="BW102" s="115"/>
      <c r="BX102" s="115"/>
      <c r="BY102" s="115"/>
      <c r="BZ102" s="115"/>
      <c r="CA102" s="115"/>
      <c r="CB102" s="115"/>
      <c r="CC102" s="115"/>
      <c r="CD102" s="115"/>
      <c r="CE102" s="115"/>
      <c r="CF102" s="115"/>
      <c r="CG102" s="115"/>
      <c r="CH102" s="115"/>
      <c r="CI102" s="115"/>
      <c r="CJ102" s="115"/>
      <c r="CK102" s="115"/>
      <c r="CL102" s="115"/>
      <c r="CM102" s="158"/>
      <c r="CN102" s="107"/>
      <c r="CO102" s="107"/>
      <c r="CP102" s="107"/>
      <c r="CQ102" s="107"/>
      <c r="CR102" s="107"/>
      <c r="CS102" s="115"/>
      <c r="CT102" s="115"/>
      <c r="CU102" s="115"/>
      <c r="CV102" s="128"/>
      <c r="CW102" s="128"/>
      <c r="CX102" s="128"/>
      <c r="CY102" s="128"/>
      <c r="CZ102" s="128"/>
      <c r="DA102" s="115"/>
      <c r="DB102" s="130"/>
      <c r="DC102" s="130"/>
      <c r="DD102" s="130"/>
      <c r="DE102" s="130"/>
      <c r="DF102" s="130"/>
      <c r="DG102" s="130"/>
      <c r="DH102" s="130"/>
      <c r="DI102" s="130"/>
      <c r="DJ102" s="130"/>
      <c r="DK102" s="131"/>
      <c r="DL102" s="131"/>
      <c r="DM102" s="130"/>
      <c r="DN102" s="69"/>
      <c r="DO102" s="69"/>
      <c r="DP102" s="69"/>
      <c r="DQ102" s="69"/>
      <c r="DR102" s="69"/>
      <c r="DS102" s="69"/>
      <c r="DT102" s="69"/>
      <c r="DU102" s="69"/>
      <c r="DV102" s="69"/>
      <c r="DW102" s="69"/>
      <c r="DX102" s="69"/>
      <c r="DY102" s="69"/>
      <c r="DZ102" s="69"/>
      <c r="EA102" s="69"/>
      <c r="EB102" s="69"/>
      <c r="EC102" s="69"/>
      <c r="ED102" s="69"/>
    </row>
    <row r="103" spans="1:134" ht="39.75" hidden="1" customHeight="1" x14ac:dyDescent="0.25">
      <c r="A103" s="385"/>
      <c r="B103" s="385"/>
      <c r="C103" s="385"/>
      <c r="D103" s="385"/>
      <c r="E103" s="94"/>
      <c r="F103" s="385"/>
      <c r="G103" s="94"/>
      <c r="H103" s="385"/>
      <c r="I103" s="385"/>
      <c r="J103" s="198"/>
      <c r="K103" s="198"/>
      <c r="L103" s="198"/>
      <c r="M103" s="198"/>
      <c r="N103" s="385"/>
      <c r="O103" s="385"/>
      <c r="P103" s="385"/>
      <c r="Q103" s="385"/>
      <c r="R103" s="385"/>
      <c r="S103" s="385"/>
      <c r="T103" s="385"/>
      <c r="U103" s="385"/>
      <c r="V103" s="95"/>
      <c r="W103" s="94"/>
      <c r="X103" s="94"/>
      <c r="Y103" s="94"/>
      <c r="Z103" s="97"/>
      <c r="AA103" s="98">
        <f>+IF(Z103='Tabla Valoración controles'!$D$4,'Tabla Valoración controles'!$F$4,IF('Mapa Corrupcion'!Z103='Tabla Valoración controles'!$D$5,'Tabla Valoración controles'!$F$5,IF(Z103=FORMULAS!$A$10,0,'Tabla Valoración controles'!$F$6)))</f>
        <v>0.1</v>
      </c>
      <c r="AB103" s="97"/>
      <c r="AC103" s="98">
        <f>+IF(AB103='Tabla Valoración controles'!$D$7,'Tabla Valoración controles'!$F$7,IF(Z103=FORMULAS!$A$10,0,'Tabla Valoración controles'!$F$8))</f>
        <v>0.15</v>
      </c>
      <c r="AD103" s="97"/>
      <c r="AE103" s="98">
        <f>+IF(AD103='Tabla Valoración controles'!$D$9,'Tabla Valoración controles'!$F$9,IF(Z103=FORMULAS!$A$10,0,'Tabla Valoración controles'!$F$10))</f>
        <v>0</v>
      </c>
      <c r="AF103" s="97"/>
      <c r="AG103" s="98">
        <f>+IF(AF103='Tabla Valoración controles'!$D$9,'Tabla Valoración controles'!$F$9,IF(AB103=FORMULAS!$A$10,0,'Tabla Valoración controles'!$F$10))</f>
        <v>0</v>
      </c>
      <c r="AH103" s="97"/>
      <c r="AI103" s="98">
        <f>+IF(AH103='Tabla Valoración controles'!$D$13,'Tabla Valoración controles'!$F$13,'Tabla Valoración controles'!$F$14)</f>
        <v>0</v>
      </c>
      <c r="AJ103" s="99">
        <f t="shared" si="0"/>
        <v>0.25</v>
      </c>
      <c r="AK103" s="100" t="s">
        <v>246</v>
      </c>
      <c r="AL103" s="101">
        <f>+IF(AK103=CONTROLES!$C$50,CONTROLES!$D$50,CONTROLES!$D$51)</f>
        <v>15</v>
      </c>
      <c r="AM103" s="100" t="s">
        <v>251</v>
      </c>
      <c r="AN103" s="101">
        <f>+IF(AM103=CONTROLES!$C$52,CONTROLES!$D$52,CONTROLES!$D$53)</f>
        <v>15</v>
      </c>
      <c r="AO103" s="100" t="s">
        <v>252</v>
      </c>
      <c r="AP103" s="101">
        <f>+IF(AO103=CONTROLES!$C$54,CONTROLES!$D$54,CONTROLES!$D$55)</f>
        <v>15</v>
      </c>
      <c r="AQ103" s="100" t="s">
        <v>283</v>
      </c>
      <c r="AR103" s="101">
        <f>+IF(AQ103=CONTROLES!$C$56,CONTROLES!$D$56,IF(AQ103=CONTROLES!$C$57,CONTROLES!$D$57,CONTROLES!$D$58))</f>
        <v>10</v>
      </c>
      <c r="AS103" s="100" t="s">
        <v>254</v>
      </c>
      <c r="AT103" s="101">
        <f>+IF(AS103=CONTROLES!$C$59,CONTROLES!$D$59,CONTROLES!$D$60)</f>
        <v>15</v>
      </c>
      <c r="AU103" s="100" t="s">
        <v>255</v>
      </c>
      <c r="AV103" s="101">
        <f>+IF(AU103=CONTROLES!$C$61,CONTROLES!$D$61,CONTROLES!$D$62)</f>
        <v>15</v>
      </c>
      <c r="AW103" s="100" t="s">
        <v>256</v>
      </c>
      <c r="AX103" s="101">
        <f>+IF(AW103=CONTROLES!$C$63,CONTROLES!$D$63,IF(AW103=CONTROLES!$C$64,CONTROLES!$D$64,0))</f>
        <v>10</v>
      </c>
      <c r="AY103" s="101">
        <f t="shared" si="1"/>
        <v>95</v>
      </c>
      <c r="AZ103" s="106" t="str">
        <f t="shared" si="2"/>
        <v>Moderado</v>
      </c>
      <c r="BA103" s="231"/>
      <c r="BB103" s="385"/>
      <c r="BC103" s="385"/>
      <c r="BD103" s="385"/>
      <c r="BE103" s="385"/>
      <c r="BF103" s="385"/>
      <c r="BG103" s="143"/>
      <c r="BH103" s="143"/>
      <c r="BI103" s="143"/>
      <c r="BJ103" s="143"/>
      <c r="BK103" s="143"/>
      <c r="BL103" s="115"/>
      <c r="BM103" s="115"/>
      <c r="BN103" s="115"/>
      <c r="BO103" s="115"/>
      <c r="BP103" s="115"/>
      <c r="BQ103" s="115"/>
      <c r="BR103" s="115"/>
      <c r="BS103" s="115"/>
      <c r="BT103" s="115"/>
      <c r="BU103" s="115"/>
      <c r="BV103" s="115"/>
      <c r="BW103" s="115"/>
      <c r="BX103" s="115"/>
      <c r="BY103" s="115"/>
      <c r="BZ103" s="115"/>
      <c r="CA103" s="115"/>
      <c r="CB103" s="115"/>
      <c r="CC103" s="115"/>
      <c r="CD103" s="115"/>
      <c r="CE103" s="115"/>
      <c r="CF103" s="115"/>
      <c r="CG103" s="115"/>
      <c r="CH103" s="115"/>
      <c r="CI103" s="115"/>
      <c r="CJ103" s="115"/>
      <c r="CK103" s="115"/>
      <c r="CL103" s="115"/>
      <c r="CM103" s="158"/>
      <c r="CN103" s="107"/>
      <c r="CO103" s="107"/>
      <c r="CP103" s="107"/>
      <c r="CQ103" s="107"/>
      <c r="CR103" s="107"/>
      <c r="CS103" s="115"/>
      <c r="CT103" s="115"/>
      <c r="CU103" s="115"/>
      <c r="CV103" s="128"/>
      <c r="CW103" s="128"/>
      <c r="CX103" s="128"/>
      <c r="CY103" s="128"/>
      <c r="CZ103" s="128"/>
      <c r="DA103" s="115"/>
      <c r="DB103" s="130"/>
      <c r="DC103" s="130"/>
      <c r="DD103" s="130"/>
      <c r="DE103" s="130"/>
      <c r="DF103" s="130"/>
      <c r="DG103" s="130"/>
      <c r="DH103" s="130"/>
      <c r="DI103" s="130"/>
      <c r="DJ103" s="130"/>
      <c r="DK103" s="131"/>
      <c r="DL103" s="131"/>
      <c r="DM103" s="130"/>
      <c r="DN103" s="69"/>
      <c r="DO103" s="69"/>
      <c r="DP103" s="69"/>
      <c r="DQ103" s="69"/>
      <c r="DR103" s="69"/>
      <c r="DS103" s="69"/>
      <c r="DT103" s="69"/>
      <c r="DU103" s="69"/>
      <c r="DV103" s="69"/>
      <c r="DW103" s="69"/>
      <c r="DX103" s="69"/>
      <c r="DY103" s="69"/>
      <c r="DZ103" s="69"/>
      <c r="EA103" s="69"/>
      <c r="EB103" s="69"/>
      <c r="EC103" s="69"/>
      <c r="ED103" s="69"/>
    </row>
    <row r="104" spans="1:134" ht="39.75" hidden="1" customHeight="1" x14ac:dyDescent="0.25">
      <c r="A104" s="386"/>
      <c r="B104" s="386"/>
      <c r="C104" s="386"/>
      <c r="D104" s="386"/>
      <c r="E104" s="94"/>
      <c r="F104" s="386"/>
      <c r="G104" s="94"/>
      <c r="H104" s="386"/>
      <c r="I104" s="386"/>
      <c r="J104" s="193"/>
      <c r="K104" s="193"/>
      <c r="L104" s="193"/>
      <c r="M104" s="193"/>
      <c r="N104" s="386"/>
      <c r="O104" s="386"/>
      <c r="P104" s="386"/>
      <c r="Q104" s="386"/>
      <c r="R104" s="386"/>
      <c r="S104" s="386"/>
      <c r="T104" s="386"/>
      <c r="U104" s="386"/>
      <c r="V104" s="95"/>
      <c r="W104" s="94"/>
      <c r="X104" s="94"/>
      <c r="Y104" s="94"/>
      <c r="Z104" s="97"/>
      <c r="AA104" s="98">
        <f>+IF(Z104='Tabla Valoración controles'!$D$4,'Tabla Valoración controles'!$F$4,IF('Mapa Corrupcion'!Z104='Tabla Valoración controles'!$D$5,'Tabla Valoración controles'!$F$5,IF(Z104=FORMULAS!$A$10,0,'Tabla Valoración controles'!$F$6)))</f>
        <v>0.1</v>
      </c>
      <c r="AB104" s="97"/>
      <c r="AC104" s="98">
        <f>+IF(AB104='Tabla Valoración controles'!$D$7,'Tabla Valoración controles'!$F$7,IF(Z104=FORMULAS!$A$10,0,'Tabla Valoración controles'!$F$8))</f>
        <v>0.15</v>
      </c>
      <c r="AD104" s="97"/>
      <c r="AE104" s="98">
        <f>+IF(AD104='Tabla Valoración controles'!$D$9,'Tabla Valoración controles'!$F$9,IF(Z104=FORMULAS!$A$10,0,'Tabla Valoración controles'!$F$10))</f>
        <v>0</v>
      </c>
      <c r="AF104" s="97"/>
      <c r="AG104" s="98">
        <f>+IF(AF104='Tabla Valoración controles'!$D$9,'Tabla Valoración controles'!$F$9,IF(AB104=FORMULAS!$A$10,0,'Tabla Valoración controles'!$F$10))</f>
        <v>0</v>
      </c>
      <c r="AH104" s="97"/>
      <c r="AI104" s="98">
        <f>+IF(AH104='Tabla Valoración controles'!$D$13,'Tabla Valoración controles'!$F$13,'Tabla Valoración controles'!$F$14)</f>
        <v>0</v>
      </c>
      <c r="AJ104" s="99">
        <f t="shared" si="0"/>
        <v>0.25</v>
      </c>
      <c r="AK104" s="100" t="s">
        <v>246</v>
      </c>
      <c r="AL104" s="101">
        <f>+IF(AK104=CONTROLES!$C$50,CONTROLES!$D$50,CONTROLES!$D$51)</f>
        <v>15</v>
      </c>
      <c r="AM104" s="100" t="s">
        <v>251</v>
      </c>
      <c r="AN104" s="101">
        <f>+IF(AM104=CONTROLES!$C$52,CONTROLES!$D$52,CONTROLES!$D$53)</f>
        <v>15</v>
      </c>
      <c r="AO104" s="100" t="s">
        <v>252</v>
      </c>
      <c r="AP104" s="101">
        <f>+IF(AO104=CONTROLES!$C$54,CONTROLES!$D$54,CONTROLES!$D$55)</f>
        <v>15</v>
      </c>
      <c r="AQ104" s="100" t="s">
        <v>283</v>
      </c>
      <c r="AR104" s="101">
        <f>+IF(AQ104=CONTROLES!$C$56,CONTROLES!$D$56,IF(AQ104=CONTROLES!$C$57,CONTROLES!$D$57,CONTROLES!$D$58))</f>
        <v>10</v>
      </c>
      <c r="AS104" s="100" t="s">
        <v>254</v>
      </c>
      <c r="AT104" s="101">
        <f>+IF(AS104=CONTROLES!$C$59,CONTROLES!$D$59,CONTROLES!$D$60)</f>
        <v>15</v>
      </c>
      <c r="AU104" s="100" t="s">
        <v>255</v>
      </c>
      <c r="AV104" s="101">
        <f>+IF(AU104=CONTROLES!$C$61,CONTROLES!$D$61,CONTROLES!$D$62)</f>
        <v>15</v>
      </c>
      <c r="AW104" s="100" t="s">
        <v>256</v>
      </c>
      <c r="AX104" s="101">
        <f>+IF(AW104=CONTROLES!$C$63,CONTROLES!$D$63,IF(AW104=CONTROLES!$C$64,CONTROLES!$D$64,0))</f>
        <v>10</v>
      </c>
      <c r="AY104" s="101">
        <f t="shared" si="1"/>
        <v>95</v>
      </c>
      <c r="AZ104" s="106" t="str">
        <f t="shared" si="2"/>
        <v>Moderado</v>
      </c>
      <c r="BA104" s="184"/>
      <c r="BB104" s="386"/>
      <c r="BC104" s="386"/>
      <c r="BD104" s="386"/>
      <c r="BE104" s="386"/>
      <c r="BF104" s="386"/>
      <c r="BG104" s="143"/>
      <c r="BH104" s="143"/>
      <c r="BI104" s="143"/>
      <c r="BJ104" s="143"/>
      <c r="BK104" s="143"/>
      <c r="BL104" s="115"/>
      <c r="BM104" s="115"/>
      <c r="BN104" s="115"/>
      <c r="BO104" s="115"/>
      <c r="BP104" s="115"/>
      <c r="BQ104" s="115"/>
      <c r="BR104" s="115"/>
      <c r="BS104" s="115"/>
      <c r="BT104" s="115"/>
      <c r="BU104" s="115"/>
      <c r="BV104" s="115"/>
      <c r="BW104" s="115"/>
      <c r="BX104" s="115"/>
      <c r="BY104" s="115"/>
      <c r="BZ104" s="115"/>
      <c r="CA104" s="115"/>
      <c r="CB104" s="115"/>
      <c r="CC104" s="115"/>
      <c r="CD104" s="115"/>
      <c r="CE104" s="115"/>
      <c r="CF104" s="115"/>
      <c r="CG104" s="115"/>
      <c r="CH104" s="115"/>
      <c r="CI104" s="115"/>
      <c r="CJ104" s="115"/>
      <c r="CK104" s="115"/>
      <c r="CL104" s="115"/>
      <c r="CM104" s="158"/>
      <c r="CN104" s="107"/>
      <c r="CO104" s="107"/>
      <c r="CP104" s="107"/>
      <c r="CQ104" s="107"/>
      <c r="CR104" s="107"/>
      <c r="CS104" s="115"/>
      <c r="CT104" s="115"/>
      <c r="CU104" s="115"/>
      <c r="CV104" s="128"/>
      <c r="CW104" s="128"/>
      <c r="CX104" s="128"/>
      <c r="CY104" s="128"/>
      <c r="CZ104" s="128"/>
      <c r="DA104" s="115"/>
      <c r="DB104" s="130"/>
      <c r="DC104" s="130"/>
      <c r="DD104" s="130"/>
      <c r="DE104" s="130"/>
      <c r="DF104" s="130"/>
      <c r="DG104" s="130"/>
      <c r="DH104" s="130"/>
      <c r="DI104" s="130"/>
      <c r="DJ104" s="130"/>
      <c r="DK104" s="131"/>
      <c r="DL104" s="131"/>
      <c r="DM104" s="130"/>
      <c r="DN104" s="69"/>
      <c r="DO104" s="69"/>
      <c r="DP104" s="69"/>
      <c r="DQ104" s="69"/>
      <c r="DR104" s="69"/>
      <c r="DS104" s="69"/>
      <c r="DT104" s="69"/>
      <c r="DU104" s="69"/>
      <c r="DV104" s="69"/>
      <c r="DW104" s="69"/>
      <c r="DX104" s="69"/>
      <c r="DY104" s="69"/>
      <c r="DZ104" s="69"/>
      <c r="EA104" s="69"/>
      <c r="EB104" s="69"/>
      <c r="EC104" s="69"/>
      <c r="ED104" s="69"/>
    </row>
    <row r="105" spans="1:134" ht="72.75" hidden="1" customHeight="1" x14ac:dyDescent="0.25">
      <c r="A105" s="387">
        <v>18</v>
      </c>
      <c r="B105" s="398" t="s">
        <v>539</v>
      </c>
      <c r="C105" s="389" t="str">
        <f>VLOOKUP(B105,FORMULAS!$A$30:$B$46,2,0)</f>
        <v>OBJETIVO PROCESO</v>
      </c>
      <c r="D105" s="389" t="str">
        <f>VLOOKUP(B105,FORMULAS!$A$30:$C$46,3,0)</f>
        <v>RESPONSABLE</v>
      </c>
      <c r="E105" s="94"/>
      <c r="F105" s="389"/>
      <c r="G105" s="94"/>
      <c r="H105" s="389"/>
      <c r="I105" s="389"/>
      <c r="J105" s="94"/>
      <c r="K105" s="94"/>
      <c r="L105" s="94"/>
      <c r="M105" s="94"/>
      <c r="N105" s="389"/>
      <c r="O105" s="384">
        <f>+IF(N105&lt;=FORMULAS!$M$2,FORMULAS!$N$2,IF(N105&lt;=FORMULAS!$M$3,FORMULAS!$N$3,IF(N105&lt;=FORMULAS!$M$4,FORMULAS!$N$4,IF(N105&lt;=FORMULAS!$M$5,FORMULAS!$N$5,FORMULAS!$N$6))))</f>
        <v>0.2</v>
      </c>
      <c r="P105" s="387">
        <f>+IF(O105=FORMULAS!N104,FORMULAS!O104,IF(O105=FORMULAS!N105,FORMULAS!O105,IF(O105=FORMULAS!N106,FORMULAS!O106,IF(O105=FORMULAS!N107,FORMULAS!O107,FORMULAS!O108))))</f>
        <v>0</v>
      </c>
      <c r="Q105" s="387" t="e">
        <f>VLOOKUP(P105,FORMULAS!$H$1:$J$11,2,0)</f>
        <v>#N/A</v>
      </c>
      <c r="R105" s="388" t="e">
        <f>+Q105</f>
        <v>#N/A</v>
      </c>
      <c r="S105" s="389" t="str">
        <f>VLOOKUP(A105,'Impacto Ri Inhe'!$B$5:$AF$42,31)</f>
        <v>Mayor</v>
      </c>
      <c r="T105" s="388" t="e">
        <f>CONCATENATE(R105,S105)</f>
        <v>#N/A</v>
      </c>
      <c r="U105" s="397" t="e">
        <f>VLOOKUP(T105,FORMULAS!$K$17:$L$42,2,0)</f>
        <v>#N/A</v>
      </c>
      <c r="V105" s="95"/>
      <c r="W105" s="94"/>
      <c r="X105" s="94"/>
      <c r="Y105" s="94"/>
      <c r="Z105" s="97"/>
      <c r="AA105" s="98">
        <f>+IF(Z105='Tabla Valoración controles'!$D$4,'Tabla Valoración controles'!$F$4,IF('Mapa Corrupcion'!Z105='Tabla Valoración controles'!$D$5,'Tabla Valoración controles'!$F$5,IF(Z105=FORMULAS!$A$10,0,'Tabla Valoración controles'!$F$6)))</f>
        <v>0.1</v>
      </c>
      <c r="AB105" s="97" t="s">
        <v>242</v>
      </c>
      <c r="AC105" s="98">
        <f>+IF(AB105='Tabla Valoración controles'!$D$7,'Tabla Valoración controles'!$F$7,IF(Z105=FORMULAS!$A$10,0,'Tabla Valoración controles'!$F$8))</f>
        <v>0.15</v>
      </c>
      <c r="AD105" s="97" t="s">
        <v>243</v>
      </c>
      <c r="AE105" s="98">
        <f>+IF(AD105='Tabla Valoración controles'!$D$9,'Tabla Valoración controles'!$F$9,IF(Z105=FORMULAS!$A$10,0,'Tabla Valoración controles'!$F$10))</f>
        <v>0</v>
      </c>
      <c r="AF105" s="97" t="s">
        <v>244</v>
      </c>
      <c r="AG105" s="98">
        <f>+IF(AF105='Tabla Valoración controles'!$D$9,'Tabla Valoración controles'!$F$9,IF(AB105=FORMULAS!$A$10,0,'Tabla Valoración controles'!$F$10))</f>
        <v>0</v>
      </c>
      <c r="AH105" s="97" t="s">
        <v>245</v>
      </c>
      <c r="AI105" s="98">
        <f>+IF(AH105='Tabla Valoración controles'!$D$13,'Tabla Valoración controles'!$F$13,'Tabla Valoración controles'!$F$14)</f>
        <v>0</v>
      </c>
      <c r="AJ105" s="99">
        <f t="shared" si="0"/>
        <v>0.25</v>
      </c>
      <c r="AK105" s="100" t="s">
        <v>246</v>
      </c>
      <c r="AL105" s="101">
        <f>+IF(AK105=CONTROLES!$C$50,CONTROLES!$D$50,CONTROLES!$D$51)</f>
        <v>15</v>
      </c>
      <c r="AM105" s="100" t="s">
        <v>251</v>
      </c>
      <c r="AN105" s="101">
        <f>+IF(AM105=CONTROLES!$C$52,CONTROLES!$D$52,CONTROLES!$D$53)</f>
        <v>15</v>
      </c>
      <c r="AO105" s="100" t="s">
        <v>252</v>
      </c>
      <c r="AP105" s="101">
        <f>+IF(AO105=CONTROLES!$C$54,CONTROLES!$D$54,CONTROLES!$D$55)</f>
        <v>15</v>
      </c>
      <c r="AQ105" s="100" t="s">
        <v>283</v>
      </c>
      <c r="AR105" s="101">
        <f>+IF(AQ105=CONTROLES!$C$56,CONTROLES!$D$56,IF(AQ105=CONTROLES!$C$57,CONTROLES!$D$57,CONTROLES!$D$58))</f>
        <v>10</v>
      </c>
      <c r="AS105" s="100" t="s">
        <v>254</v>
      </c>
      <c r="AT105" s="101">
        <f>+IF(AS105=CONTROLES!$C$59,CONTROLES!$D$59,CONTROLES!$D$60)</f>
        <v>15</v>
      </c>
      <c r="AU105" s="100" t="s">
        <v>255</v>
      </c>
      <c r="AV105" s="101">
        <f>+IF(AU105=CONTROLES!$C$61,CONTROLES!$D$61,CONTROLES!$D$62)</f>
        <v>15</v>
      </c>
      <c r="AW105" s="100" t="s">
        <v>256</v>
      </c>
      <c r="AX105" s="101">
        <f>+IF(AW105=CONTROLES!$C$63,CONTROLES!$D$63,IF(AW105=CONTROLES!$C$64,CONTROLES!$D$64,0))</f>
        <v>10</v>
      </c>
      <c r="AY105" s="101">
        <f t="shared" si="1"/>
        <v>95</v>
      </c>
      <c r="AZ105" s="106" t="str">
        <f t="shared" si="2"/>
        <v>Moderado</v>
      </c>
      <c r="BA105" s="228" t="s">
        <v>21</v>
      </c>
      <c r="BB105" s="390" t="str">
        <f>VLOOKUP(BA105,FORMULAS!$A$77:$B$82,2,0)</f>
        <v>Probabilidad</v>
      </c>
      <c r="BC105" s="399" t="str">
        <f>+S105</f>
        <v>Mayor</v>
      </c>
      <c r="BD105" s="400" t="str">
        <f>CONCATENATE(BC105,"-",BB105)</f>
        <v>Mayor-Probabilidad</v>
      </c>
      <c r="BE105" s="397" t="e">
        <f>VLOOKUP(BD105,FORMULAS!$I$77:$J$97,2,0)</f>
        <v>#N/A</v>
      </c>
      <c r="BF105" s="397" t="s">
        <v>257</v>
      </c>
      <c r="BG105" s="229"/>
      <c r="BH105" s="229"/>
      <c r="BI105" s="230"/>
      <c r="BJ105" s="230"/>
      <c r="BK105" s="229"/>
      <c r="BL105" s="115"/>
      <c r="BM105" s="115"/>
      <c r="BN105" s="115"/>
      <c r="BO105" s="115"/>
      <c r="BP105" s="115"/>
      <c r="BQ105" s="115"/>
      <c r="BR105" s="115"/>
      <c r="BS105" s="115"/>
      <c r="BT105" s="115"/>
      <c r="BU105" s="115"/>
      <c r="BV105" s="115"/>
      <c r="BW105" s="115"/>
      <c r="BX105" s="115"/>
      <c r="BY105" s="115"/>
      <c r="BZ105" s="115"/>
      <c r="CA105" s="115"/>
      <c r="CB105" s="115"/>
      <c r="CC105" s="115"/>
      <c r="CD105" s="115"/>
      <c r="CE105" s="115"/>
      <c r="CF105" s="115"/>
      <c r="CG105" s="115"/>
      <c r="CH105" s="115"/>
      <c r="CI105" s="115"/>
      <c r="CJ105" s="115"/>
      <c r="CK105" s="115"/>
      <c r="CL105" s="115"/>
      <c r="CM105" s="158"/>
      <c r="CN105" s="107"/>
      <c r="CO105" s="107"/>
      <c r="CP105" s="107"/>
      <c r="CQ105" s="107"/>
      <c r="CR105" s="107"/>
      <c r="CS105" s="115"/>
      <c r="CT105" s="115"/>
      <c r="CU105" s="115"/>
      <c r="CV105" s="128"/>
      <c r="CW105" s="128"/>
      <c r="CX105" s="128"/>
      <c r="CY105" s="128"/>
      <c r="CZ105" s="128"/>
      <c r="DA105" s="115"/>
      <c r="DB105" s="130"/>
      <c r="DC105" s="130"/>
      <c r="DD105" s="130"/>
      <c r="DE105" s="130"/>
      <c r="DF105" s="130"/>
      <c r="DG105" s="130"/>
      <c r="DH105" s="130"/>
      <c r="DI105" s="130"/>
      <c r="DJ105" s="130"/>
      <c r="DK105" s="131"/>
      <c r="DL105" s="131"/>
      <c r="DM105" s="130"/>
      <c r="DN105" s="69"/>
      <c r="DO105" s="69"/>
      <c r="DP105" s="69"/>
      <c r="DQ105" s="69"/>
      <c r="DR105" s="69"/>
      <c r="DS105" s="69"/>
      <c r="DT105" s="69"/>
      <c r="DU105" s="69"/>
      <c r="DV105" s="69"/>
      <c r="DW105" s="69"/>
      <c r="DX105" s="69"/>
      <c r="DY105" s="69"/>
      <c r="DZ105" s="69"/>
      <c r="EA105" s="69"/>
      <c r="EB105" s="69"/>
      <c r="EC105" s="69"/>
      <c r="ED105" s="69"/>
    </row>
    <row r="106" spans="1:134" ht="39.75" hidden="1" customHeight="1" x14ac:dyDescent="0.25">
      <c r="A106" s="385"/>
      <c r="B106" s="385"/>
      <c r="C106" s="385"/>
      <c r="D106" s="385"/>
      <c r="E106" s="94"/>
      <c r="F106" s="385"/>
      <c r="G106" s="94"/>
      <c r="H106" s="385"/>
      <c r="I106" s="385"/>
      <c r="J106" s="198"/>
      <c r="K106" s="198"/>
      <c r="L106" s="198"/>
      <c r="M106" s="198"/>
      <c r="N106" s="385"/>
      <c r="O106" s="385"/>
      <c r="P106" s="385"/>
      <c r="Q106" s="385"/>
      <c r="R106" s="385"/>
      <c r="S106" s="385"/>
      <c r="T106" s="385"/>
      <c r="U106" s="385"/>
      <c r="V106" s="95"/>
      <c r="W106" s="94"/>
      <c r="X106" s="94"/>
      <c r="Y106" s="94"/>
      <c r="Z106" s="97"/>
      <c r="AA106" s="98">
        <f>+IF(Z106='Tabla Valoración controles'!$D$4,'Tabla Valoración controles'!$F$4,IF('Mapa Corrupcion'!Z106='Tabla Valoración controles'!$D$5,'Tabla Valoración controles'!$F$5,IF(Z106=FORMULAS!$A$10,0,'Tabla Valoración controles'!$F$6)))</f>
        <v>0.1</v>
      </c>
      <c r="AB106" s="97"/>
      <c r="AC106" s="98">
        <f>+IF(AB106='Tabla Valoración controles'!$D$7,'Tabla Valoración controles'!$F$7,IF(Z106=FORMULAS!$A$10,0,'Tabla Valoración controles'!$F$8))</f>
        <v>0.15</v>
      </c>
      <c r="AD106" s="97"/>
      <c r="AE106" s="98">
        <f>+IF(AD106='Tabla Valoración controles'!$D$9,'Tabla Valoración controles'!$F$9,IF(Z106=FORMULAS!$A$10,0,'Tabla Valoración controles'!$F$10))</f>
        <v>0</v>
      </c>
      <c r="AF106" s="97"/>
      <c r="AG106" s="98">
        <f>+IF(AF106='Tabla Valoración controles'!$D$9,'Tabla Valoración controles'!$F$9,IF(AB106=FORMULAS!$A$10,0,'Tabla Valoración controles'!$F$10))</f>
        <v>0</v>
      </c>
      <c r="AH106" s="97"/>
      <c r="AI106" s="98">
        <f>+IF(AH106='Tabla Valoración controles'!$D$13,'Tabla Valoración controles'!$F$13,'Tabla Valoración controles'!$F$14)</f>
        <v>0</v>
      </c>
      <c r="AJ106" s="99">
        <f t="shared" si="0"/>
        <v>0.25</v>
      </c>
      <c r="AK106" s="100" t="s">
        <v>246</v>
      </c>
      <c r="AL106" s="101">
        <f>+IF(AK106=CONTROLES!$C$50,CONTROLES!$D$50,CONTROLES!$D$51)</f>
        <v>15</v>
      </c>
      <c r="AM106" s="100" t="s">
        <v>251</v>
      </c>
      <c r="AN106" s="101">
        <f>+IF(AM106=CONTROLES!$C$52,CONTROLES!$D$52,CONTROLES!$D$53)</f>
        <v>15</v>
      </c>
      <c r="AO106" s="100" t="s">
        <v>252</v>
      </c>
      <c r="AP106" s="101">
        <f>+IF(AO106=CONTROLES!$C$54,CONTROLES!$D$54,CONTROLES!$D$55)</f>
        <v>15</v>
      </c>
      <c r="AQ106" s="100" t="s">
        <v>283</v>
      </c>
      <c r="AR106" s="101">
        <f>+IF(AQ106=CONTROLES!$C$56,CONTROLES!$D$56,IF(AQ106=CONTROLES!$C$57,CONTROLES!$D$57,CONTROLES!$D$58))</f>
        <v>10</v>
      </c>
      <c r="AS106" s="100" t="s">
        <v>254</v>
      </c>
      <c r="AT106" s="101">
        <f>+IF(AS106=CONTROLES!$C$59,CONTROLES!$D$59,CONTROLES!$D$60)</f>
        <v>15</v>
      </c>
      <c r="AU106" s="100" t="s">
        <v>255</v>
      </c>
      <c r="AV106" s="101">
        <f>+IF(AU106=CONTROLES!$C$61,CONTROLES!$D$61,CONTROLES!$D$62)</f>
        <v>15</v>
      </c>
      <c r="AW106" s="100" t="s">
        <v>256</v>
      </c>
      <c r="AX106" s="101">
        <f>+IF(AW106=CONTROLES!$C$63,CONTROLES!$D$63,IF(AW106=CONTROLES!$C$64,CONTROLES!$D$64,0))</f>
        <v>10</v>
      </c>
      <c r="AY106" s="101">
        <f t="shared" si="1"/>
        <v>95</v>
      </c>
      <c r="AZ106" s="106" t="str">
        <f t="shared" si="2"/>
        <v>Moderado</v>
      </c>
      <c r="BA106" s="231"/>
      <c r="BB106" s="385"/>
      <c r="BC106" s="385"/>
      <c r="BD106" s="385"/>
      <c r="BE106" s="385"/>
      <c r="BF106" s="385"/>
      <c r="BG106" s="143"/>
      <c r="BH106" s="143"/>
      <c r="BI106" s="143"/>
      <c r="BJ106" s="143"/>
      <c r="BK106" s="143"/>
      <c r="BL106" s="115"/>
      <c r="BM106" s="115"/>
      <c r="BN106" s="115"/>
      <c r="BO106" s="115"/>
      <c r="BP106" s="115"/>
      <c r="BQ106" s="115"/>
      <c r="BR106" s="115"/>
      <c r="BS106" s="115"/>
      <c r="BT106" s="115"/>
      <c r="BU106" s="115"/>
      <c r="BV106" s="115"/>
      <c r="BW106" s="115"/>
      <c r="BX106" s="115"/>
      <c r="BY106" s="115"/>
      <c r="BZ106" s="115"/>
      <c r="CA106" s="115"/>
      <c r="CB106" s="115"/>
      <c r="CC106" s="115"/>
      <c r="CD106" s="115"/>
      <c r="CE106" s="115"/>
      <c r="CF106" s="115"/>
      <c r="CG106" s="115"/>
      <c r="CH106" s="115"/>
      <c r="CI106" s="115"/>
      <c r="CJ106" s="115"/>
      <c r="CK106" s="115"/>
      <c r="CL106" s="115"/>
      <c r="CM106" s="158"/>
      <c r="CN106" s="107"/>
      <c r="CO106" s="107"/>
      <c r="CP106" s="107"/>
      <c r="CQ106" s="107"/>
      <c r="CR106" s="107"/>
      <c r="CS106" s="115"/>
      <c r="CT106" s="115"/>
      <c r="CU106" s="115"/>
      <c r="CV106" s="128"/>
      <c r="CW106" s="128"/>
      <c r="CX106" s="128"/>
      <c r="CY106" s="128"/>
      <c r="CZ106" s="128"/>
      <c r="DA106" s="115"/>
      <c r="DB106" s="130"/>
      <c r="DC106" s="130"/>
      <c r="DD106" s="130"/>
      <c r="DE106" s="130"/>
      <c r="DF106" s="130"/>
      <c r="DG106" s="130"/>
      <c r="DH106" s="130"/>
      <c r="DI106" s="130"/>
      <c r="DJ106" s="130"/>
      <c r="DK106" s="131"/>
      <c r="DL106" s="131"/>
      <c r="DM106" s="130"/>
      <c r="DN106" s="69"/>
      <c r="DO106" s="69"/>
      <c r="DP106" s="69"/>
      <c r="DQ106" s="69"/>
      <c r="DR106" s="69"/>
      <c r="DS106" s="69"/>
      <c r="DT106" s="69"/>
      <c r="DU106" s="69"/>
      <c r="DV106" s="69"/>
      <c r="DW106" s="69"/>
      <c r="DX106" s="69"/>
      <c r="DY106" s="69"/>
      <c r="DZ106" s="69"/>
      <c r="EA106" s="69"/>
      <c r="EB106" s="69"/>
      <c r="EC106" s="69"/>
      <c r="ED106" s="69"/>
    </row>
    <row r="107" spans="1:134" ht="39.75" hidden="1" customHeight="1" x14ac:dyDescent="0.25">
      <c r="A107" s="385"/>
      <c r="B107" s="385"/>
      <c r="C107" s="385"/>
      <c r="D107" s="385"/>
      <c r="E107" s="94"/>
      <c r="F107" s="385"/>
      <c r="G107" s="94"/>
      <c r="H107" s="385"/>
      <c r="I107" s="385"/>
      <c r="J107" s="198"/>
      <c r="K107" s="198"/>
      <c r="L107" s="198"/>
      <c r="M107" s="198"/>
      <c r="N107" s="385"/>
      <c r="O107" s="385"/>
      <c r="P107" s="385"/>
      <c r="Q107" s="385"/>
      <c r="R107" s="385"/>
      <c r="S107" s="385"/>
      <c r="T107" s="385"/>
      <c r="U107" s="385"/>
      <c r="V107" s="95"/>
      <c r="W107" s="94"/>
      <c r="X107" s="94"/>
      <c r="Y107" s="94"/>
      <c r="Z107" s="97"/>
      <c r="AA107" s="98">
        <f>+IF(Z107='Tabla Valoración controles'!$D$4,'Tabla Valoración controles'!$F$4,IF('Mapa Corrupcion'!Z107='Tabla Valoración controles'!$D$5,'Tabla Valoración controles'!$F$5,IF(Z107=FORMULAS!$A$10,0,'Tabla Valoración controles'!$F$6)))</f>
        <v>0.1</v>
      </c>
      <c r="AB107" s="97"/>
      <c r="AC107" s="98">
        <f>+IF(AB107='Tabla Valoración controles'!$D$7,'Tabla Valoración controles'!$F$7,IF(Z107=FORMULAS!$A$10,0,'Tabla Valoración controles'!$F$8))</f>
        <v>0.15</v>
      </c>
      <c r="AD107" s="97"/>
      <c r="AE107" s="98">
        <f>+IF(AD107='Tabla Valoración controles'!$D$9,'Tabla Valoración controles'!$F$9,IF(Z107=FORMULAS!$A$10,0,'Tabla Valoración controles'!$F$10))</f>
        <v>0</v>
      </c>
      <c r="AF107" s="97"/>
      <c r="AG107" s="98">
        <f>+IF(AF107='Tabla Valoración controles'!$D$9,'Tabla Valoración controles'!$F$9,IF(AB107=FORMULAS!$A$10,0,'Tabla Valoración controles'!$F$10))</f>
        <v>0</v>
      </c>
      <c r="AH107" s="97"/>
      <c r="AI107" s="98">
        <f>+IF(AH107='Tabla Valoración controles'!$D$13,'Tabla Valoración controles'!$F$13,'Tabla Valoración controles'!$F$14)</f>
        <v>0</v>
      </c>
      <c r="AJ107" s="99">
        <f t="shared" si="0"/>
        <v>0.25</v>
      </c>
      <c r="AK107" s="100" t="s">
        <v>246</v>
      </c>
      <c r="AL107" s="101">
        <f>+IF(AK107=CONTROLES!$C$50,CONTROLES!$D$50,CONTROLES!$D$51)</f>
        <v>15</v>
      </c>
      <c r="AM107" s="100" t="s">
        <v>251</v>
      </c>
      <c r="AN107" s="101">
        <f>+IF(AM107=CONTROLES!$C$52,CONTROLES!$D$52,CONTROLES!$D$53)</f>
        <v>15</v>
      </c>
      <c r="AO107" s="100" t="s">
        <v>252</v>
      </c>
      <c r="AP107" s="101">
        <f>+IF(AO107=CONTROLES!$C$54,CONTROLES!$D$54,CONTROLES!$D$55)</f>
        <v>15</v>
      </c>
      <c r="AQ107" s="100" t="s">
        <v>283</v>
      </c>
      <c r="AR107" s="101">
        <f>+IF(AQ107=CONTROLES!$C$56,CONTROLES!$D$56,IF(AQ107=CONTROLES!$C$57,CONTROLES!$D$57,CONTROLES!$D$58))</f>
        <v>10</v>
      </c>
      <c r="AS107" s="100" t="s">
        <v>254</v>
      </c>
      <c r="AT107" s="101">
        <f>+IF(AS107=CONTROLES!$C$59,CONTROLES!$D$59,CONTROLES!$D$60)</f>
        <v>15</v>
      </c>
      <c r="AU107" s="100" t="s">
        <v>255</v>
      </c>
      <c r="AV107" s="101">
        <f>+IF(AU107=CONTROLES!$C$61,CONTROLES!$D$61,CONTROLES!$D$62)</f>
        <v>15</v>
      </c>
      <c r="AW107" s="100" t="s">
        <v>256</v>
      </c>
      <c r="AX107" s="101">
        <f>+IF(AW107=CONTROLES!$C$63,CONTROLES!$D$63,IF(AW107=CONTROLES!$C$64,CONTROLES!$D$64,0))</f>
        <v>10</v>
      </c>
      <c r="AY107" s="101">
        <f t="shared" si="1"/>
        <v>95</v>
      </c>
      <c r="AZ107" s="106" t="str">
        <f t="shared" si="2"/>
        <v>Moderado</v>
      </c>
      <c r="BA107" s="231"/>
      <c r="BB107" s="385"/>
      <c r="BC107" s="385"/>
      <c r="BD107" s="385"/>
      <c r="BE107" s="385"/>
      <c r="BF107" s="385"/>
      <c r="BG107" s="143"/>
      <c r="BH107" s="143"/>
      <c r="BI107" s="143"/>
      <c r="BJ107" s="143"/>
      <c r="BK107" s="143"/>
      <c r="BL107" s="115"/>
      <c r="BM107" s="115"/>
      <c r="BN107" s="115"/>
      <c r="BO107" s="115"/>
      <c r="BP107" s="115"/>
      <c r="BQ107" s="115"/>
      <c r="BR107" s="115"/>
      <c r="BS107" s="115"/>
      <c r="BT107" s="115"/>
      <c r="BU107" s="115"/>
      <c r="BV107" s="115"/>
      <c r="BW107" s="115"/>
      <c r="BX107" s="115"/>
      <c r="BY107" s="115"/>
      <c r="BZ107" s="115"/>
      <c r="CA107" s="115"/>
      <c r="CB107" s="115"/>
      <c r="CC107" s="115"/>
      <c r="CD107" s="115"/>
      <c r="CE107" s="115"/>
      <c r="CF107" s="115"/>
      <c r="CG107" s="115"/>
      <c r="CH107" s="115"/>
      <c r="CI107" s="115"/>
      <c r="CJ107" s="115"/>
      <c r="CK107" s="115"/>
      <c r="CL107" s="115"/>
      <c r="CM107" s="158"/>
      <c r="CN107" s="107"/>
      <c r="CO107" s="107"/>
      <c r="CP107" s="107"/>
      <c r="CQ107" s="107"/>
      <c r="CR107" s="107"/>
      <c r="CS107" s="115"/>
      <c r="CT107" s="115"/>
      <c r="CU107" s="115"/>
      <c r="CV107" s="128"/>
      <c r="CW107" s="128"/>
      <c r="CX107" s="128"/>
      <c r="CY107" s="128"/>
      <c r="CZ107" s="128"/>
      <c r="DA107" s="115"/>
      <c r="DB107" s="130"/>
      <c r="DC107" s="130"/>
      <c r="DD107" s="130"/>
      <c r="DE107" s="130"/>
      <c r="DF107" s="130"/>
      <c r="DG107" s="130"/>
      <c r="DH107" s="130"/>
      <c r="DI107" s="130"/>
      <c r="DJ107" s="130"/>
      <c r="DK107" s="131"/>
      <c r="DL107" s="131"/>
      <c r="DM107" s="130"/>
      <c r="DN107" s="69"/>
      <c r="DO107" s="69"/>
      <c r="DP107" s="69"/>
      <c r="DQ107" s="69"/>
      <c r="DR107" s="69"/>
      <c r="DS107" s="69"/>
      <c r="DT107" s="69"/>
      <c r="DU107" s="69"/>
      <c r="DV107" s="69"/>
      <c r="DW107" s="69"/>
      <c r="DX107" s="69"/>
      <c r="DY107" s="69"/>
      <c r="DZ107" s="69"/>
      <c r="EA107" s="69"/>
      <c r="EB107" s="69"/>
      <c r="EC107" s="69"/>
      <c r="ED107" s="69"/>
    </row>
    <row r="108" spans="1:134" ht="39.75" hidden="1" customHeight="1" x14ac:dyDescent="0.25">
      <c r="A108" s="385"/>
      <c r="B108" s="385"/>
      <c r="C108" s="385"/>
      <c r="D108" s="385"/>
      <c r="E108" s="94"/>
      <c r="F108" s="385"/>
      <c r="G108" s="94"/>
      <c r="H108" s="385"/>
      <c r="I108" s="385"/>
      <c r="J108" s="198"/>
      <c r="K108" s="198"/>
      <c r="L108" s="198"/>
      <c r="M108" s="198"/>
      <c r="N108" s="385"/>
      <c r="O108" s="385"/>
      <c r="P108" s="385"/>
      <c r="Q108" s="385"/>
      <c r="R108" s="385"/>
      <c r="S108" s="385"/>
      <c r="T108" s="385"/>
      <c r="U108" s="385"/>
      <c r="V108" s="95"/>
      <c r="W108" s="94"/>
      <c r="X108" s="94"/>
      <c r="Y108" s="94"/>
      <c r="Z108" s="97"/>
      <c r="AA108" s="98">
        <f>+IF(Z108='Tabla Valoración controles'!$D$4,'Tabla Valoración controles'!$F$4,IF('Mapa Corrupcion'!Z108='Tabla Valoración controles'!$D$5,'Tabla Valoración controles'!$F$5,IF(Z108=FORMULAS!$A$10,0,'Tabla Valoración controles'!$F$6)))</f>
        <v>0.1</v>
      </c>
      <c r="AB108" s="97"/>
      <c r="AC108" s="98">
        <f>+IF(AB108='Tabla Valoración controles'!$D$7,'Tabla Valoración controles'!$F$7,IF(Z108=FORMULAS!$A$10,0,'Tabla Valoración controles'!$F$8))</f>
        <v>0.15</v>
      </c>
      <c r="AD108" s="97"/>
      <c r="AE108" s="98">
        <f>+IF(AD108='Tabla Valoración controles'!$D$9,'Tabla Valoración controles'!$F$9,IF(Z108=FORMULAS!$A$10,0,'Tabla Valoración controles'!$F$10))</f>
        <v>0</v>
      </c>
      <c r="AF108" s="97"/>
      <c r="AG108" s="98">
        <f>+IF(AF108='Tabla Valoración controles'!$D$9,'Tabla Valoración controles'!$F$9,IF(AB108=FORMULAS!$A$10,0,'Tabla Valoración controles'!$F$10))</f>
        <v>0</v>
      </c>
      <c r="AH108" s="97"/>
      <c r="AI108" s="98">
        <f>+IF(AH108='Tabla Valoración controles'!$D$13,'Tabla Valoración controles'!$F$13,'Tabla Valoración controles'!$F$14)</f>
        <v>0</v>
      </c>
      <c r="AJ108" s="99">
        <f t="shared" si="0"/>
        <v>0.25</v>
      </c>
      <c r="AK108" s="100" t="s">
        <v>246</v>
      </c>
      <c r="AL108" s="101">
        <f>+IF(AK108=CONTROLES!$C$50,CONTROLES!$D$50,CONTROLES!$D$51)</f>
        <v>15</v>
      </c>
      <c r="AM108" s="100" t="s">
        <v>251</v>
      </c>
      <c r="AN108" s="101">
        <f>+IF(AM108=CONTROLES!$C$52,CONTROLES!$D$52,CONTROLES!$D$53)</f>
        <v>15</v>
      </c>
      <c r="AO108" s="100" t="s">
        <v>252</v>
      </c>
      <c r="AP108" s="101">
        <f>+IF(AO108=CONTROLES!$C$54,CONTROLES!$D$54,CONTROLES!$D$55)</f>
        <v>15</v>
      </c>
      <c r="AQ108" s="100" t="s">
        <v>283</v>
      </c>
      <c r="AR108" s="101">
        <f>+IF(AQ108=CONTROLES!$C$56,CONTROLES!$D$56,IF(AQ108=CONTROLES!$C$57,CONTROLES!$D$57,CONTROLES!$D$58))</f>
        <v>10</v>
      </c>
      <c r="AS108" s="100" t="s">
        <v>254</v>
      </c>
      <c r="AT108" s="101">
        <f>+IF(AS108=CONTROLES!$C$59,CONTROLES!$D$59,CONTROLES!$D$60)</f>
        <v>15</v>
      </c>
      <c r="AU108" s="100" t="s">
        <v>255</v>
      </c>
      <c r="AV108" s="101">
        <f>+IF(AU108=CONTROLES!$C$61,CONTROLES!$D$61,CONTROLES!$D$62)</f>
        <v>15</v>
      </c>
      <c r="AW108" s="100" t="s">
        <v>256</v>
      </c>
      <c r="AX108" s="101">
        <f>+IF(AW108=CONTROLES!$C$63,CONTROLES!$D$63,IF(AW108=CONTROLES!$C$64,CONTROLES!$D$64,0))</f>
        <v>10</v>
      </c>
      <c r="AY108" s="101">
        <f t="shared" si="1"/>
        <v>95</v>
      </c>
      <c r="AZ108" s="106" t="str">
        <f t="shared" si="2"/>
        <v>Moderado</v>
      </c>
      <c r="BA108" s="231"/>
      <c r="BB108" s="385"/>
      <c r="BC108" s="385"/>
      <c r="BD108" s="385"/>
      <c r="BE108" s="385"/>
      <c r="BF108" s="385"/>
      <c r="BG108" s="143"/>
      <c r="BH108" s="143"/>
      <c r="BI108" s="143"/>
      <c r="BJ108" s="143"/>
      <c r="BK108" s="143"/>
      <c r="BL108" s="115"/>
      <c r="BM108" s="115"/>
      <c r="BN108" s="115"/>
      <c r="BO108" s="115"/>
      <c r="BP108" s="115"/>
      <c r="BQ108" s="115"/>
      <c r="BR108" s="115"/>
      <c r="BS108" s="115"/>
      <c r="BT108" s="115"/>
      <c r="BU108" s="115"/>
      <c r="BV108" s="115"/>
      <c r="BW108" s="115"/>
      <c r="BX108" s="115"/>
      <c r="BY108" s="115"/>
      <c r="BZ108" s="115"/>
      <c r="CA108" s="115"/>
      <c r="CB108" s="115"/>
      <c r="CC108" s="115"/>
      <c r="CD108" s="115"/>
      <c r="CE108" s="115"/>
      <c r="CF108" s="115"/>
      <c r="CG108" s="115"/>
      <c r="CH108" s="115"/>
      <c r="CI108" s="115"/>
      <c r="CJ108" s="115"/>
      <c r="CK108" s="115"/>
      <c r="CL108" s="115"/>
      <c r="CM108" s="158"/>
      <c r="CN108" s="107"/>
      <c r="CO108" s="107"/>
      <c r="CP108" s="107"/>
      <c r="CQ108" s="107"/>
      <c r="CR108" s="107"/>
      <c r="CS108" s="115"/>
      <c r="CT108" s="115"/>
      <c r="CU108" s="115"/>
      <c r="CV108" s="128"/>
      <c r="CW108" s="128"/>
      <c r="CX108" s="128"/>
      <c r="CY108" s="128"/>
      <c r="CZ108" s="128"/>
      <c r="DA108" s="115"/>
      <c r="DB108" s="130"/>
      <c r="DC108" s="130"/>
      <c r="DD108" s="130"/>
      <c r="DE108" s="130"/>
      <c r="DF108" s="130"/>
      <c r="DG108" s="130"/>
      <c r="DH108" s="130"/>
      <c r="DI108" s="130"/>
      <c r="DJ108" s="130"/>
      <c r="DK108" s="131"/>
      <c r="DL108" s="131"/>
      <c r="DM108" s="130"/>
      <c r="DN108" s="69"/>
      <c r="DO108" s="69"/>
      <c r="DP108" s="69"/>
      <c r="DQ108" s="69"/>
      <c r="DR108" s="69"/>
      <c r="DS108" s="69"/>
      <c r="DT108" s="69"/>
      <c r="DU108" s="69"/>
      <c r="DV108" s="69"/>
      <c r="DW108" s="69"/>
      <c r="DX108" s="69"/>
      <c r="DY108" s="69"/>
      <c r="DZ108" s="69"/>
      <c r="EA108" s="69"/>
      <c r="EB108" s="69"/>
      <c r="EC108" s="69"/>
      <c r="ED108" s="69"/>
    </row>
    <row r="109" spans="1:134" ht="39.75" hidden="1" customHeight="1" x14ac:dyDescent="0.25">
      <c r="A109" s="385"/>
      <c r="B109" s="385"/>
      <c r="C109" s="385"/>
      <c r="D109" s="385"/>
      <c r="E109" s="94"/>
      <c r="F109" s="385"/>
      <c r="G109" s="94"/>
      <c r="H109" s="385"/>
      <c r="I109" s="385"/>
      <c r="J109" s="198"/>
      <c r="K109" s="198"/>
      <c r="L109" s="198"/>
      <c r="M109" s="198"/>
      <c r="N109" s="385"/>
      <c r="O109" s="385"/>
      <c r="P109" s="385"/>
      <c r="Q109" s="385"/>
      <c r="R109" s="385"/>
      <c r="S109" s="385"/>
      <c r="T109" s="385"/>
      <c r="U109" s="385"/>
      <c r="V109" s="95"/>
      <c r="W109" s="94"/>
      <c r="X109" s="94"/>
      <c r="Y109" s="94"/>
      <c r="Z109" s="97"/>
      <c r="AA109" s="98">
        <f>+IF(Z109='Tabla Valoración controles'!$D$4,'Tabla Valoración controles'!$F$4,IF('Mapa Corrupcion'!Z109='Tabla Valoración controles'!$D$5,'Tabla Valoración controles'!$F$5,IF(Z109=FORMULAS!$A$10,0,'Tabla Valoración controles'!$F$6)))</f>
        <v>0.1</v>
      </c>
      <c r="AB109" s="97"/>
      <c r="AC109" s="98">
        <f>+IF(AB109='Tabla Valoración controles'!$D$7,'Tabla Valoración controles'!$F$7,IF(Z109=FORMULAS!$A$10,0,'Tabla Valoración controles'!$F$8))</f>
        <v>0.15</v>
      </c>
      <c r="AD109" s="97"/>
      <c r="AE109" s="98">
        <f>+IF(AD109='Tabla Valoración controles'!$D$9,'Tabla Valoración controles'!$F$9,IF(Z109=FORMULAS!$A$10,0,'Tabla Valoración controles'!$F$10))</f>
        <v>0</v>
      </c>
      <c r="AF109" s="97"/>
      <c r="AG109" s="98">
        <f>+IF(AF109='Tabla Valoración controles'!$D$9,'Tabla Valoración controles'!$F$9,IF(AB109=FORMULAS!$A$10,0,'Tabla Valoración controles'!$F$10))</f>
        <v>0</v>
      </c>
      <c r="AH109" s="97"/>
      <c r="AI109" s="98">
        <f>+IF(AH109='Tabla Valoración controles'!$D$13,'Tabla Valoración controles'!$F$13,'Tabla Valoración controles'!$F$14)</f>
        <v>0</v>
      </c>
      <c r="AJ109" s="99">
        <f t="shared" si="0"/>
        <v>0.25</v>
      </c>
      <c r="AK109" s="100" t="s">
        <v>246</v>
      </c>
      <c r="AL109" s="101">
        <f>+IF(AK109=CONTROLES!$C$50,CONTROLES!$D$50,CONTROLES!$D$51)</f>
        <v>15</v>
      </c>
      <c r="AM109" s="100" t="s">
        <v>251</v>
      </c>
      <c r="AN109" s="101">
        <f>+IF(AM109=CONTROLES!$C$52,CONTROLES!$D$52,CONTROLES!$D$53)</f>
        <v>15</v>
      </c>
      <c r="AO109" s="100" t="s">
        <v>252</v>
      </c>
      <c r="AP109" s="101">
        <f>+IF(AO109=CONTROLES!$C$54,CONTROLES!$D$54,CONTROLES!$D$55)</f>
        <v>15</v>
      </c>
      <c r="AQ109" s="100" t="s">
        <v>283</v>
      </c>
      <c r="AR109" s="101">
        <f>+IF(AQ109=CONTROLES!$C$56,CONTROLES!$D$56,IF(AQ109=CONTROLES!$C$57,CONTROLES!$D$57,CONTROLES!$D$58))</f>
        <v>10</v>
      </c>
      <c r="AS109" s="100" t="s">
        <v>254</v>
      </c>
      <c r="AT109" s="101">
        <f>+IF(AS109=CONTROLES!$C$59,CONTROLES!$D$59,CONTROLES!$D$60)</f>
        <v>15</v>
      </c>
      <c r="AU109" s="100" t="s">
        <v>255</v>
      </c>
      <c r="AV109" s="101">
        <f>+IF(AU109=CONTROLES!$C$61,CONTROLES!$D$61,CONTROLES!$D$62)</f>
        <v>15</v>
      </c>
      <c r="AW109" s="100" t="s">
        <v>256</v>
      </c>
      <c r="AX109" s="101">
        <f>+IF(AW109=CONTROLES!$C$63,CONTROLES!$D$63,IF(AW109=CONTROLES!$C$64,CONTROLES!$D$64,0))</f>
        <v>10</v>
      </c>
      <c r="AY109" s="101">
        <f t="shared" si="1"/>
        <v>95</v>
      </c>
      <c r="AZ109" s="106" t="str">
        <f t="shared" si="2"/>
        <v>Moderado</v>
      </c>
      <c r="BA109" s="231"/>
      <c r="BB109" s="385"/>
      <c r="BC109" s="385"/>
      <c r="BD109" s="385"/>
      <c r="BE109" s="385"/>
      <c r="BF109" s="385"/>
      <c r="BG109" s="143"/>
      <c r="BH109" s="143"/>
      <c r="BI109" s="143"/>
      <c r="BJ109" s="143"/>
      <c r="BK109" s="143"/>
      <c r="BL109" s="115"/>
      <c r="BM109" s="115"/>
      <c r="BN109" s="115"/>
      <c r="BO109" s="115"/>
      <c r="BP109" s="115"/>
      <c r="BQ109" s="115"/>
      <c r="BR109" s="115"/>
      <c r="BS109" s="115"/>
      <c r="BT109" s="115"/>
      <c r="BU109" s="115"/>
      <c r="BV109" s="115"/>
      <c r="BW109" s="115"/>
      <c r="BX109" s="115"/>
      <c r="BY109" s="115"/>
      <c r="BZ109" s="115"/>
      <c r="CA109" s="115"/>
      <c r="CB109" s="115"/>
      <c r="CC109" s="115"/>
      <c r="CD109" s="115"/>
      <c r="CE109" s="115"/>
      <c r="CF109" s="115"/>
      <c r="CG109" s="115"/>
      <c r="CH109" s="115"/>
      <c r="CI109" s="115"/>
      <c r="CJ109" s="115"/>
      <c r="CK109" s="115"/>
      <c r="CL109" s="115"/>
      <c r="CM109" s="158"/>
      <c r="CN109" s="107"/>
      <c r="CO109" s="107"/>
      <c r="CP109" s="107"/>
      <c r="CQ109" s="107"/>
      <c r="CR109" s="107"/>
      <c r="CS109" s="115"/>
      <c r="CT109" s="115"/>
      <c r="CU109" s="115"/>
      <c r="CV109" s="128"/>
      <c r="CW109" s="128"/>
      <c r="CX109" s="128"/>
      <c r="CY109" s="128"/>
      <c r="CZ109" s="128"/>
      <c r="DA109" s="115"/>
      <c r="DB109" s="130"/>
      <c r="DC109" s="130"/>
      <c r="DD109" s="130"/>
      <c r="DE109" s="130"/>
      <c r="DF109" s="130"/>
      <c r="DG109" s="130"/>
      <c r="DH109" s="130"/>
      <c r="DI109" s="130"/>
      <c r="DJ109" s="130"/>
      <c r="DK109" s="131"/>
      <c r="DL109" s="131"/>
      <c r="DM109" s="130"/>
      <c r="DN109" s="69"/>
      <c r="DO109" s="69"/>
      <c r="DP109" s="69"/>
      <c r="DQ109" s="69"/>
      <c r="DR109" s="69"/>
      <c r="DS109" s="69"/>
      <c r="DT109" s="69"/>
      <c r="DU109" s="69"/>
      <c r="DV109" s="69"/>
      <c r="DW109" s="69"/>
      <c r="DX109" s="69"/>
      <c r="DY109" s="69"/>
      <c r="DZ109" s="69"/>
      <c r="EA109" s="69"/>
      <c r="EB109" s="69"/>
      <c r="EC109" s="69"/>
      <c r="ED109" s="69"/>
    </row>
    <row r="110" spans="1:134" ht="39.75" hidden="1" customHeight="1" x14ac:dyDescent="0.25">
      <c r="A110" s="386"/>
      <c r="B110" s="386"/>
      <c r="C110" s="386"/>
      <c r="D110" s="386"/>
      <c r="E110" s="94"/>
      <c r="F110" s="386"/>
      <c r="G110" s="94"/>
      <c r="H110" s="386"/>
      <c r="I110" s="386"/>
      <c r="J110" s="193"/>
      <c r="K110" s="193"/>
      <c r="L110" s="193"/>
      <c r="M110" s="193"/>
      <c r="N110" s="386"/>
      <c r="O110" s="386"/>
      <c r="P110" s="386"/>
      <c r="Q110" s="386"/>
      <c r="R110" s="386"/>
      <c r="S110" s="386"/>
      <c r="T110" s="386"/>
      <c r="U110" s="386"/>
      <c r="V110" s="95"/>
      <c r="W110" s="94"/>
      <c r="X110" s="94"/>
      <c r="Y110" s="94"/>
      <c r="Z110" s="97"/>
      <c r="AA110" s="98">
        <f>+IF(Z110='Tabla Valoración controles'!$D$4,'Tabla Valoración controles'!$F$4,IF('Mapa Corrupcion'!Z110='Tabla Valoración controles'!$D$5,'Tabla Valoración controles'!$F$5,IF(Z110=FORMULAS!$A$10,0,'Tabla Valoración controles'!$F$6)))</f>
        <v>0.1</v>
      </c>
      <c r="AB110" s="97"/>
      <c r="AC110" s="98">
        <f>+IF(AB110='Tabla Valoración controles'!$D$7,'Tabla Valoración controles'!$F$7,IF(Z110=FORMULAS!$A$10,0,'Tabla Valoración controles'!$F$8))</f>
        <v>0.15</v>
      </c>
      <c r="AD110" s="97"/>
      <c r="AE110" s="98">
        <f>+IF(AD110='Tabla Valoración controles'!$D$9,'Tabla Valoración controles'!$F$9,IF(Z110=FORMULAS!$A$10,0,'Tabla Valoración controles'!$F$10))</f>
        <v>0</v>
      </c>
      <c r="AF110" s="97"/>
      <c r="AG110" s="98">
        <f>+IF(AF110='Tabla Valoración controles'!$D$9,'Tabla Valoración controles'!$F$9,IF(AB110=FORMULAS!$A$10,0,'Tabla Valoración controles'!$F$10))</f>
        <v>0</v>
      </c>
      <c r="AH110" s="97"/>
      <c r="AI110" s="98">
        <f>+IF(AH110='Tabla Valoración controles'!$D$13,'Tabla Valoración controles'!$F$13,'Tabla Valoración controles'!$F$14)</f>
        <v>0</v>
      </c>
      <c r="AJ110" s="99">
        <f t="shared" si="0"/>
        <v>0.25</v>
      </c>
      <c r="AK110" s="100" t="s">
        <v>246</v>
      </c>
      <c r="AL110" s="101">
        <f>+IF(AK110=CONTROLES!$C$50,CONTROLES!$D$50,CONTROLES!$D$51)</f>
        <v>15</v>
      </c>
      <c r="AM110" s="100" t="s">
        <v>251</v>
      </c>
      <c r="AN110" s="101">
        <f>+IF(AM110=CONTROLES!$C$52,CONTROLES!$D$52,CONTROLES!$D$53)</f>
        <v>15</v>
      </c>
      <c r="AO110" s="100" t="s">
        <v>252</v>
      </c>
      <c r="AP110" s="101">
        <f>+IF(AO110=CONTROLES!$C$54,CONTROLES!$D$54,CONTROLES!$D$55)</f>
        <v>15</v>
      </c>
      <c r="AQ110" s="100" t="s">
        <v>283</v>
      </c>
      <c r="AR110" s="101">
        <f>+IF(AQ110=CONTROLES!$C$56,CONTROLES!$D$56,IF(AQ110=CONTROLES!$C$57,CONTROLES!$D$57,CONTROLES!$D$58))</f>
        <v>10</v>
      </c>
      <c r="AS110" s="100" t="s">
        <v>254</v>
      </c>
      <c r="AT110" s="101">
        <f>+IF(AS110=CONTROLES!$C$59,CONTROLES!$D$59,CONTROLES!$D$60)</f>
        <v>15</v>
      </c>
      <c r="AU110" s="100" t="s">
        <v>255</v>
      </c>
      <c r="AV110" s="101">
        <f>+IF(AU110=CONTROLES!$C$61,CONTROLES!$D$61,CONTROLES!$D$62)</f>
        <v>15</v>
      </c>
      <c r="AW110" s="100" t="s">
        <v>256</v>
      </c>
      <c r="AX110" s="101">
        <f>+IF(AW110=CONTROLES!$C$63,CONTROLES!$D$63,IF(AW110=CONTROLES!$C$64,CONTROLES!$D$64,0))</f>
        <v>10</v>
      </c>
      <c r="AY110" s="101">
        <f t="shared" si="1"/>
        <v>95</v>
      </c>
      <c r="AZ110" s="106" t="str">
        <f t="shared" si="2"/>
        <v>Moderado</v>
      </c>
      <c r="BA110" s="184"/>
      <c r="BB110" s="386"/>
      <c r="BC110" s="386"/>
      <c r="BD110" s="386"/>
      <c r="BE110" s="386"/>
      <c r="BF110" s="386"/>
      <c r="BG110" s="143"/>
      <c r="BH110" s="143"/>
      <c r="BI110" s="143"/>
      <c r="BJ110" s="143"/>
      <c r="BK110" s="143"/>
      <c r="BL110" s="115"/>
      <c r="BM110" s="115"/>
      <c r="BN110" s="115"/>
      <c r="BO110" s="115"/>
      <c r="BP110" s="115"/>
      <c r="BQ110" s="115"/>
      <c r="BR110" s="115"/>
      <c r="BS110" s="115"/>
      <c r="BT110" s="115"/>
      <c r="BU110" s="115"/>
      <c r="BV110" s="115"/>
      <c r="BW110" s="115"/>
      <c r="BX110" s="115"/>
      <c r="BY110" s="115"/>
      <c r="BZ110" s="115"/>
      <c r="CA110" s="115"/>
      <c r="CB110" s="115"/>
      <c r="CC110" s="115"/>
      <c r="CD110" s="115"/>
      <c r="CE110" s="115"/>
      <c r="CF110" s="115"/>
      <c r="CG110" s="115"/>
      <c r="CH110" s="115"/>
      <c r="CI110" s="115"/>
      <c r="CJ110" s="115"/>
      <c r="CK110" s="115"/>
      <c r="CL110" s="115"/>
      <c r="CM110" s="158"/>
      <c r="CN110" s="107"/>
      <c r="CO110" s="107"/>
      <c r="CP110" s="107"/>
      <c r="CQ110" s="107"/>
      <c r="CR110" s="107"/>
      <c r="CS110" s="115"/>
      <c r="CT110" s="115"/>
      <c r="CU110" s="115"/>
      <c r="CV110" s="128"/>
      <c r="CW110" s="128"/>
      <c r="CX110" s="128"/>
      <c r="CY110" s="128"/>
      <c r="CZ110" s="128"/>
      <c r="DA110" s="115"/>
      <c r="DB110" s="130"/>
      <c r="DC110" s="130"/>
      <c r="DD110" s="130"/>
      <c r="DE110" s="130"/>
      <c r="DF110" s="130"/>
      <c r="DG110" s="130"/>
      <c r="DH110" s="130"/>
      <c r="DI110" s="130"/>
      <c r="DJ110" s="130"/>
      <c r="DK110" s="131"/>
      <c r="DL110" s="131"/>
      <c r="DM110" s="130"/>
      <c r="DN110" s="69"/>
      <c r="DO110" s="69"/>
      <c r="DP110" s="69"/>
      <c r="DQ110" s="69"/>
      <c r="DR110" s="69"/>
      <c r="DS110" s="69"/>
      <c r="DT110" s="69"/>
      <c r="DU110" s="69"/>
      <c r="DV110" s="69"/>
      <c r="DW110" s="69"/>
      <c r="DX110" s="69"/>
      <c r="DY110" s="69"/>
      <c r="DZ110" s="69"/>
      <c r="EA110" s="69"/>
      <c r="EB110" s="69"/>
      <c r="EC110" s="69"/>
      <c r="ED110" s="69"/>
    </row>
    <row r="111" spans="1:134" ht="54.75" hidden="1" customHeight="1" x14ac:dyDescent="0.25">
      <c r="A111" s="387">
        <v>19</v>
      </c>
      <c r="B111" s="398" t="s">
        <v>539</v>
      </c>
      <c r="C111" s="389" t="str">
        <f>VLOOKUP(B111,FORMULAS!$A$30:$B$46,2,0)</f>
        <v>OBJETIVO PROCESO</v>
      </c>
      <c r="D111" s="389" t="str">
        <f>VLOOKUP(B111,FORMULAS!$A$30:$C$46,3,0)</f>
        <v>RESPONSABLE</v>
      </c>
      <c r="E111" s="94"/>
      <c r="F111" s="389"/>
      <c r="G111" s="94"/>
      <c r="H111" s="389"/>
      <c r="I111" s="389"/>
      <c r="J111" s="94"/>
      <c r="K111" s="94"/>
      <c r="L111" s="94"/>
      <c r="M111" s="94"/>
      <c r="N111" s="389"/>
      <c r="O111" s="384">
        <f>+IF(N111&lt;=FORMULAS!$M$2,FORMULAS!$N$2,IF(N111&lt;=FORMULAS!$M$3,FORMULAS!$N$3,IF(N111&lt;=FORMULAS!$M$4,FORMULAS!$N$4,IF(N111&lt;=FORMULAS!$M$5,FORMULAS!$N$5,FORMULAS!$N$6))))</f>
        <v>0.2</v>
      </c>
      <c r="P111" s="387">
        <f>+IF(O111=FORMULAS!N110,FORMULAS!O110,IF(O111=FORMULAS!N111,FORMULAS!O111,IF(O111=FORMULAS!N112,FORMULAS!O112,IF(O111=FORMULAS!N113,FORMULAS!O113,FORMULAS!O114))))</f>
        <v>0</v>
      </c>
      <c r="Q111" s="387" t="e">
        <f>VLOOKUP(P111,FORMULAS!$H$1:$J$11,2,0)</f>
        <v>#N/A</v>
      </c>
      <c r="R111" s="388" t="e">
        <f>+Q111</f>
        <v>#N/A</v>
      </c>
      <c r="S111" s="389" t="str">
        <f>VLOOKUP(A111,'Impacto Ri Inhe'!$B$5:$AF$42,31)</f>
        <v>Mayor</v>
      </c>
      <c r="T111" s="388" t="e">
        <f>CONCATENATE(R111,S111)</f>
        <v>#N/A</v>
      </c>
      <c r="U111" s="397" t="e">
        <f>VLOOKUP(T111,FORMULAS!$K$17:$L$42,2,0)</f>
        <v>#N/A</v>
      </c>
      <c r="V111" s="95"/>
      <c r="W111" s="94"/>
      <c r="X111" s="94"/>
      <c r="Y111" s="94"/>
      <c r="Z111" s="97"/>
      <c r="AA111" s="98">
        <f>+IF(Z111='Tabla Valoración controles'!$D$4,'Tabla Valoración controles'!$F$4,IF('Mapa Corrupcion'!Z111='Tabla Valoración controles'!$D$5,'Tabla Valoración controles'!$F$5,IF(Z111=FORMULAS!$A$10,0,'Tabla Valoración controles'!$F$6)))</f>
        <v>0.1</v>
      </c>
      <c r="AB111" s="97" t="s">
        <v>242</v>
      </c>
      <c r="AC111" s="98">
        <f>+IF(AB111='Tabla Valoración controles'!$D$7,'Tabla Valoración controles'!$F$7,IF(Z111=FORMULAS!$A$10,0,'Tabla Valoración controles'!$F$8))</f>
        <v>0.15</v>
      </c>
      <c r="AD111" s="97" t="s">
        <v>243</v>
      </c>
      <c r="AE111" s="98">
        <f>+IF(AD111='Tabla Valoración controles'!$D$9,'Tabla Valoración controles'!$F$9,IF(Z111=FORMULAS!$A$10,0,'Tabla Valoración controles'!$F$10))</f>
        <v>0</v>
      </c>
      <c r="AF111" s="97" t="s">
        <v>244</v>
      </c>
      <c r="AG111" s="98">
        <f>+IF(AF111='Tabla Valoración controles'!$D$9,'Tabla Valoración controles'!$F$9,IF(AB111=FORMULAS!$A$10,0,'Tabla Valoración controles'!$F$10))</f>
        <v>0</v>
      </c>
      <c r="AH111" s="97" t="s">
        <v>245</v>
      </c>
      <c r="AI111" s="98">
        <f>+IF(AH111='Tabla Valoración controles'!$D$13,'Tabla Valoración controles'!$F$13,'Tabla Valoración controles'!$F$14)</f>
        <v>0</v>
      </c>
      <c r="AJ111" s="99">
        <f t="shared" si="0"/>
        <v>0.25</v>
      </c>
      <c r="AK111" s="100" t="s">
        <v>246</v>
      </c>
      <c r="AL111" s="101">
        <f>+IF(AK111=CONTROLES!$C$50,CONTROLES!$D$50,CONTROLES!$D$51)</f>
        <v>15</v>
      </c>
      <c r="AM111" s="100" t="s">
        <v>251</v>
      </c>
      <c r="AN111" s="101">
        <f>+IF(AM111=CONTROLES!$C$52,CONTROLES!$D$52,CONTROLES!$D$53)</f>
        <v>15</v>
      </c>
      <c r="AO111" s="100" t="s">
        <v>252</v>
      </c>
      <c r="AP111" s="101">
        <f>+IF(AO111=CONTROLES!$C$54,CONTROLES!$D$54,CONTROLES!$D$55)</f>
        <v>15</v>
      </c>
      <c r="AQ111" s="100" t="s">
        <v>283</v>
      </c>
      <c r="AR111" s="101">
        <f>+IF(AQ111=CONTROLES!$C$56,CONTROLES!$D$56,IF(AQ111=CONTROLES!$C$57,CONTROLES!$D$57,CONTROLES!$D$58))</f>
        <v>10</v>
      </c>
      <c r="AS111" s="100" t="s">
        <v>254</v>
      </c>
      <c r="AT111" s="101">
        <f>+IF(AS111=CONTROLES!$C$59,CONTROLES!$D$59,CONTROLES!$D$60)</f>
        <v>15</v>
      </c>
      <c r="AU111" s="100" t="s">
        <v>255</v>
      </c>
      <c r="AV111" s="101">
        <f>+IF(AU111=CONTROLES!$C$61,CONTROLES!$D$61,CONTROLES!$D$62)</f>
        <v>15</v>
      </c>
      <c r="AW111" s="100" t="s">
        <v>256</v>
      </c>
      <c r="AX111" s="101">
        <f>+IF(AW111=CONTROLES!$C$63,CONTROLES!$D$63,IF(AW111=CONTROLES!$C$64,CONTROLES!$D$64,0))</f>
        <v>10</v>
      </c>
      <c r="AY111" s="101">
        <f t="shared" si="1"/>
        <v>95</v>
      </c>
      <c r="AZ111" s="106" t="str">
        <f t="shared" si="2"/>
        <v>Moderado</v>
      </c>
      <c r="BA111" s="228" t="s">
        <v>21</v>
      </c>
      <c r="BB111" s="390" t="str">
        <f>VLOOKUP(BA111,FORMULAS!$A$77:$B$82,2,0)</f>
        <v>Probabilidad</v>
      </c>
      <c r="BC111" s="399" t="str">
        <f>+S111</f>
        <v>Mayor</v>
      </c>
      <c r="BD111" s="400" t="str">
        <f>CONCATENATE(BC111,"-",BB111)</f>
        <v>Mayor-Probabilidad</v>
      </c>
      <c r="BE111" s="397" t="e">
        <f>VLOOKUP(BD111,FORMULAS!$I$77:$J$97,2,0)</f>
        <v>#N/A</v>
      </c>
      <c r="BF111" s="397" t="s">
        <v>257</v>
      </c>
      <c r="BG111" s="229"/>
      <c r="BH111" s="229"/>
      <c r="BI111" s="230"/>
      <c r="BJ111" s="230"/>
      <c r="BK111" s="229"/>
      <c r="BL111" s="115"/>
      <c r="BM111" s="115"/>
      <c r="BN111" s="115"/>
      <c r="BO111" s="115"/>
      <c r="BP111" s="115"/>
      <c r="BQ111" s="115"/>
      <c r="BR111" s="115"/>
      <c r="BS111" s="115"/>
      <c r="BT111" s="115"/>
      <c r="BU111" s="115"/>
      <c r="BV111" s="115"/>
      <c r="BW111" s="115"/>
      <c r="BX111" s="115"/>
      <c r="BY111" s="115"/>
      <c r="BZ111" s="115"/>
      <c r="CA111" s="115"/>
      <c r="CB111" s="115"/>
      <c r="CC111" s="115"/>
      <c r="CD111" s="115"/>
      <c r="CE111" s="115"/>
      <c r="CF111" s="115"/>
      <c r="CG111" s="115"/>
      <c r="CH111" s="115"/>
      <c r="CI111" s="115"/>
      <c r="CJ111" s="115"/>
      <c r="CK111" s="115"/>
      <c r="CL111" s="115"/>
      <c r="CM111" s="158"/>
      <c r="CN111" s="107"/>
      <c r="CO111" s="107"/>
      <c r="CP111" s="107"/>
      <c r="CQ111" s="107"/>
      <c r="CR111" s="107"/>
      <c r="CS111" s="115"/>
      <c r="CT111" s="115"/>
      <c r="CU111" s="115"/>
      <c r="CV111" s="128"/>
      <c r="CW111" s="128"/>
      <c r="CX111" s="128"/>
      <c r="CY111" s="128"/>
      <c r="CZ111" s="128"/>
      <c r="DA111" s="115"/>
      <c r="DB111" s="130"/>
      <c r="DC111" s="130"/>
      <c r="DD111" s="130"/>
      <c r="DE111" s="130"/>
      <c r="DF111" s="130"/>
      <c r="DG111" s="130"/>
      <c r="DH111" s="130"/>
      <c r="DI111" s="130"/>
      <c r="DJ111" s="130"/>
      <c r="DK111" s="131"/>
      <c r="DL111" s="131"/>
      <c r="DM111" s="130"/>
      <c r="DN111" s="69"/>
      <c r="DO111" s="69"/>
      <c r="DP111" s="69"/>
      <c r="DQ111" s="69"/>
      <c r="DR111" s="69"/>
      <c r="DS111" s="69"/>
      <c r="DT111" s="69"/>
      <c r="DU111" s="69"/>
      <c r="DV111" s="69"/>
      <c r="DW111" s="69"/>
      <c r="DX111" s="69"/>
      <c r="DY111" s="69"/>
      <c r="DZ111" s="69"/>
      <c r="EA111" s="69"/>
      <c r="EB111" s="69"/>
      <c r="EC111" s="69"/>
      <c r="ED111" s="69"/>
    </row>
    <row r="112" spans="1:134" ht="81" hidden="1" customHeight="1" x14ac:dyDescent="0.25">
      <c r="A112" s="385"/>
      <c r="B112" s="385"/>
      <c r="C112" s="385"/>
      <c r="D112" s="385"/>
      <c r="E112" s="94"/>
      <c r="F112" s="385"/>
      <c r="G112" s="94"/>
      <c r="H112" s="385"/>
      <c r="I112" s="385"/>
      <c r="J112" s="198"/>
      <c r="K112" s="198"/>
      <c r="L112" s="198"/>
      <c r="M112" s="198"/>
      <c r="N112" s="385"/>
      <c r="O112" s="385"/>
      <c r="P112" s="385"/>
      <c r="Q112" s="385"/>
      <c r="R112" s="385"/>
      <c r="S112" s="385"/>
      <c r="T112" s="385"/>
      <c r="U112" s="385"/>
      <c r="V112" s="95"/>
      <c r="W112" s="94"/>
      <c r="X112" s="94"/>
      <c r="Y112" s="94"/>
      <c r="Z112" s="97"/>
      <c r="AA112" s="98">
        <f>+IF(Z112='Tabla Valoración controles'!$D$4,'Tabla Valoración controles'!$F$4,IF('Mapa Corrupcion'!Z112='Tabla Valoración controles'!$D$5,'Tabla Valoración controles'!$F$5,IF(Z112=FORMULAS!$A$10,0,'Tabla Valoración controles'!$F$6)))</f>
        <v>0.1</v>
      </c>
      <c r="AB112" s="97" t="s">
        <v>242</v>
      </c>
      <c r="AC112" s="98">
        <f>+IF(AB112='Tabla Valoración controles'!$D$7,'Tabla Valoración controles'!$F$7,IF(Z112=FORMULAS!$A$10,0,'Tabla Valoración controles'!$F$8))</f>
        <v>0.15</v>
      </c>
      <c r="AD112" s="97" t="s">
        <v>243</v>
      </c>
      <c r="AE112" s="98">
        <f>+IF(AD112='Tabla Valoración controles'!$D$9,'Tabla Valoración controles'!$F$9,IF(Z112=FORMULAS!$A$10,0,'Tabla Valoración controles'!$F$10))</f>
        <v>0</v>
      </c>
      <c r="AF112" s="97" t="s">
        <v>244</v>
      </c>
      <c r="AG112" s="98">
        <f>+IF(AF112='Tabla Valoración controles'!$D$9,'Tabla Valoración controles'!$F$9,IF(AB112=FORMULAS!$A$10,0,'Tabla Valoración controles'!$F$10))</f>
        <v>0</v>
      </c>
      <c r="AH112" s="97" t="s">
        <v>245</v>
      </c>
      <c r="AI112" s="98">
        <f>+IF(AH112='Tabla Valoración controles'!$D$13,'Tabla Valoración controles'!$F$13,'Tabla Valoración controles'!$F$14)</f>
        <v>0</v>
      </c>
      <c r="AJ112" s="99">
        <f t="shared" si="0"/>
        <v>0.25</v>
      </c>
      <c r="AK112" s="100" t="s">
        <v>246</v>
      </c>
      <c r="AL112" s="101">
        <f>+IF(AK112=CONTROLES!$C$50,CONTROLES!$D$50,CONTROLES!$D$51)</f>
        <v>15</v>
      </c>
      <c r="AM112" s="100" t="s">
        <v>251</v>
      </c>
      <c r="AN112" s="101">
        <f>+IF(AM112=CONTROLES!$C$52,CONTROLES!$D$52,CONTROLES!$D$53)</f>
        <v>15</v>
      </c>
      <c r="AO112" s="100" t="s">
        <v>252</v>
      </c>
      <c r="AP112" s="101">
        <f>+IF(AO112=CONTROLES!$C$54,CONTROLES!$D$54,CONTROLES!$D$55)</f>
        <v>15</v>
      </c>
      <c r="AQ112" s="100" t="s">
        <v>283</v>
      </c>
      <c r="AR112" s="101">
        <f>+IF(AQ112=CONTROLES!$C$56,CONTROLES!$D$56,IF(AQ112=CONTROLES!$C$57,CONTROLES!$D$57,CONTROLES!$D$58))</f>
        <v>10</v>
      </c>
      <c r="AS112" s="100" t="s">
        <v>254</v>
      </c>
      <c r="AT112" s="101">
        <f>+IF(AS112=CONTROLES!$C$59,CONTROLES!$D$59,CONTROLES!$D$60)</f>
        <v>15</v>
      </c>
      <c r="AU112" s="100" t="s">
        <v>255</v>
      </c>
      <c r="AV112" s="101">
        <f>+IF(AU112=CONTROLES!$C$61,CONTROLES!$D$61,CONTROLES!$D$62)</f>
        <v>15</v>
      </c>
      <c r="AW112" s="100" t="s">
        <v>256</v>
      </c>
      <c r="AX112" s="101">
        <f>+IF(AW112=CONTROLES!$C$63,CONTROLES!$D$63,IF(AW112=CONTROLES!$C$64,CONTROLES!$D$64,0))</f>
        <v>10</v>
      </c>
      <c r="AY112" s="101">
        <f t="shared" si="1"/>
        <v>95</v>
      </c>
      <c r="AZ112" s="106" t="str">
        <f t="shared" si="2"/>
        <v>Moderado</v>
      </c>
      <c r="BA112" s="231"/>
      <c r="BB112" s="385"/>
      <c r="BC112" s="385"/>
      <c r="BD112" s="385"/>
      <c r="BE112" s="385"/>
      <c r="BF112" s="385"/>
      <c r="BG112" s="229"/>
      <c r="BH112" s="229"/>
      <c r="BI112" s="230"/>
      <c r="BJ112" s="230"/>
      <c r="BK112" s="229"/>
      <c r="BL112" s="115"/>
      <c r="BM112" s="115"/>
      <c r="BN112" s="115"/>
      <c r="BO112" s="115"/>
      <c r="BP112" s="115"/>
      <c r="BQ112" s="115"/>
      <c r="BR112" s="115"/>
      <c r="BS112" s="115"/>
      <c r="BT112" s="115"/>
      <c r="BU112" s="115"/>
      <c r="BV112" s="115"/>
      <c r="BW112" s="115"/>
      <c r="BX112" s="115"/>
      <c r="BY112" s="115"/>
      <c r="BZ112" s="115"/>
      <c r="CA112" s="115"/>
      <c r="CB112" s="115"/>
      <c r="CC112" s="115"/>
      <c r="CD112" s="115"/>
      <c r="CE112" s="115"/>
      <c r="CF112" s="115"/>
      <c r="CG112" s="115"/>
      <c r="CH112" s="115"/>
      <c r="CI112" s="115"/>
      <c r="CJ112" s="115"/>
      <c r="CK112" s="115"/>
      <c r="CL112" s="115"/>
      <c r="CM112" s="158"/>
      <c r="CN112" s="107"/>
      <c r="CO112" s="107"/>
      <c r="CP112" s="107"/>
      <c r="CQ112" s="107"/>
      <c r="CR112" s="107"/>
      <c r="CS112" s="115"/>
      <c r="CT112" s="115"/>
      <c r="CU112" s="115"/>
      <c r="CV112" s="128"/>
      <c r="CW112" s="128"/>
      <c r="CX112" s="128"/>
      <c r="CY112" s="128"/>
      <c r="CZ112" s="128"/>
      <c r="DA112" s="115"/>
      <c r="DB112" s="130"/>
      <c r="DC112" s="130"/>
      <c r="DD112" s="130"/>
      <c r="DE112" s="130"/>
      <c r="DF112" s="130"/>
      <c r="DG112" s="130"/>
      <c r="DH112" s="130"/>
      <c r="DI112" s="130"/>
      <c r="DJ112" s="130"/>
      <c r="DK112" s="131"/>
      <c r="DL112" s="131"/>
      <c r="DM112" s="130"/>
      <c r="DN112" s="69"/>
      <c r="DO112" s="69"/>
      <c r="DP112" s="69"/>
      <c r="DQ112" s="69"/>
      <c r="DR112" s="69"/>
      <c r="DS112" s="69"/>
      <c r="DT112" s="69"/>
      <c r="DU112" s="69"/>
      <c r="DV112" s="69"/>
      <c r="DW112" s="69"/>
      <c r="DX112" s="69"/>
      <c r="DY112" s="69"/>
      <c r="DZ112" s="69"/>
      <c r="EA112" s="69"/>
      <c r="EB112" s="69"/>
      <c r="EC112" s="69"/>
      <c r="ED112" s="69"/>
    </row>
    <row r="113" spans="1:134" ht="39.75" hidden="1" customHeight="1" x14ac:dyDescent="0.25">
      <c r="A113" s="385"/>
      <c r="B113" s="385"/>
      <c r="C113" s="385"/>
      <c r="D113" s="385"/>
      <c r="E113" s="94"/>
      <c r="F113" s="385"/>
      <c r="G113" s="94"/>
      <c r="H113" s="385"/>
      <c r="I113" s="385"/>
      <c r="J113" s="198"/>
      <c r="K113" s="198"/>
      <c r="L113" s="198"/>
      <c r="M113" s="198"/>
      <c r="N113" s="385"/>
      <c r="O113" s="385"/>
      <c r="P113" s="385"/>
      <c r="Q113" s="385"/>
      <c r="R113" s="385"/>
      <c r="S113" s="385"/>
      <c r="T113" s="385"/>
      <c r="U113" s="385"/>
      <c r="V113" s="95"/>
      <c r="W113" s="94"/>
      <c r="X113" s="94"/>
      <c r="Y113" s="94"/>
      <c r="Z113" s="97"/>
      <c r="AA113" s="98">
        <f>+IF(Z113='Tabla Valoración controles'!$D$4,'Tabla Valoración controles'!$F$4,IF('Mapa Corrupcion'!Z113='Tabla Valoración controles'!$D$5,'Tabla Valoración controles'!$F$5,IF(Z113=FORMULAS!$A$10,0,'Tabla Valoración controles'!$F$6)))</f>
        <v>0.1</v>
      </c>
      <c r="AB113" s="97"/>
      <c r="AC113" s="98">
        <f>+IF(AB113='Tabla Valoración controles'!$D$7,'Tabla Valoración controles'!$F$7,IF(Z113=FORMULAS!$A$10,0,'Tabla Valoración controles'!$F$8))</f>
        <v>0.15</v>
      </c>
      <c r="AD113" s="97"/>
      <c r="AE113" s="98">
        <f>+IF(AD113='Tabla Valoración controles'!$D$9,'Tabla Valoración controles'!$F$9,IF(Z113=FORMULAS!$A$10,0,'Tabla Valoración controles'!$F$10))</f>
        <v>0</v>
      </c>
      <c r="AF113" s="97"/>
      <c r="AG113" s="98">
        <f>+IF(AF113='Tabla Valoración controles'!$D$9,'Tabla Valoración controles'!$F$9,IF(AB113=FORMULAS!$A$10,0,'Tabla Valoración controles'!$F$10))</f>
        <v>0</v>
      </c>
      <c r="AH113" s="97"/>
      <c r="AI113" s="98">
        <f>+IF(AH113='Tabla Valoración controles'!$D$13,'Tabla Valoración controles'!$F$13,'Tabla Valoración controles'!$F$14)</f>
        <v>0</v>
      </c>
      <c r="AJ113" s="99">
        <f t="shared" si="0"/>
        <v>0.25</v>
      </c>
      <c r="AK113" s="100" t="s">
        <v>246</v>
      </c>
      <c r="AL113" s="101">
        <f>+IF(AK113=CONTROLES!$C$50,CONTROLES!$D$50,CONTROLES!$D$51)</f>
        <v>15</v>
      </c>
      <c r="AM113" s="100" t="s">
        <v>251</v>
      </c>
      <c r="AN113" s="101">
        <f>+IF(AM113=CONTROLES!$C$52,CONTROLES!$D$52,CONTROLES!$D$53)</f>
        <v>15</v>
      </c>
      <c r="AO113" s="100" t="s">
        <v>252</v>
      </c>
      <c r="AP113" s="101">
        <f>+IF(AO113=CONTROLES!$C$54,CONTROLES!$D$54,CONTROLES!$D$55)</f>
        <v>15</v>
      </c>
      <c r="AQ113" s="100" t="s">
        <v>283</v>
      </c>
      <c r="AR113" s="101">
        <f>+IF(AQ113=CONTROLES!$C$56,CONTROLES!$D$56,IF(AQ113=CONTROLES!$C$57,CONTROLES!$D$57,CONTROLES!$D$58))</f>
        <v>10</v>
      </c>
      <c r="AS113" s="100" t="s">
        <v>254</v>
      </c>
      <c r="AT113" s="101">
        <f>+IF(AS113=CONTROLES!$C$59,CONTROLES!$D$59,CONTROLES!$D$60)</f>
        <v>15</v>
      </c>
      <c r="AU113" s="100" t="s">
        <v>255</v>
      </c>
      <c r="AV113" s="101">
        <f>+IF(AU113=CONTROLES!$C$61,CONTROLES!$D$61,CONTROLES!$D$62)</f>
        <v>15</v>
      </c>
      <c r="AW113" s="100" t="s">
        <v>256</v>
      </c>
      <c r="AX113" s="101">
        <f>+IF(AW113=CONTROLES!$C$63,CONTROLES!$D$63,IF(AW113=CONTROLES!$C$64,CONTROLES!$D$64,0))</f>
        <v>10</v>
      </c>
      <c r="AY113" s="101">
        <f t="shared" si="1"/>
        <v>95</v>
      </c>
      <c r="AZ113" s="106" t="str">
        <f t="shared" si="2"/>
        <v>Moderado</v>
      </c>
      <c r="BA113" s="231"/>
      <c r="BB113" s="385"/>
      <c r="BC113" s="385"/>
      <c r="BD113" s="385"/>
      <c r="BE113" s="385"/>
      <c r="BF113" s="385"/>
      <c r="BG113" s="143"/>
      <c r="BH113" s="143"/>
      <c r="BI113" s="143"/>
      <c r="BJ113" s="143"/>
      <c r="BK113" s="143"/>
      <c r="BL113" s="115"/>
      <c r="BM113" s="115"/>
      <c r="BN113" s="115"/>
      <c r="BO113" s="115"/>
      <c r="BP113" s="115"/>
      <c r="BQ113" s="115"/>
      <c r="BR113" s="115"/>
      <c r="BS113" s="115"/>
      <c r="BT113" s="115"/>
      <c r="BU113" s="115"/>
      <c r="BV113" s="115"/>
      <c r="BW113" s="115"/>
      <c r="BX113" s="115"/>
      <c r="BY113" s="115"/>
      <c r="BZ113" s="115"/>
      <c r="CA113" s="115"/>
      <c r="CB113" s="115"/>
      <c r="CC113" s="115"/>
      <c r="CD113" s="115"/>
      <c r="CE113" s="115"/>
      <c r="CF113" s="115"/>
      <c r="CG113" s="115"/>
      <c r="CH113" s="115"/>
      <c r="CI113" s="115"/>
      <c r="CJ113" s="115"/>
      <c r="CK113" s="115"/>
      <c r="CL113" s="115"/>
      <c r="CM113" s="158"/>
      <c r="CN113" s="107"/>
      <c r="CO113" s="107"/>
      <c r="CP113" s="107"/>
      <c r="CQ113" s="107"/>
      <c r="CR113" s="107"/>
      <c r="CS113" s="115"/>
      <c r="CT113" s="115"/>
      <c r="CU113" s="115"/>
      <c r="CV113" s="128"/>
      <c r="CW113" s="128"/>
      <c r="CX113" s="128"/>
      <c r="CY113" s="128"/>
      <c r="CZ113" s="128"/>
      <c r="DA113" s="115"/>
      <c r="DB113" s="130"/>
      <c r="DC113" s="130"/>
      <c r="DD113" s="130"/>
      <c r="DE113" s="130"/>
      <c r="DF113" s="130"/>
      <c r="DG113" s="130"/>
      <c r="DH113" s="130"/>
      <c r="DI113" s="130"/>
      <c r="DJ113" s="130"/>
      <c r="DK113" s="131"/>
      <c r="DL113" s="131"/>
      <c r="DM113" s="130"/>
      <c r="DN113" s="69"/>
      <c r="DO113" s="69"/>
      <c r="DP113" s="69"/>
      <c r="DQ113" s="69"/>
      <c r="DR113" s="69"/>
      <c r="DS113" s="69"/>
      <c r="DT113" s="69"/>
      <c r="DU113" s="69"/>
      <c r="DV113" s="69"/>
      <c r="DW113" s="69"/>
      <c r="DX113" s="69"/>
      <c r="DY113" s="69"/>
      <c r="DZ113" s="69"/>
      <c r="EA113" s="69"/>
      <c r="EB113" s="69"/>
      <c r="EC113" s="69"/>
      <c r="ED113" s="69"/>
    </row>
    <row r="114" spans="1:134" ht="39.75" hidden="1" customHeight="1" x14ac:dyDescent="0.25">
      <c r="A114" s="385"/>
      <c r="B114" s="385"/>
      <c r="C114" s="385"/>
      <c r="D114" s="385"/>
      <c r="E114" s="94"/>
      <c r="F114" s="385"/>
      <c r="G114" s="94"/>
      <c r="H114" s="385"/>
      <c r="I114" s="385"/>
      <c r="J114" s="198"/>
      <c r="K114" s="198"/>
      <c r="L114" s="198"/>
      <c r="M114" s="198"/>
      <c r="N114" s="385"/>
      <c r="O114" s="385"/>
      <c r="P114" s="385"/>
      <c r="Q114" s="385"/>
      <c r="R114" s="385"/>
      <c r="S114" s="385"/>
      <c r="T114" s="385"/>
      <c r="U114" s="385"/>
      <c r="V114" s="95"/>
      <c r="W114" s="94"/>
      <c r="X114" s="94"/>
      <c r="Y114" s="94"/>
      <c r="Z114" s="97"/>
      <c r="AA114" s="98">
        <f>+IF(Z114='Tabla Valoración controles'!$D$4,'Tabla Valoración controles'!$F$4,IF('Mapa Corrupcion'!Z114='Tabla Valoración controles'!$D$5,'Tabla Valoración controles'!$F$5,IF(Z114=FORMULAS!$A$10,0,'Tabla Valoración controles'!$F$6)))</f>
        <v>0.1</v>
      </c>
      <c r="AB114" s="97"/>
      <c r="AC114" s="98">
        <f>+IF(AB114='Tabla Valoración controles'!$D$7,'Tabla Valoración controles'!$F$7,IF(Z114=FORMULAS!$A$10,0,'Tabla Valoración controles'!$F$8))</f>
        <v>0.15</v>
      </c>
      <c r="AD114" s="97"/>
      <c r="AE114" s="98">
        <f>+IF(AD114='Tabla Valoración controles'!$D$9,'Tabla Valoración controles'!$F$9,IF(Z114=FORMULAS!$A$10,0,'Tabla Valoración controles'!$F$10))</f>
        <v>0</v>
      </c>
      <c r="AF114" s="97"/>
      <c r="AG114" s="98">
        <f>+IF(AF114='Tabla Valoración controles'!$D$9,'Tabla Valoración controles'!$F$9,IF(AB114=FORMULAS!$A$10,0,'Tabla Valoración controles'!$F$10))</f>
        <v>0</v>
      </c>
      <c r="AH114" s="97"/>
      <c r="AI114" s="98">
        <f>+IF(AH114='Tabla Valoración controles'!$D$13,'Tabla Valoración controles'!$F$13,'Tabla Valoración controles'!$F$14)</f>
        <v>0</v>
      </c>
      <c r="AJ114" s="99">
        <f t="shared" si="0"/>
        <v>0.25</v>
      </c>
      <c r="AK114" s="100" t="s">
        <v>246</v>
      </c>
      <c r="AL114" s="101">
        <f>+IF(AK114=CONTROLES!$C$50,CONTROLES!$D$50,CONTROLES!$D$51)</f>
        <v>15</v>
      </c>
      <c r="AM114" s="100" t="s">
        <v>251</v>
      </c>
      <c r="AN114" s="101">
        <f>+IF(AM114=CONTROLES!$C$52,CONTROLES!$D$52,CONTROLES!$D$53)</f>
        <v>15</v>
      </c>
      <c r="AO114" s="100" t="s">
        <v>252</v>
      </c>
      <c r="AP114" s="101">
        <f>+IF(AO114=CONTROLES!$C$54,CONTROLES!$D$54,CONTROLES!$D$55)</f>
        <v>15</v>
      </c>
      <c r="AQ114" s="100" t="s">
        <v>283</v>
      </c>
      <c r="AR114" s="101">
        <f>+IF(AQ114=CONTROLES!$C$56,CONTROLES!$D$56,IF(AQ114=CONTROLES!$C$57,CONTROLES!$D$57,CONTROLES!$D$58))</f>
        <v>10</v>
      </c>
      <c r="AS114" s="100" t="s">
        <v>254</v>
      </c>
      <c r="AT114" s="101">
        <f>+IF(AS114=CONTROLES!$C$59,CONTROLES!$D$59,CONTROLES!$D$60)</f>
        <v>15</v>
      </c>
      <c r="AU114" s="100" t="s">
        <v>255</v>
      </c>
      <c r="AV114" s="101">
        <f>+IF(AU114=CONTROLES!$C$61,CONTROLES!$D$61,CONTROLES!$D$62)</f>
        <v>15</v>
      </c>
      <c r="AW114" s="100" t="s">
        <v>256</v>
      </c>
      <c r="AX114" s="101">
        <f>+IF(AW114=CONTROLES!$C$63,CONTROLES!$D$63,IF(AW114=CONTROLES!$C$64,CONTROLES!$D$64,0))</f>
        <v>10</v>
      </c>
      <c r="AY114" s="101">
        <f t="shared" si="1"/>
        <v>95</v>
      </c>
      <c r="AZ114" s="106" t="str">
        <f t="shared" si="2"/>
        <v>Moderado</v>
      </c>
      <c r="BA114" s="231"/>
      <c r="BB114" s="385"/>
      <c r="BC114" s="385"/>
      <c r="BD114" s="385"/>
      <c r="BE114" s="385"/>
      <c r="BF114" s="385"/>
      <c r="BG114" s="143"/>
      <c r="BH114" s="143"/>
      <c r="BI114" s="143"/>
      <c r="BJ114" s="143"/>
      <c r="BK114" s="143"/>
      <c r="BL114" s="115"/>
      <c r="BM114" s="115"/>
      <c r="BN114" s="115"/>
      <c r="BO114" s="115"/>
      <c r="BP114" s="115"/>
      <c r="BQ114" s="115"/>
      <c r="BR114" s="115"/>
      <c r="BS114" s="115"/>
      <c r="BT114" s="115"/>
      <c r="BU114" s="115"/>
      <c r="BV114" s="115"/>
      <c r="BW114" s="115"/>
      <c r="BX114" s="115"/>
      <c r="BY114" s="115"/>
      <c r="BZ114" s="115"/>
      <c r="CA114" s="115"/>
      <c r="CB114" s="115"/>
      <c r="CC114" s="115"/>
      <c r="CD114" s="115"/>
      <c r="CE114" s="115"/>
      <c r="CF114" s="115"/>
      <c r="CG114" s="115"/>
      <c r="CH114" s="115"/>
      <c r="CI114" s="115"/>
      <c r="CJ114" s="115"/>
      <c r="CK114" s="115"/>
      <c r="CL114" s="115"/>
      <c r="CM114" s="158"/>
      <c r="CN114" s="107"/>
      <c r="CO114" s="107"/>
      <c r="CP114" s="107"/>
      <c r="CQ114" s="107"/>
      <c r="CR114" s="107"/>
      <c r="CS114" s="115"/>
      <c r="CT114" s="115"/>
      <c r="CU114" s="115"/>
      <c r="CV114" s="128"/>
      <c r="CW114" s="128"/>
      <c r="CX114" s="128"/>
      <c r="CY114" s="128"/>
      <c r="CZ114" s="128"/>
      <c r="DA114" s="115"/>
      <c r="DB114" s="130"/>
      <c r="DC114" s="130"/>
      <c r="DD114" s="130"/>
      <c r="DE114" s="130"/>
      <c r="DF114" s="130"/>
      <c r="DG114" s="130"/>
      <c r="DH114" s="130"/>
      <c r="DI114" s="130"/>
      <c r="DJ114" s="130"/>
      <c r="DK114" s="131"/>
      <c r="DL114" s="131"/>
      <c r="DM114" s="130"/>
      <c r="DN114" s="69"/>
      <c r="DO114" s="69"/>
      <c r="DP114" s="69"/>
      <c r="DQ114" s="69"/>
      <c r="DR114" s="69"/>
      <c r="DS114" s="69"/>
      <c r="DT114" s="69"/>
      <c r="DU114" s="69"/>
      <c r="DV114" s="69"/>
      <c r="DW114" s="69"/>
      <c r="DX114" s="69"/>
      <c r="DY114" s="69"/>
      <c r="DZ114" s="69"/>
      <c r="EA114" s="69"/>
      <c r="EB114" s="69"/>
      <c r="EC114" s="69"/>
      <c r="ED114" s="69"/>
    </row>
    <row r="115" spans="1:134" ht="39.75" hidden="1" customHeight="1" x14ac:dyDescent="0.25">
      <c r="A115" s="385"/>
      <c r="B115" s="385"/>
      <c r="C115" s="385"/>
      <c r="D115" s="385"/>
      <c r="E115" s="94"/>
      <c r="F115" s="385"/>
      <c r="G115" s="94"/>
      <c r="H115" s="385"/>
      <c r="I115" s="385"/>
      <c r="J115" s="198"/>
      <c r="K115" s="198"/>
      <c r="L115" s="198"/>
      <c r="M115" s="198"/>
      <c r="N115" s="385"/>
      <c r="O115" s="385"/>
      <c r="P115" s="385"/>
      <c r="Q115" s="385"/>
      <c r="R115" s="385"/>
      <c r="S115" s="385"/>
      <c r="T115" s="385"/>
      <c r="U115" s="385"/>
      <c r="V115" s="95"/>
      <c r="W115" s="94"/>
      <c r="X115" s="94"/>
      <c r="Y115" s="94"/>
      <c r="Z115" s="97"/>
      <c r="AA115" s="98">
        <f>+IF(Z115='Tabla Valoración controles'!$D$4,'Tabla Valoración controles'!$F$4,IF('Mapa Corrupcion'!Z115='Tabla Valoración controles'!$D$5,'Tabla Valoración controles'!$F$5,IF(Z115=FORMULAS!$A$10,0,'Tabla Valoración controles'!$F$6)))</f>
        <v>0.1</v>
      </c>
      <c r="AB115" s="97"/>
      <c r="AC115" s="98">
        <f>+IF(AB115='Tabla Valoración controles'!$D$7,'Tabla Valoración controles'!$F$7,IF(Z115=FORMULAS!$A$10,0,'Tabla Valoración controles'!$F$8))</f>
        <v>0.15</v>
      </c>
      <c r="AD115" s="97"/>
      <c r="AE115" s="98">
        <f>+IF(AD115='Tabla Valoración controles'!$D$9,'Tabla Valoración controles'!$F$9,IF(Z115=FORMULAS!$A$10,0,'Tabla Valoración controles'!$F$10))</f>
        <v>0</v>
      </c>
      <c r="AF115" s="97"/>
      <c r="AG115" s="98">
        <f>+IF(AF115='Tabla Valoración controles'!$D$9,'Tabla Valoración controles'!$F$9,IF(AB115=FORMULAS!$A$10,0,'Tabla Valoración controles'!$F$10))</f>
        <v>0</v>
      </c>
      <c r="AH115" s="97"/>
      <c r="AI115" s="98">
        <f>+IF(AH115='Tabla Valoración controles'!$D$13,'Tabla Valoración controles'!$F$13,'Tabla Valoración controles'!$F$14)</f>
        <v>0</v>
      </c>
      <c r="AJ115" s="99">
        <f t="shared" si="0"/>
        <v>0.25</v>
      </c>
      <c r="AK115" s="100" t="s">
        <v>246</v>
      </c>
      <c r="AL115" s="101">
        <f>+IF(AK115=CONTROLES!$C$50,CONTROLES!$D$50,CONTROLES!$D$51)</f>
        <v>15</v>
      </c>
      <c r="AM115" s="100" t="s">
        <v>251</v>
      </c>
      <c r="AN115" s="101">
        <f>+IF(AM115=CONTROLES!$C$52,CONTROLES!$D$52,CONTROLES!$D$53)</f>
        <v>15</v>
      </c>
      <c r="AO115" s="100" t="s">
        <v>252</v>
      </c>
      <c r="AP115" s="101">
        <f>+IF(AO115=CONTROLES!$C$54,CONTROLES!$D$54,CONTROLES!$D$55)</f>
        <v>15</v>
      </c>
      <c r="AQ115" s="100" t="s">
        <v>283</v>
      </c>
      <c r="AR115" s="101">
        <f>+IF(AQ115=CONTROLES!$C$56,CONTROLES!$D$56,IF(AQ115=CONTROLES!$C$57,CONTROLES!$D$57,CONTROLES!$D$58))</f>
        <v>10</v>
      </c>
      <c r="AS115" s="100" t="s">
        <v>254</v>
      </c>
      <c r="AT115" s="101">
        <f>+IF(AS115=CONTROLES!$C$59,CONTROLES!$D$59,CONTROLES!$D$60)</f>
        <v>15</v>
      </c>
      <c r="AU115" s="100" t="s">
        <v>255</v>
      </c>
      <c r="AV115" s="101">
        <f>+IF(AU115=CONTROLES!$C$61,CONTROLES!$D$61,CONTROLES!$D$62)</f>
        <v>15</v>
      </c>
      <c r="AW115" s="100" t="s">
        <v>256</v>
      </c>
      <c r="AX115" s="101">
        <f>+IF(AW115=CONTROLES!$C$63,CONTROLES!$D$63,IF(AW115=CONTROLES!$C$64,CONTROLES!$D$64,0))</f>
        <v>10</v>
      </c>
      <c r="AY115" s="101">
        <f t="shared" si="1"/>
        <v>95</v>
      </c>
      <c r="AZ115" s="106" t="str">
        <f t="shared" si="2"/>
        <v>Moderado</v>
      </c>
      <c r="BA115" s="231"/>
      <c r="BB115" s="385"/>
      <c r="BC115" s="385"/>
      <c r="BD115" s="385"/>
      <c r="BE115" s="385"/>
      <c r="BF115" s="385"/>
      <c r="BG115" s="143"/>
      <c r="BH115" s="143"/>
      <c r="BI115" s="143"/>
      <c r="BJ115" s="143"/>
      <c r="BK115" s="143"/>
      <c r="BL115" s="115"/>
      <c r="BM115" s="115"/>
      <c r="BN115" s="115"/>
      <c r="BO115" s="115"/>
      <c r="BP115" s="115"/>
      <c r="BQ115" s="115"/>
      <c r="BR115" s="115"/>
      <c r="BS115" s="115"/>
      <c r="BT115" s="115"/>
      <c r="BU115" s="115"/>
      <c r="BV115" s="115"/>
      <c r="BW115" s="115"/>
      <c r="BX115" s="115"/>
      <c r="BY115" s="115"/>
      <c r="BZ115" s="115"/>
      <c r="CA115" s="115"/>
      <c r="CB115" s="115"/>
      <c r="CC115" s="115"/>
      <c r="CD115" s="115"/>
      <c r="CE115" s="115"/>
      <c r="CF115" s="115"/>
      <c r="CG115" s="115"/>
      <c r="CH115" s="115"/>
      <c r="CI115" s="115"/>
      <c r="CJ115" s="115"/>
      <c r="CK115" s="115"/>
      <c r="CL115" s="115"/>
      <c r="CM115" s="158"/>
      <c r="CN115" s="107"/>
      <c r="CO115" s="107"/>
      <c r="CP115" s="107"/>
      <c r="CQ115" s="107"/>
      <c r="CR115" s="107"/>
      <c r="CS115" s="115"/>
      <c r="CT115" s="115"/>
      <c r="CU115" s="115"/>
      <c r="CV115" s="128"/>
      <c r="CW115" s="128"/>
      <c r="CX115" s="128"/>
      <c r="CY115" s="128"/>
      <c r="CZ115" s="128"/>
      <c r="DA115" s="115"/>
      <c r="DB115" s="130"/>
      <c r="DC115" s="130"/>
      <c r="DD115" s="130"/>
      <c r="DE115" s="130"/>
      <c r="DF115" s="130"/>
      <c r="DG115" s="130"/>
      <c r="DH115" s="130"/>
      <c r="DI115" s="130"/>
      <c r="DJ115" s="130"/>
      <c r="DK115" s="131"/>
      <c r="DL115" s="131"/>
      <c r="DM115" s="130"/>
      <c r="DN115" s="69"/>
      <c r="DO115" s="69"/>
      <c r="DP115" s="69"/>
      <c r="DQ115" s="69"/>
      <c r="DR115" s="69"/>
      <c r="DS115" s="69"/>
      <c r="DT115" s="69"/>
      <c r="DU115" s="69"/>
      <c r="DV115" s="69"/>
      <c r="DW115" s="69"/>
      <c r="DX115" s="69"/>
      <c r="DY115" s="69"/>
      <c r="DZ115" s="69"/>
      <c r="EA115" s="69"/>
      <c r="EB115" s="69"/>
      <c r="EC115" s="69"/>
      <c r="ED115" s="69"/>
    </row>
    <row r="116" spans="1:134" ht="39.75" hidden="1" customHeight="1" x14ac:dyDescent="0.25">
      <c r="A116" s="386"/>
      <c r="B116" s="386"/>
      <c r="C116" s="386"/>
      <c r="D116" s="386"/>
      <c r="E116" s="94"/>
      <c r="F116" s="386"/>
      <c r="G116" s="94"/>
      <c r="H116" s="386"/>
      <c r="I116" s="386"/>
      <c r="J116" s="193"/>
      <c r="K116" s="193"/>
      <c r="L116" s="193"/>
      <c r="M116" s="193"/>
      <c r="N116" s="386"/>
      <c r="O116" s="386"/>
      <c r="P116" s="386"/>
      <c r="Q116" s="386"/>
      <c r="R116" s="386"/>
      <c r="S116" s="386"/>
      <c r="T116" s="386"/>
      <c r="U116" s="386"/>
      <c r="V116" s="95"/>
      <c r="W116" s="94"/>
      <c r="X116" s="94"/>
      <c r="Y116" s="94"/>
      <c r="Z116" s="97"/>
      <c r="AA116" s="98">
        <f>+IF(Z116='Tabla Valoración controles'!$D$4,'Tabla Valoración controles'!$F$4,IF('Mapa Corrupcion'!Z116='Tabla Valoración controles'!$D$5,'Tabla Valoración controles'!$F$5,IF(Z116=FORMULAS!$A$10,0,'Tabla Valoración controles'!$F$6)))</f>
        <v>0.1</v>
      </c>
      <c r="AB116" s="97"/>
      <c r="AC116" s="98">
        <f>+IF(AB116='Tabla Valoración controles'!$D$7,'Tabla Valoración controles'!$F$7,IF(Z116=FORMULAS!$A$10,0,'Tabla Valoración controles'!$F$8))</f>
        <v>0.15</v>
      </c>
      <c r="AD116" s="97"/>
      <c r="AE116" s="98">
        <f>+IF(AD116='Tabla Valoración controles'!$D$9,'Tabla Valoración controles'!$F$9,IF(Z116=FORMULAS!$A$10,0,'Tabla Valoración controles'!$F$10))</f>
        <v>0</v>
      </c>
      <c r="AF116" s="97"/>
      <c r="AG116" s="98">
        <f>+IF(AF116='Tabla Valoración controles'!$D$9,'Tabla Valoración controles'!$F$9,IF(AB116=FORMULAS!$A$10,0,'Tabla Valoración controles'!$F$10))</f>
        <v>0</v>
      </c>
      <c r="AH116" s="97"/>
      <c r="AI116" s="98">
        <f>+IF(AH116='Tabla Valoración controles'!$D$13,'Tabla Valoración controles'!$F$13,'Tabla Valoración controles'!$F$14)</f>
        <v>0</v>
      </c>
      <c r="AJ116" s="99">
        <f t="shared" si="0"/>
        <v>0.25</v>
      </c>
      <c r="AK116" s="100" t="s">
        <v>246</v>
      </c>
      <c r="AL116" s="101">
        <f>+IF(AK116=CONTROLES!$C$50,CONTROLES!$D$50,CONTROLES!$D$51)</f>
        <v>15</v>
      </c>
      <c r="AM116" s="100" t="s">
        <v>251</v>
      </c>
      <c r="AN116" s="101">
        <f>+IF(AM116=CONTROLES!$C$52,CONTROLES!$D$52,CONTROLES!$D$53)</f>
        <v>15</v>
      </c>
      <c r="AO116" s="100" t="s">
        <v>252</v>
      </c>
      <c r="AP116" s="101">
        <f>+IF(AO116=CONTROLES!$C$54,CONTROLES!$D$54,CONTROLES!$D$55)</f>
        <v>15</v>
      </c>
      <c r="AQ116" s="100" t="s">
        <v>283</v>
      </c>
      <c r="AR116" s="101">
        <f>+IF(AQ116=CONTROLES!$C$56,CONTROLES!$D$56,IF(AQ116=CONTROLES!$C$57,CONTROLES!$D$57,CONTROLES!$D$58))</f>
        <v>10</v>
      </c>
      <c r="AS116" s="100" t="s">
        <v>254</v>
      </c>
      <c r="AT116" s="101">
        <f>+IF(AS116=CONTROLES!$C$59,CONTROLES!$D$59,CONTROLES!$D$60)</f>
        <v>15</v>
      </c>
      <c r="AU116" s="100" t="s">
        <v>255</v>
      </c>
      <c r="AV116" s="101">
        <f>+IF(AU116=CONTROLES!$C$61,CONTROLES!$D$61,CONTROLES!$D$62)</f>
        <v>15</v>
      </c>
      <c r="AW116" s="100" t="s">
        <v>256</v>
      </c>
      <c r="AX116" s="101">
        <f>+IF(AW116=CONTROLES!$C$63,CONTROLES!$D$63,IF(AW116=CONTROLES!$C$64,CONTROLES!$D$64,0))</f>
        <v>10</v>
      </c>
      <c r="AY116" s="101">
        <f t="shared" si="1"/>
        <v>95</v>
      </c>
      <c r="AZ116" s="106" t="str">
        <f t="shared" si="2"/>
        <v>Moderado</v>
      </c>
      <c r="BA116" s="184"/>
      <c r="BB116" s="386"/>
      <c r="BC116" s="386"/>
      <c r="BD116" s="386"/>
      <c r="BE116" s="386"/>
      <c r="BF116" s="386"/>
      <c r="BG116" s="143"/>
      <c r="BH116" s="143"/>
      <c r="BI116" s="143"/>
      <c r="BJ116" s="143"/>
      <c r="BK116" s="143"/>
      <c r="BL116" s="115"/>
      <c r="BM116" s="115"/>
      <c r="BN116" s="115"/>
      <c r="BO116" s="115"/>
      <c r="BP116" s="115"/>
      <c r="BQ116" s="115"/>
      <c r="BR116" s="115"/>
      <c r="BS116" s="115"/>
      <c r="BT116" s="115"/>
      <c r="BU116" s="115"/>
      <c r="BV116" s="115"/>
      <c r="BW116" s="115"/>
      <c r="BX116" s="115"/>
      <c r="BY116" s="115"/>
      <c r="BZ116" s="115"/>
      <c r="CA116" s="115"/>
      <c r="CB116" s="115"/>
      <c r="CC116" s="115"/>
      <c r="CD116" s="115"/>
      <c r="CE116" s="115"/>
      <c r="CF116" s="115"/>
      <c r="CG116" s="115"/>
      <c r="CH116" s="115"/>
      <c r="CI116" s="115"/>
      <c r="CJ116" s="115"/>
      <c r="CK116" s="115"/>
      <c r="CL116" s="115"/>
      <c r="CM116" s="158"/>
      <c r="CN116" s="107"/>
      <c r="CO116" s="107"/>
      <c r="CP116" s="107"/>
      <c r="CQ116" s="107"/>
      <c r="CR116" s="107"/>
      <c r="CS116" s="115"/>
      <c r="CT116" s="115"/>
      <c r="CU116" s="115"/>
      <c r="CV116" s="128"/>
      <c r="CW116" s="128"/>
      <c r="CX116" s="128"/>
      <c r="CY116" s="128"/>
      <c r="CZ116" s="128"/>
      <c r="DA116" s="115"/>
      <c r="DB116" s="130"/>
      <c r="DC116" s="130"/>
      <c r="DD116" s="130"/>
      <c r="DE116" s="130"/>
      <c r="DF116" s="130"/>
      <c r="DG116" s="130"/>
      <c r="DH116" s="130"/>
      <c r="DI116" s="130"/>
      <c r="DJ116" s="130"/>
      <c r="DK116" s="131"/>
      <c r="DL116" s="131"/>
      <c r="DM116" s="130"/>
      <c r="DN116" s="69"/>
      <c r="DO116" s="69"/>
      <c r="DP116" s="69"/>
      <c r="DQ116" s="69"/>
      <c r="DR116" s="69"/>
      <c r="DS116" s="69"/>
      <c r="DT116" s="69"/>
      <c r="DU116" s="69"/>
      <c r="DV116" s="69"/>
      <c r="DW116" s="69"/>
      <c r="DX116" s="69"/>
      <c r="DY116" s="69"/>
      <c r="DZ116" s="69"/>
      <c r="EA116" s="69"/>
      <c r="EB116" s="69"/>
      <c r="EC116" s="69"/>
      <c r="ED116" s="69"/>
    </row>
    <row r="117" spans="1:134" ht="75" hidden="1" customHeight="1" x14ac:dyDescent="0.25">
      <c r="A117" s="387">
        <v>20</v>
      </c>
      <c r="B117" s="398" t="s">
        <v>539</v>
      </c>
      <c r="C117" s="389" t="str">
        <f>VLOOKUP(B117,FORMULAS!$A$30:$B$46,2,0)</f>
        <v>OBJETIVO PROCESO</v>
      </c>
      <c r="D117" s="389" t="str">
        <f>VLOOKUP(B117,FORMULAS!$A$30:$C$46,3,0)</f>
        <v>RESPONSABLE</v>
      </c>
      <c r="E117" s="94"/>
      <c r="F117" s="389"/>
      <c r="G117" s="94"/>
      <c r="H117" s="389"/>
      <c r="I117" s="389"/>
      <c r="J117" s="94"/>
      <c r="K117" s="94"/>
      <c r="L117" s="94"/>
      <c r="M117" s="94"/>
      <c r="N117" s="389"/>
      <c r="O117" s="384">
        <f>+IF(N117&lt;=FORMULAS!$M$2,FORMULAS!$N$2,IF(N117&lt;=FORMULAS!$M$3,FORMULAS!$N$3,IF(N117&lt;=FORMULAS!$M$4,FORMULAS!$N$4,IF(N117&lt;=FORMULAS!$M$5,FORMULAS!$N$5,FORMULAS!$N$6))))</f>
        <v>0.2</v>
      </c>
      <c r="P117" s="387">
        <f>+IF(O117=FORMULAS!N116,FORMULAS!O116,IF(O117=FORMULAS!N117,FORMULAS!O117,IF(O117=FORMULAS!N118,FORMULAS!O118,IF(O117=FORMULAS!N119,FORMULAS!O119,FORMULAS!O120))))</f>
        <v>0</v>
      </c>
      <c r="Q117" s="387" t="e">
        <f>VLOOKUP(P117,FORMULAS!$H$1:$J$11,2,0)</f>
        <v>#N/A</v>
      </c>
      <c r="R117" s="388" t="e">
        <f>+Q117</f>
        <v>#N/A</v>
      </c>
      <c r="S117" s="389" t="str">
        <f>VLOOKUP(A117,'Impacto Ri Inhe'!$B$5:$AF$42,31)</f>
        <v>Mayor</v>
      </c>
      <c r="T117" s="388" t="e">
        <f>CONCATENATE(R117,S117)</f>
        <v>#N/A</v>
      </c>
      <c r="U117" s="397" t="e">
        <f>VLOOKUP(T117,FORMULAS!$K$17:$L$42,2,0)</f>
        <v>#N/A</v>
      </c>
      <c r="V117" s="95"/>
      <c r="W117" s="94"/>
      <c r="X117" s="94"/>
      <c r="Y117" s="94"/>
      <c r="Z117" s="97"/>
      <c r="AA117" s="98">
        <f>+IF(Z117='Tabla Valoración controles'!$D$4,'Tabla Valoración controles'!$F$4,IF('Mapa Corrupcion'!Z117='Tabla Valoración controles'!$D$5,'Tabla Valoración controles'!$F$5,IF(Z117=FORMULAS!$A$10,0,'Tabla Valoración controles'!$F$6)))</f>
        <v>0.1</v>
      </c>
      <c r="AB117" s="97" t="s">
        <v>242</v>
      </c>
      <c r="AC117" s="98">
        <f>+IF(AB117='Tabla Valoración controles'!$D$7,'Tabla Valoración controles'!$F$7,IF(Z117=FORMULAS!$A$10,0,'Tabla Valoración controles'!$F$8))</f>
        <v>0.15</v>
      </c>
      <c r="AD117" s="97" t="s">
        <v>295</v>
      </c>
      <c r="AE117" s="98">
        <f>+IF(AD117='Tabla Valoración controles'!$D$9,'Tabla Valoración controles'!$F$9,IF(Z117=FORMULAS!$A$10,0,'Tabla Valoración controles'!$F$10))</f>
        <v>0</v>
      </c>
      <c r="AF117" s="97" t="s">
        <v>244</v>
      </c>
      <c r="AG117" s="98">
        <f>+IF(AF117='Tabla Valoración controles'!$D$9,'Tabla Valoración controles'!$F$9,IF(AB117=FORMULAS!$A$10,0,'Tabla Valoración controles'!$F$10))</f>
        <v>0</v>
      </c>
      <c r="AH117" s="97" t="s">
        <v>245</v>
      </c>
      <c r="AI117" s="98">
        <f>+IF(AH117='Tabla Valoración controles'!$D$13,'Tabla Valoración controles'!$F$13,'Tabla Valoración controles'!$F$14)</f>
        <v>0</v>
      </c>
      <c r="AJ117" s="99">
        <f t="shared" si="0"/>
        <v>0.25</v>
      </c>
      <c r="AK117" s="100" t="s">
        <v>246</v>
      </c>
      <c r="AL117" s="101">
        <f>+IF(AK117=CONTROLES!$C$50,CONTROLES!$D$50,CONTROLES!$D$51)</f>
        <v>15</v>
      </c>
      <c r="AM117" s="100" t="s">
        <v>251</v>
      </c>
      <c r="AN117" s="101">
        <f>+IF(AM117=CONTROLES!$C$52,CONTROLES!$D$52,CONTROLES!$D$53)</f>
        <v>15</v>
      </c>
      <c r="AO117" s="100" t="s">
        <v>252</v>
      </c>
      <c r="AP117" s="101">
        <f>+IF(AO117=CONTROLES!$C$54,CONTROLES!$D$54,CONTROLES!$D$55)</f>
        <v>15</v>
      </c>
      <c r="AQ117" s="100" t="s">
        <v>283</v>
      </c>
      <c r="AR117" s="101">
        <f>+IF(AQ117=CONTROLES!$C$56,CONTROLES!$D$56,IF(AQ117=CONTROLES!$C$57,CONTROLES!$D$57,CONTROLES!$D$58))</f>
        <v>10</v>
      </c>
      <c r="AS117" s="100" t="s">
        <v>254</v>
      </c>
      <c r="AT117" s="101">
        <f>+IF(AS117=CONTROLES!$C$59,CONTROLES!$D$59,CONTROLES!$D$60)</f>
        <v>15</v>
      </c>
      <c r="AU117" s="100" t="s">
        <v>255</v>
      </c>
      <c r="AV117" s="101">
        <f>+IF(AU117=CONTROLES!$C$61,CONTROLES!$D$61,CONTROLES!$D$62)</f>
        <v>15</v>
      </c>
      <c r="AW117" s="100" t="s">
        <v>256</v>
      </c>
      <c r="AX117" s="101">
        <f>+IF(AW117=CONTROLES!$C$63,CONTROLES!$D$63,IF(AW117=CONTROLES!$C$64,CONTROLES!$D$64,0))</f>
        <v>10</v>
      </c>
      <c r="AY117" s="101">
        <f t="shared" si="1"/>
        <v>95</v>
      </c>
      <c r="AZ117" s="106" t="str">
        <f t="shared" si="2"/>
        <v>Moderado</v>
      </c>
      <c r="BA117" s="228" t="s">
        <v>21</v>
      </c>
      <c r="BB117" s="390" t="str">
        <f>VLOOKUP(BA117,FORMULAS!$A$77:$B$82,2,0)</f>
        <v>Probabilidad</v>
      </c>
      <c r="BC117" s="399" t="str">
        <f>+S117</f>
        <v>Mayor</v>
      </c>
      <c r="BD117" s="400" t="str">
        <f>CONCATENATE(BC117,"-",BB117)</f>
        <v>Mayor-Probabilidad</v>
      </c>
      <c r="BE117" s="397" t="e">
        <f>VLOOKUP(BD117,FORMULAS!$I$77:$J$97,2,0)</f>
        <v>#N/A</v>
      </c>
      <c r="BF117" s="397" t="s">
        <v>257</v>
      </c>
      <c r="BG117" s="229"/>
      <c r="BH117" s="229"/>
      <c r="BI117" s="230"/>
      <c r="BJ117" s="230"/>
      <c r="BK117" s="229"/>
      <c r="BL117" s="115"/>
      <c r="BM117" s="115"/>
      <c r="BN117" s="115"/>
      <c r="BO117" s="115"/>
      <c r="BP117" s="115"/>
      <c r="BQ117" s="115"/>
      <c r="BR117" s="115"/>
      <c r="BS117" s="115"/>
      <c r="BT117" s="115"/>
      <c r="BU117" s="115"/>
      <c r="BV117" s="115"/>
      <c r="BW117" s="115"/>
      <c r="BX117" s="115"/>
      <c r="BY117" s="115"/>
      <c r="BZ117" s="115"/>
      <c r="CA117" s="115"/>
      <c r="CB117" s="115"/>
      <c r="CC117" s="115"/>
      <c r="CD117" s="115"/>
      <c r="CE117" s="115"/>
      <c r="CF117" s="115"/>
      <c r="CG117" s="115"/>
      <c r="CH117" s="115"/>
      <c r="CI117" s="115"/>
      <c r="CJ117" s="115"/>
      <c r="CK117" s="115"/>
      <c r="CL117" s="115"/>
      <c r="CM117" s="158"/>
      <c r="CN117" s="107"/>
      <c r="CO117" s="107"/>
      <c r="CP117" s="107"/>
      <c r="CQ117" s="107"/>
      <c r="CR117" s="107"/>
      <c r="CS117" s="115"/>
      <c r="CT117" s="115"/>
      <c r="CU117" s="115"/>
      <c r="CV117" s="128"/>
      <c r="CW117" s="128"/>
      <c r="CX117" s="128"/>
      <c r="CY117" s="128"/>
      <c r="CZ117" s="128"/>
      <c r="DA117" s="115"/>
      <c r="DB117" s="130"/>
      <c r="DC117" s="130"/>
      <c r="DD117" s="130"/>
      <c r="DE117" s="130"/>
      <c r="DF117" s="130"/>
      <c r="DG117" s="130"/>
      <c r="DH117" s="130"/>
      <c r="DI117" s="130"/>
      <c r="DJ117" s="130"/>
      <c r="DK117" s="131"/>
      <c r="DL117" s="131"/>
      <c r="DM117" s="130"/>
      <c r="DN117" s="69"/>
      <c r="DO117" s="69"/>
      <c r="DP117" s="69"/>
      <c r="DQ117" s="69"/>
      <c r="DR117" s="69"/>
      <c r="DS117" s="69"/>
      <c r="DT117" s="69"/>
      <c r="DU117" s="69"/>
      <c r="DV117" s="69"/>
      <c r="DW117" s="69"/>
      <c r="DX117" s="69"/>
      <c r="DY117" s="69"/>
      <c r="DZ117" s="69"/>
      <c r="EA117" s="69"/>
      <c r="EB117" s="69"/>
      <c r="EC117" s="69"/>
      <c r="ED117" s="69"/>
    </row>
    <row r="118" spans="1:134" ht="75" hidden="1" customHeight="1" x14ac:dyDescent="0.25">
      <c r="A118" s="385"/>
      <c r="B118" s="385"/>
      <c r="C118" s="385"/>
      <c r="D118" s="385"/>
      <c r="E118" s="94"/>
      <c r="F118" s="385"/>
      <c r="G118" s="94"/>
      <c r="H118" s="385"/>
      <c r="I118" s="385"/>
      <c r="J118" s="198"/>
      <c r="K118" s="198"/>
      <c r="L118" s="198"/>
      <c r="M118" s="198"/>
      <c r="N118" s="385"/>
      <c r="O118" s="385"/>
      <c r="P118" s="385"/>
      <c r="Q118" s="385"/>
      <c r="R118" s="385"/>
      <c r="S118" s="385"/>
      <c r="T118" s="385"/>
      <c r="U118" s="385"/>
      <c r="V118" s="95"/>
      <c r="W118" s="94"/>
      <c r="X118" s="94"/>
      <c r="Y118" s="94"/>
      <c r="Z118" s="97"/>
      <c r="AA118" s="98">
        <f>+IF(Z118='Tabla Valoración controles'!$D$4,'Tabla Valoración controles'!$F$4,IF('Mapa Corrupcion'!Z118='Tabla Valoración controles'!$D$5,'Tabla Valoración controles'!$F$5,IF(Z118=FORMULAS!$A$10,0,'Tabla Valoración controles'!$F$6)))</f>
        <v>0.1</v>
      </c>
      <c r="AB118" s="97" t="s">
        <v>242</v>
      </c>
      <c r="AC118" s="98">
        <f>+IF(AB118='Tabla Valoración controles'!$D$7,'Tabla Valoración controles'!$F$7,IF(Z118=FORMULAS!$A$10,0,'Tabla Valoración controles'!$F$8))</f>
        <v>0.15</v>
      </c>
      <c r="AD118" s="97" t="s">
        <v>295</v>
      </c>
      <c r="AE118" s="98">
        <f>+IF(AD118='Tabla Valoración controles'!$D$9,'Tabla Valoración controles'!$F$9,IF(Z118=FORMULAS!$A$10,0,'Tabla Valoración controles'!$F$10))</f>
        <v>0</v>
      </c>
      <c r="AF118" s="97" t="s">
        <v>244</v>
      </c>
      <c r="AG118" s="98">
        <f>+IF(AF118='Tabla Valoración controles'!$D$9,'Tabla Valoración controles'!$F$9,IF(AB118=FORMULAS!$A$10,0,'Tabla Valoración controles'!$F$10))</f>
        <v>0</v>
      </c>
      <c r="AH118" s="97" t="s">
        <v>245</v>
      </c>
      <c r="AI118" s="98">
        <f>+IF(AH118='Tabla Valoración controles'!$D$13,'Tabla Valoración controles'!$F$13,'Tabla Valoración controles'!$F$14)</f>
        <v>0</v>
      </c>
      <c r="AJ118" s="99">
        <f t="shared" si="0"/>
        <v>0.25</v>
      </c>
      <c r="AK118" s="100" t="s">
        <v>246</v>
      </c>
      <c r="AL118" s="101">
        <f>+IF(AK118=CONTROLES!$C$50,CONTROLES!$D$50,CONTROLES!$D$51)</f>
        <v>15</v>
      </c>
      <c r="AM118" s="100" t="s">
        <v>251</v>
      </c>
      <c r="AN118" s="101">
        <f>+IF(AM118=CONTROLES!$C$52,CONTROLES!$D$52,CONTROLES!$D$53)</f>
        <v>15</v>
      </c>
      <c r="AO118" s="100" t="s">
        <v>252</v>
      </c>
      <c r="AP118" s="101">
        <f>+IF(AO118=CONTROLES!$C$54,CONTROLES!$D$54,CONTROLES!$D$55)</f>
        <v>15</v>
      </c>
      <c r="AQ118" s="100" t="s">
        <v>283</v>
      </c>
      <c r="AR118" s="101">
        <f>+IF(AQ118=CONTROLES!$C$56,CONTROLES!$D$56,IF(AQ118=CONTROLES!$C$57,CONTROLES!$D$57,CONTROLES!$D$58))</f>
        <v>10</v>
      </c>
      <c r="AS118" s="100" t="s">
        <v>254</v>
      </c>
      <c r="AT118" s="101">
        <f>+IF(AS118=CONTROLES!$C$59,CONTROLES!$D$59,CONTROLES!$D$60)</f>
        <v>15</v>
      </c>
      <c r="AU118" s="100" t="s">
        <v>255</v>
      </c>
      <c r="AV118" s="101">
        <f>+IF(AU118=CONTROLES!$C$61,CONTROLES!$D$61,CONTROLES!$D$62)</f>
        <v>15</v>
      </c>
      <c r="AW118" s="100" t="s">
        <v>256</v>
      </c>
      <c r="AX118" s="101">
        <f>+IF(AW118=CONTROLES!$C$63,CONTROLES!$D$63,IF(AW118=CONTROLES!$C$64,CONTROLES!$D$64,0))</f>
        <v>10</v>
      </c>
      <c r="AY118" s="101">
        <f t="shared" si="1"/>
        <v>95</v>
      </c>
      <c r="AZ118" s="106" t="str">
        <f t="shared" si="2"/>
        <v>Moderado</v>
      </c>
      <c r="BA118" s="231"/>
      <c r="BB118" s="385"/>
      <c r="BC118" s="385"/>
      <c r="BD118" s="385"/>
      <c r="BE118" s="385"/>
      <c r="BF118" s="385"/>
      <c r="BG118" s="229"/>
      <c r="BH118" s="229"/>
      <c r="BI118" s="230"/>
      <c r="BJ118" s="230"/>
      <c r="BK118" s="229"/>
      <c r="BL118" s="115"/>
      <c r="BM118" s="115"/>
      <c r="BN118" s="115"/>
      <c r="BO118" s="115"/>
      <c r="BP118" s="115"/>
      <c r="BQ118" s="115"/>
      <c r="BR118" s="115"/>
      <c r="BS118" s="115"/>
      <c r="BT118" s="115"/>
      <c r="BU118" s="115"/>
      <c r="BV118" s="115"/>
      <c r="BW118" s="115"/>
      <c r="BX118" s="115"/>
      <c r="BY118" s="115"/>
      <c r="BZ118" s="115"/>
      <c r="CA118" s="115"/>
      <c r="CB118" s="115"/>
      <c r="CC118" s="115"/>
      <c r="CD118" s="115"/>
      <c r="CE118" s="115"/>
      <c r="CF118" s="115"/>
      <c r="CG118" s="115"/>
      <c r="CH118" s="115"/>
      <c r="CI118" s="115"/>
      <c r="CJ118" s="115"/>
      <c r="CK118" s="115"/>
      <c r="CL118" s="115"/>
      <c r="CM118" s="158"/>
      <c r="CN118" s="107"/>
      <c r="CO118" s="107"/>
      <c r="CP118" s="107"/>
      <c r="CQ118" s="107"/>
      <c r="CR118" s="107"/>
      <c r="CS118" s="115"/>
      <c r="CT118" s="115"/>
      <c r="CU118" s="115"/>
      <c r="CV118" s="128"/>
      <c r="CW118" s="128"/>
      <c r="CX118" s="128"/>
      <c r="CY118" s="128"/>
      <c r="CZ118" s="128"/>
      <c r="DA118" s="115"/>
      <c r="DB118" s="130"/>
      <c r="DC118" s="130"/>
      <c r="DD118" s="130"/>
      <c r="DE118" s="130"/>
      <c r="DF118" s="130"/>
      <c r="DG118" s="130"/>
      <c r="DH118" s="130"/>
      <c r="DI118" s="130"/>
      <c r="DJ118" s="130"/>
      <c r="DK118" s="131"/>
      <c r="DL118" s="131"/>
      <c r="DM118" s="130"/>
      <c r="DN118" s="69"/>
      <c r="DO118" s="69"/>
      <c r="DP118" s="69"/>
      <c r="DQ118" s="69"/>
      <c r="DR118" s="69"/>
      <c r="DS118" s="69"/>
      <c r="DT118" s="69"/>
      <c r="DU118" s="69"/>
      <c r="DV118" s="69"/>
      <c r="DW118" s="69"/>
      <c r="DX118" s="69"/>
      <c r="DY118" s="69"/>
      <c r="DZ118" s="69"/>
      <c r="EA118" s="69"/>
      <c r="EB118" s="69"/>
      <c r="EC118" s="69"/>
      <c r="ED118" s="69"/>
    </row>
    <row r="119" spans="1:134" ht="39.75" hidden="1" customHeight="1" x14ac:dyDescent="0.25">
      <c r="A119" s="385"/>
      <c r="B119" s="385"/>
      <c r="C119" s="385"/>
      <c r="D119" s="385"/>
      <c r="E119" s="94"/>
      <c r="F119" s="385"/>
      <c r="G119" s="94"/>
      <c r="H119" s="385"/>
      <c r="I119" s="385"/>
      <c r="J119" s="198"/>
      <c r="K119" s="198"/>
      <c r="L119" s="198"/>
      <c r="M119" s="198"/>
      <c r="N119" s="385"/>
      <c r="O119" s="385"/>
      <c r="P119" s="385"/>
      <c r="Q119" s="385"/>
      <c r="R119" s="385"/>
      <c r="S119" s="385"/>
      <c r="T119" s="385"/>
      <c r="U119" s="385"/>
      <c r="V119" s="95"/>
      <c r="W119" s="93"/>
      <c r="X119" s="94"/>
      <c r="Y119" s="94"/>
      <c r="Z119" s="97"/>
      <c r="AA119" s="98">
        <f>+IF(Z119='Tabla Valoración controles'!$D$4,'Tabla Valoración controles'!$F$4,IF('Mapa Corrupcion'!Z119='Tabla Valoración controles'!$D$5,'Tabla Valoración controles'!$F$5,IF(Z119=FORMULAS!$A$10,0,'Tabla Valoración controles'!$F$6)))</f>
        <v>0.1</v>
      </c>
      <c r="AB119" s="97"/>
      <c r="AC119" s="98">
        <f>+IF(AB119='Tabla Valoración controles'!$D$7,'Tabla Valoración controles'!$F$7,IF(Z119=FORMULAS!$A$10,0,'Tabla Valoración controles'!$F$8))</f>
        <v>0.15</v>
      </c>
      <c r="AD119" s="97"/>
      <c r="AE119" s="98">
        <f>+IF(AD119='Tabla Valoración controles'!$D$9,'Tabla Valoración controles'!$F$9,IF(Z119=FORMULAS!$A$10,0,'Tabla Valoración controles'!$F$10))</f>
        <v>0</v>
      </c>
      <c r="AF119" s="97"/>
      <c r="AG119" s="98">
        <f>+IF(AF119='Tabla Valoración controles'!$D$9,'Tabla Valoración controles'!$F$9,IF(AB119=FORMULAS!$A$10,0,'Tabla Valoración controles'!$F$10))</f>
        <v>0</v>
      </c>
      <c r="AH119" s="97"/>
      <c r="AI119" s="98">
        <f>+IF(AH119='Tabla Valoración controles'!$D$13,'Tabla Valoración controles'!$F$13,'Tabla Valoración controles'!$F$14)</f>
        <v>0</v>
      </c>
      <c r="AJ119" s="99">
        <f t="shared" si="0"/>
        <v>0.25</v>
      </c>
      <c r="AK119" s="100" t="s">
        <v>246</v>
      </c>
      <c r="AL119" s="101">
        <f>+IF(AK119=CONTROLES!$C$50,CONTROLES!$D$50,CONTROLES!$D$51)</f>
        <v>15</v>
      </c>
      <c r="AM119" s="100" t="s">
        <v>251</v>
      </c>
      <c r="AN119" s="101">
        <f>+IF(AM119=CONTROLES!$C$52,CONTROLES!$D$52,CONTROLES!$D$53)</f>
        <v>15</v>
      </c>
      <c r="AO119" s="100" t="s">
        <v>252</v>
      </c>
      <c r="AP119" s="101">
        <f>+IF(AO119=CONTROLES!$C$54,CONTROLES!$D$54,CONTROLES!$D$55)</f>
        <v>15</v>
      </c>
      <c r="AQ119" s="100" t="s">
        <v>283</v>
      </c>
      <c r="AR119" s="101">
        <f>+IF(AQ119=CONTROLES!$C$56,CONTROLES!$D$56,IF(AQ119=CONTROLES!$C$57,CONTROLES!$D$57,CONTROLES!$D$58))</f>
        <v>10</v>
      </c>
      <c r="AS119" s="100" t="s">
        <v>254</v>
      </c>
      <c r="AT119" s="101">
        <f>+IF(AS119=CONTROLES!$C$59,CONTROLES!$D$59,CONTROLES!$D$60)</f>
        <v>15</v>
      </c>
      <c r="AU119" s="100" t="s">
        <v>255</v>
      </c>
      <c r="AV119" s="101">
        <f>+IF(AU119=CONTROLES!$C$61,CONTROLES!$D$61,CONTROLES!$D$62)</f>
        <v>15</v>
      </c>
      <c r="AW119" s="100" t="s">
        <v>256</v>
      </c>
      <c r="AX119" s="101">
        <f>+IF(AW119=CONTROLES!$C$63,CONTROLES!$D$63,IF(AW119=CONTROLES!$C$64,CONTROLES!$D$64,0))</f>
        <v>10</v>
      </c>
      <c r="AY119" s="101">
        <f t="shared" si="1"/>
        <v>95</v>
      </c>
      <c r="AZ119" s="106" t="str">
        <f t="shared" si="2"/>
        <v>Moderado</v>
      </c>
      <c r="BA119" s="231"/>
      <c r="BB119" s="385"/>
      <c r="BC119" s="385"/>
      <c r="BD119" s="385"/>
      <c r="BE119" s="385"/>
      <c r="BF119" s="385"/>
      <c r="BG119" s="143"/>
      <c r="BH119" s="143"/>
      <c r="BI119" s="143"/>
      <c r="BJ119" s="143"/>
      <c r="BK119" s="143"/>
      <c r="BL119" s="115"/>
      <c r="BM119" s="115"/>
      <c r="BN119" s="115"/>
      <c r="BO119" s="115"/>
      <c r="BP119" s="115"/>
      <c r="BQ119" s="115"/>
      <c r="BR119" s="115"/>
      <c r="BS119" s="115"/>
      <c r="BT119" s="115"/>
      <c r="BU119" s="115"/>
      <c r="BV119" s="115"/>
      <c r="BW119" s="115"/>
      <c r="BX119" s="115"/>
      <c r="BY119" s="115"/>
      <c r="BZ119" s="115"/>
      <c r="CA119" s="115"/>
      <c r="CB119" s="115"/>
      <c r="CC119" s="115"/>
      <c r="CD119" s="115"/>
      <c r="CE119" s="115"/>
      <c r="CF119" s="115"/>
      <c r="CG119" s="115"/>
      <c r="CH119" s="115"/>
      <c r="CI119" s="115"/>
      <c r="CJ119" s="115"/>
      <c r="CK119" s="115"/>
      <c r="CL119" s="115"/>
      <c r="CM119" s="158"/>
      <c r="CN119" s="107"/>
      <c r="CO119" s="107"/>
      <c r="CP119" s="107"/>
      <c r="CQ119" s="107"/>
      <c r="CR119" s="107"/>
      <c r="CS119" s="115"/>
      <c r="CT119" s="115"/>
      <c r="CU119" s="115"/>
      <c r="CV119" s="128"/>
      <c r="CW119" s="128"/>
      <c r="CX119" s="128"/>
      <c r="CY119" s="128"/>
      <c r="CZ119" s="128"/>
      <c r="DA119" s="115"/>
      <c r="DB119" s="130"/>
      <c r="DC119" s="130"/>
      <c r="DD119" s="130"/>
      <c r="DE119" s="130"/>
      <c r="DF119" s="130"/>
      <c r="DG119" s="130"/>
      <c r="DH119" s="130"/>
      <c r="DI119" s="130"/>
      <c r="DJ119" s="130"/>
      <c r="DK119" s="131"/>
      <c r="DL119" s="131"/>
      <c r="DM119" s="130"/>
      <c r="DN119" s="69"/>
      <c r="DO119" s="69"/>
      <c r="DP119" s="69"/>
      <c r="DQ119" s="69"/>
      <c r="DR119" s="69"/>
      <c r="DS119" s="69"/>
      <c r="DT119" s="69"/>
      <c r="DU119" s="69"/>
      <c r="DV119" s="69"/>
      <c r="DW119" s="69"/>
      <c r="DX119" s="69"/>
      <c r="DY119" s="69"/>
      <c r="DZ119" s="69"/>
      <c r="EA119" s="69"/>
      <c r="EB119" s="69"/>
      <c r="EC119" s="69"/>
      <c r="ED119" s="69"/>
    </row>
    <row r="120" spans="1:134" ht="39.75" hidden="1" customHeight="1" x14ac:dyDescent="0.25">
      <c r="A120" s="385"/>
      <c r="B120" s="385"/>
      <c r="C120" s="385"/>
      <c r="D120" s="385"/>
      <c r="E120" s="94"/>
      <c r="F120" s="385"/>
      <c r="G120" s="94"/>
      <c r="H120" s="385"/>
      <c r="I120" s="385"/>
      <c r="J120" s="198"/>
      <c r="K120" s="198"/>
      <c r="L120" s="198"/>
      <c r="M120" s="198"/>
      <c r="N120" s="385"/>
      <c r="O120" s="385"/>
      <c r="P120" s="385"/>
      <c r="Q120" s="385"/>
      <c r="R120" s="385"/>
      <c r="S120" s="385"/>
      <c r="T120" s="385"/>
      <c r="U120" s="385"/>
      <c r="V120" s="95"/>
      <c r="W120" s="93"/>
      <c r="X120" s="94"/>
      <c r="Y120" s="94"/>
      <c r="Z120" s="97"/>
      <c r="AA120" s="98">
        <f>+IF(Z120='Tabla Valoración controles'!$D$4,'Tabla Valoración controles'!$F$4,IF('Mapa Corrupcion'!Z120='Tabla Valoración controles'!$D$5,'Tabla Valoración controles'!$F$5,IF(Z120=FORMULAS!$A$10,0,'Tabla Valoración controles'!$F$6)))</f>
        <v>0.1</v>
      </c>
      <c r="AB120" s="97"/>
      <c r="AC120" s="98">
        <f>+IF(AB120='Tabla Valoración controles'!$D$7,'Tabla Valoración controles'!$F$7,IF(Z120=FORMULAS!$A$10,0,'Tabla Valoración controles'!$F$8))</f>
        <v>0.15</v>
      </c>
      <c r="AD120" s="97"/>
      <c r="AE120" s="98">
        <f>+IF(AD120='Tabla Valoración controles'!$D$9,'Tabla Valoración controles'!$F$9,IF(Z120=FORMULAS!$A$10,0,'Tabla Valoración controles'!$F$10))</f>
        <v>0</v>
      </c>
      <c r="AF120" s="97"/>
      <c r="AG120" s="98">
        <f>+IF(AF120='Tabla Valoración controles'!$D$9,'Tabla Valoración controles'!$F$9,IF(AB120=FORMULAS!$A$10,0,'Tabla Valoración controles'!$F$10))</f>
        <v>0</v>
      </c>
      <c r="AH120" s="97"/>
      <c r="AI120" s="98">
        <f>+IF(AH120='Tabla Valoración controles'!$D$13,'Tabla Valoración controles'!$F$13,'Tabla Valoración controles'!$F$14)</f>
        <v>0</v>
      </c>
      <c r="AJ120" s="99">
        <f t="shared" si="0"/>
        <v>0.25</v>
      </c>
      <c r="AK120" s="100" t="s">
        <v>246</v>
      </c>
      <c r="AL120" s="101">
        <f>+IF(AK120=CONTROLES!$C$50,CONTROLES!$D$50,CONTROLES!$D$51)</f>
        <v>15</v>
      </c>
      <c r="AM120" s="100" t="s">
        <v>251</v>
      </c>
      <c r="AN120" s="101">
        <f>+IF(AM120=CONTROLES!$C$52,CONTROLES!$D$52,CONTROLES!$D$53)</f>
        <v>15</v>
      </c>
      <c r="AO120" s="100" t="s">
        <v>252</v>
      </c>
      <c r="AP120" s="101">
        <f>+IF(AO120=CONTROLES!$C$54,CONTROLES!$D$54,CONTROLES!$D$55)</f>
        <v>15</v>
      </c>
      <c r="AQ120" s="100" t="s">
        <v>283</v>
      </c>
      <c r="AR120" s="101">
        <f>+IF(AQ120=CONTROLES!$C$56,CONTROLES!$D$56,IF(AQ120=CONTROLES!$C$57,CONTROLES!$D$57,CONTROLES!$D$58))</f>
        <v>10</v>
      </c>
      <c r="AS120" s="100" t="s">
        <v>254</v>
      </c>
      <c r="AT120" s="101">
        <f>+IF(AS120=CONTROLES!$C$59,CONTROLES!$D$59,CONTROLES!$D$60)</f>
        <v>15</v>
      </c>
      <c r="AU120" s="100" t="s">
        <v>255</v>
      </c>
      <c r="AV120" s="101">
        <f>+IF(AU120=CONTROLES!$C$61,CONTROLES!$D$61,CONTROLES!$D$62)</f>
        <v>15</v>
      </c>
      <c r="AW120" s="100" t="s">
        <v>256</v>
      </c>
      <c r="AX120" s="101">
        <f>+IF(AW120=CONTROLES!$C$63,CONTROLES!$D$63,IF(AW120=CONTROLES!$C$64,CONTROLES!$D$64,0))</f>
        <v>10</v>
      </c>
      <c r="AY120" s="101">
        <f t="shared" si="1"/>
        <v>95</v>
      </c>
      <c r="AZ120" s="106" t="str">
        <f t="shared" si="2"/>
        <v>Moderado</v>
      </c>
      <c r="BA120" s="231"/>
      <c r="BB120" s="385"/>
      <c r="BC120" s="385"/>
      <c r="BD120" s="385"/>
      <c r="BE120" s="385"/>
      <c r="BF120" s="385"/>
      <c r="BG120" s="143"/>
      <c r="BH120" s="143"/>
      <c r="BI120" s="143"/>
      <c r="BJ120" s="143"/>
      <c r="BK120" s="143"/>
      <c r="BL120" s="115"/>
      <c r="BM120" s="115"/>
      <c r="BN120" s="115"/>
      <c r="BO120" s="115"/>
      <c r="BP120" s="115"/>
      <c r="BQ120" s="115"/>
      <c r="BR120" s="115"/>
      <c r="BS120" s="115"/>
      <c r="BT120" s="115"/>
      <c r="BU120" s="115"/>
      <c r="BV120" s="115"/>
      <c r="BW120" s="115"/>
      <c r="BX120" s="115"/>
      <c r="BY120" s="115"/>
      <c r="BZ120" s="115"/>
      <c r="CA120" s="115"/>
      <c r="CB120" s="115"/>
      <c r="CC120" s="115"/>
      <c r="CD120" s="115"/>
      <c r="CE120" s="115"/>
      <c r="CF120" s="115"/>
      <c r="CG120" s="115"/>
      <c r="CH120" s="115"/>
      <c r="CI120" s="115"/>
      <c r="CJ120" s="115"/>
      <c r="CK120" s="115"/>
      <c r="CL120" s="115"/>
      <c r="CM120" s="158"/>
      <c r="CN120" s="107"/>
      <c r="CO120" s="107"/>
      <c r="CP120" s="107"/>
      <c r="CQ120" s="107"/>
      <c r="CR120" s="107"/>
      <c r="CS120" s="115"/>
      <c r="CT120" s="115"/>
      <c r="CU120" s="115"/>
      <c r="CV120" s="128"/>
      <c r="CW120" s="128"/>
      <c r="CX120" s="128"/>
      <c r="CY120" s="128"/>
      <c r="CZ120" s="128"/>
      <c r="DA120" s="115"/>
      <c r="DB120" s="130"/>
      <c r="DC120" s="130"/>
      <c r="DD120" s="130"/>
      <c r="DE120" s="130"/>
      <c r="DF120" s="130"/>
      <c r="DG120" s="130"/>
      <c r="DH120" s="130"/>
      <c r="DI120" s="130"/>
      <c r="DJ120" s="130"/>
      <c r="DK120" s="131"/>
      <c r="DL120" s="131"/>
      <c r="DM120" s="130"/>
      <c r="DN120" s="69"/>
      <c r="DO120" s="69"/>
      <c r="DP120" s="69"/>
      <c r="DQ120" s="69"/>
      <c r="DR120" s="69"/>
      <c r="DS120" s="69"/>
      <c r="DT120" s="69"/>
      <c r="DU120" s="69"/>
      <c r="DV120" s="69"/>
      <c r="DW120" s="69"/>
      <c r="DX120" s="69"/>
      <c r="DY120" s="69"/>
      <c r="DZ120" s="69"/>
      <c r="EA120" s="69"/>
      <c r="EB120" s="69"/>
      <c r="EC120" s="69"/>
      <c r="ED120" s="69"/>
    </row>
    <row r="121" spans="1:134" ht="39.75" hidden="1" customHeight="1" x14ac:dyDescent="0.25">
      <c r="A121" s="385"/>
      <c r="B121" s="385"/>
      <c r="C121" s="385"/>
      <c r="D121" s="385"/>
      <c r="E121" s="94"/>
      <c r="F121" s="385"/>
      <c r="G121" s="94"/>
      <c r="H121" s="385"/>
      <c r="I121" s="385"/>
      <c r="J121" s="198"/>
      <c r="K121" s="198"/>
      <c r="L121" s="198"/>
      <c r="M121" s="198"/>
      <c r="N121" s="385"/>
      <c r="O121" s="385"/>
      <c r="P121" s="385"/>
      <c r="Q121" s="385"/>
      <c r="R121" s="385"/>
      <c r="S121" s="385"/>
      <c r="T121" s="385"/>
      <c r="U121" s="385"/>
      <c r="V121" s="95"/>
      <c r="W121" s="94"/>
      <c r="X121" s="94"/>
      <c r="Y121" s="94"/>
      <c r="Z121" s="97"/>
      <c r="AA121" s="98">
        <f>+IF(Z121='Tabla Valoración controles'!$D$4,'Tabla Valoración controles'!$F$4,IF('Mapa Corrupcion'!Z121='Tabla Valoración controles'!$D$5,'Tabla Valoración controles'!$F$5,IF(Z121=FORMULAS!$A$10,0,'Tabla Valoración controles'!$F$6)))</f>
        <v>0.1</v>
      </c>
      <c r="AB121" s="97"/>
      <c r="AC121" s="98">
        <f>+IF(AB121='Tabla Valoración controles'!$D$7,'Tabla Valoración controles'!$F$7,IF(Z121=FORMULAS!$A$10,0,'Tabla Valoración controles'!$F$8))</f>
        <v>0.15</v>
      </c>
      <c r="AD121" s="97"/>
      <c r="AE121" s="98">
        <f>+IF(AD121='Tabla Valoración controles'!$D$9,'Tabla Valoración controles'!$F$9,IF(Z121=FORMULAS!$A$10,0,'Tabla Valoración controles'!$F$10))</f>
        <v>0</v>
      </c>
      <c r="AF121" s="97"/>
      <c r="AG121" s="98">
        <f>+IF(AF121='Tabla Valoración controles'!$D$9,'Tabla Valoración controles'!$F$9,IF(AB121=FORMULAS!$A$10,0,'Tabla Valoración controles'!$F$10))</f>
        <v>0</v>
      </c>
      <c r="AH121" s="97"/>
      <c r="AI121" s="98">
        <f>+IF(AH121='Tabla Valoración controles'!$D$13,'Tabla Valoración controles'!$F$13,'Tabla Valoración controles'!$F$14)</f>
        <v>0</v>
      </c>
      <c r="AJ121" s="99">
        <f t="shared" si="0"/>
        <v>0.25</v>
      </c>
      <c r="AK121" s="100" t="s">
        <v>246</v>
      </c>
      <c r="AL121" s="101">
        <f>+IF(AK121=CONTROLES!$C$50,CONTROLES!$D$50,CONTROLES!$D$51)</f>
        <v>15</v>
      </c>
      <c r="AM121" s="100" t="s">
        <v>251</v>
      </c>
      <c r="AN121" s="101">
        <f>+IF(AM121=CONTROLES!$C$52,CONTROLES!$D$52,CONTROLES!$D$53)</f>
        <v>15</v>
      </c>
      <c r="AO121" s="100" t="s">
        <v>252</v>
      </c>
      <c r="AP121" s="101">
        <f>+IF(AO121=CONTROLES!$C$54,CONTROLES!$D$54,CONTROLES!$D$55)</f>
        <v>15</v>
      </c>
      <c r="AQ121" s="100" t="s">
        <v>283</v>
      </c>
      <c r="AR121" s="101">
        <f>+IF(AQ121=CONTROLES!$C$56,CONTROLES!$D$56,IF(AQ121=CONTROLES!$C$57,CONTROLES!$D$57,CONTROLES!$D$58))</f>
        <v>10</v>
      </c>
      <c r="AS121" s="100" t="s">
        <v>254</v>
      </c>
      <c r="AT121" s="101">
        <f>+IF(AS121=CONTROLES!$C$59,CONTROLES!$D$59,CONTROLES!$D$60)</f>
        <v>15</v>
      </c>
      <c r="AU121" s="100" t="s">
        <v>255</v>
      </c>
      <c r="AV121" s="101">
        <f>+IF(AU121=CONTROLES!$C$61,CONTROLES!$D$61,CONTROLES!$D$62)</f>
        <v>15</v>
      </c>
      <c r="AW121" s="100" t="s">
        <v>256</v>
      </c>
      <c r="AX121" s="101">
        <f>+IF(AW121=CONTROLES!$C$63,CONTROLES!$D$63,IF(AW121=CONTROLES!$C$64,CONTROLES!$D$64,0))</f>
        <v>10</v>
      </c>
      <c r="AY121" s="101">
        <f t="shared" si="1"/>
        <v>95</v>
      </c>
      <c r="AZ121" s="106" t="str">
        <f t="shared" si="2"/>
        <v>Moderado</v>
      </c>
      <c r="BA121" s="231"/>
      <c r="BB121" s="385"/>
      <c r="BC121" s="385"/>
      <c r="BD121" s="385"/>
      <c r="BE121" s="385"/>
      <c r="BF121" s="385"/>
      <c r="BG121" s="143"/>
      <c r="BH121" s="143"/>
      <c r="BI121" s="143"/>
      <c r="BJ121" s="143"/>
      <c r="BK121" s="143"/>
      <c r="BL121" s="115"/>
      <c r="BM121" s="115"/>
      <c r="BN121" s="115"/>
      <c r="BO121" s="115"/>
      <c r="BP121" s="115"/>
      <c r="BQ121" s="115"/>
      <c r="BR121" s="115"/>
      <c r="BS121" s="115"/>
      <c r="BT121" s="115"/>
      <c r="BU121" s="115"/>
      <c r="BV121" s="115"/>
      <c r="BW121" s="115"/>
      <c r="BX121" s="115"/>
      <c r="BY121" s="115"/>
      <c r="BZ121" s="115"/>
      <c r="CA121" s="115"/>
      <c r="CB121" s="115"/>
      <c r="CC121" s="115"/>
      <c r="CD121" s="115"/>
      <c r="CE121" s="115"/>
      <c r="CF121" s="115"/>
      <c r="CG121" s="115"/>
      <c r="CH121" s="115"/>
      <c r="CI121" s="115"/>
      <c r="CJ121" s="115"/>
      <c r="CK121" s="115"/>
      <c r="CL121" s="115"/>
      <c r="CM121" s="158"/>
      <c r="CN121" s="107"/>
      <c r="CO121" s="107"/>
      <c r="CP121" s="107"/>
      <c r="CQ121" s="107"/>
      <c r="CR121" s="107"/>
      <c r="CS121" s="115"/>
      <c r="CT121" s="115"/>
      <c r="CU121" s="115"/>
      <c r="CV121" s="128"/>
      <c r="CW121" s="128"/>
      <c r="CX121" s="128"/>
      <c r="CY121" s="128"/>
      <c r="CZ121" s="128"/>
      <c r="DA121" s="115"/>
      <c r="DB121" s="130"/>
      <c r="DC121" s="130"/>
      <c r="DD121" s="130"/>
      <c r="DE121" s="130"/>
      <c r="DF121" s="130"/>
      <c r="DG121" s="130"/>
      <c r="DH121" s="130"/>
      <c r="DI121" s="130"/>
      <c r="DJ121" s="130"/>
      <c r="DK121" s="131"/>
      <c r="DL121" s="131"/>
      <c r="DM121" s="130"/>
      <c r="DN121" s="69"/>
      <c r="DO121" s="69"/>
      <c r="DP121" s="69"/>
      <c r="DQ121" s="69"/>
      <c r="DR121" s="69"/>
      <c r="DS121" s="69"/>
      <c r="DT121" s="69"/>
      <c r="DU121" s="69"/>
      <c r="DV121" s="69"/>
      <c r="DW121" s="69"/>
      <c r="DX121" s="69"/>
      <c r="DY121" s="69"/>
      <c r="DZ121" s="69"/>
      <c r="EA121" s="69"/>
      <c r="EB121" s="69"/>
      <c r="EC121" s="69"/>
      <c r="ED121" s="69"/>
    </row>
    <row r="122" spans="1:134" ht="39.75" hidden="1" customHeight="1" x14ac:dyDescent="0.25">
      <c r="A122" s="386"/>
      <c r="B122" s="386"/>
      <c r="C122" s="386"/>
      <c r="D122" s="386"/>
      <c r="E122" s="94"/>
      <c r="F122" s="386"/>
      <c r="G122" s="94"/>
      <c r="H122" s="386"/>
      <c r="I122" s="386"/>
      <c r="J122" s="193"/>
      <c r="K122" s="193"/>
      <c r="L122" s="193"/>
      <c r="M122" s="193"/>
      <c r="N122" s="386"/>
      <c r="O122" s="386"/>
      <c r="P122" s="386"/>
      <c r="Q122" s="386"/>
      <c r="R122" s="386"/>
      <c r="S122" s="386"/>
      <c r="T122" s="386"/>
      <c r="U122" s="386"/>
      <c r="V122" s="95"/>
      <c r="W122" s="94"/>
      <c r="X122" s="94"/>
      <c r="Y122" s="94"/>
      <c r="Z122" s="97"/>
      <c r="AA122" s="98">
        <f>+IF(Z122='Tabla Valoración controles'!$D$4,'Tabla Valoración controles'!$F$4,IF('Mapa Corrupcion'!Z122='Tabla Valoración controles'!$D$5,'Tabla Valoración controles'!$F$5,IF(Z122=FORMULAS!$A$10,0,'Tabla Valoración controles'!$F$6)))</f>
        <v>0.1</v>
      </c>
      <c r="AB122" s="97"/>
      <c r="AC122" s="98">
        <f>+IF(AB122='Tabla Valoración controles'!$D$7,'Tabla Valoración controles'!$F$7,IF(Z122=FORMULAS!$A$10,0,'Tabla Valoración controles'!$F$8))</f>
        <v>0.15</v>
      </c>
      <c r="AD122" s="97"/>
      <c r="AE122" s="98">
        <f>+IF(AD122='Tabla Valoración controles'!$D$9,'Tabla Valoración controles'!$F$9,IF(Z122=FORMULAS!$A$10,0,'Tabla Valoración controles'!$F$10))</f>
        <v>0</v>
      </c>
      <c r="AF122" s="97"/>
      <c r="AG122" s="98">
        <f>+IF(AF122='Tabla Valoración controles'!$D$9,'Tabla Valoración controles'!$F$9,IF(AB122=FORMULAS!$A$10,0,'Tabla Valoración controles'!$F$10))</f>
        <v>0</v>
      </c>
      <c r="AH122" s="97"/>
      <c r="AI122" s="98">
        <f>+IF(AH122='Tabla Valoración controles'!$D$13,'Tabla Valoración controles'!$F$13,'Tabla Valoración controles'!$F$14)</f>
        <v>0</v>
      </c>
      <c r="AJ122" s="99">
        <f t="shared" si="0"/>
        <v>0.25</v>
      </c>
      <c r="AK122" s="100" t="s">
        <v>246</v>
      </c>
      <c r="AL122" s="101">
        <f>+IF(AK122=CONTROLES!$C$50,CONTROLES!$D$50,CONTROLES!$D$51)</f>
        <v>15</v>
      </c>
      <c r="AM122" s="100" t="s">
        <v>251</v>
      </c>
      <c r="AN122" s="101">
        <f>+IF(AM122=CONTROLES!$C$52,CONTROLES!$D$52,CONTROLES!$D$53)</f>
        <v>15</v>
      </c>
      <c r="AO122" s="100" t="s">
        <v>252</v>
      </c>
      <c r="AP122" s="101">
        <f>+IF(AO122=CONTROLES!$C$54,CONTROLES!$D$54,CONTROLES!$D$55)</f>
        <v>15</v>
      </c>
      <c r="AQ122" s="100" t="s">
        <v>283</v>
      </c>
      <c r="AR122" s="101">
        <f>+IF(AQ122=CONTROLES!$C$56,CONTROLES!$D$56,IF(AQ122=CONTROLES!$C$57,CONTROLES!$D$57,CONTROLES!$D$58))</f>
        <v>10</v>
      </c>
      <c r="AS122" s="100" t="s">
        <v>254</v>
      </c>
      <c r="AT122" s="101">
        <f>+IF(AS122=CONTROLES!$C$59,CONTROLES!$D$59,CONTROLES!$D$60)</f>
        <v>15</v>
      </c>
      <c r="AU122" s="100" t="s">
        <v>255</v>
      </c>
      <c r="AV122" s="101">
        <f>+IF(AU122=CONTROLES!$C$61,CONTROLES!$D$61,CONTROLES!$D$62)</f>
        <v>15</v>
      </c>
      <c r="AW122" s="100" t="s">
        <v>256</v>
      </c>
      <c r="AX122" s="101">
        <f>+IF(AW122=CONTROLES!$C$63,CONTROLES!$D$63,IF(AW122=CONTROLES!$C$64,CONTROLES!$D$64,0))</f>
        <v>10</v>
      </c>
      <c r="AY122" s="101">
        <f t="shared" si="1"/>
        <v>95</v>
      </c>
      <c r="AZ122" s="106" t="str">
        <f t="shared" si="2"/>
        <v>Moderado</v>
      </c>
      <c r="BA122" s="184"/>
      <c r="BB122" s="386"/>
      <c r="BC122" s="386"/>
      <c r="BD122" s="386"/>
      <c r="BE122" s="386"/>
      <c r="BF122" s="386"/>
      <c r="BG122" s="143"/>
      <c r="BH122" s="143"/>
      <c r="BI122" s="143"/>
      <c r="BJ122" s="143"/>
      <c r="BK122" s="143"/>
      <c r="BL122" s="115"/>
      <c r="BM122" s="115"/>
      <c r="BN122" s="115"/>
      <c r="BO122" s="115"/>
      <c r="BP122" s="115"/>
      <c r="BQ122" s="115"/>
      <c r="BR122" s="115"/>
      <c r="BS122" s="115"/>
      <c r="BT122" s="115"/>
      <c r="BU122" s="115"/>
      <c r="BV122" s="115"/>
      <c r="BW122" s="115"/>
      <c r="BX122" s="115"/>
      <c r="BY122" s="115"/>
      <c r="BZ122" s="115"/>
      <c r="CA122" s="115"/>
      <c r="CB122" s="115"/>
      <c r="CC122" s="115"/>
      <c r="CD122" s="115"/>
      <c r="CE122" s="115"/>
      <c r="CF122" s="115"/>
      <c r="CG122" s="115"/>
      <c r="CH122" s="115"/>
      <c r="CI122" s="115"/>
      <c r="CJ122" s="115"/>
      <c r="CK122" s="115"/>
      <c r="CL122" s="115"/>
      <c r="CM122" s="158"/>
      <c r="CN122" s="107"/>
      <c r="CO122" s="107"/>
      <c r="CP122" s="107"/>
      <c r="CQ122" s="107"/>
      <c r="CR122" s="107"/>
      <c r="CS122" s="115"/>
      <c r="CT122" s="115"/>
      <c r="CU122" s="115"/>
      <c r="CV122" s="128"/>
      <c r="CW122" s="128"/>
      <c r="CX122" s="128"/>
      <c r="CY122" s="128"/>
      <c r="CZ122" s="128"/>
      <c r="DA122" s="115"/>
      <c r="DB122" s="130"/>
      <c r="DC122" s="130"/>
      <c r="DD122" s="130"/>
      <c r="DE122" s="130"/>
      <c r="DF122" s="130"/>
      <c r="DG122" s="130"/>
      <c r="DH122" s="130"/>
      <c r="DI122" s="130"/>
      <c r="DJ122" s="130"/>
      <c r="DK122" s="131"/>
      <c r="DL122" s="131"/>
      <c r="DM122" s="130"/>
      <c r="DN122" s="69"/>
      <c r="DO122" s="69"/>
      <c r="DP122" s="69"/>
      <c r="DQ122" s="69"/>
      <c r="DR122" s="69"/>
      <c r="DS122" s="69"/>
      <c r="DT122" s="69"/>
      <c r="DU122" s="69"/>
      <c r="DV122" s="69"/>
      <c r="DW122" s="69"/>
      <c r="DX122" s="69"/>
      <c r="DY122" s="69"/>
      <c r="DZ122" s="69"/>
      <c r="EA122" s="69"/>
      <c r="EB122" s="69"/>
      <c r="EC122" s="69"/>
      <c r="ED122" s="69"/>
    </row>
    <row r="123" spans="1:134" ht="73.5" hidden="1" customHeight="1" x14ac:dyDescent="0.25">
      <c r="A123" s="387">
        <v>21</v>
      </c>
      <c r="B123" s="398" t="s">
        <v>539</v>
      </c>
      <c r="C123" s="389" t="str">
        <f>VLOOKUP(B123,FORMULAS!$A$30:$B$46,2,0)</f>
        <v>OBJETIVO PROCESO</v>
      </c>
      <c r="D123" s="389" t="str">
        <f>VLOOKUP(B123,FORMULAS!$A$30:$C$46,3,0)</f>
        <v>RESPONSABLE</v>
      </c>
      <c r="E123" s="94"/>
      <c r="F123" s="389"/>
      <c r="G123" s="94"/>
      <c r="H123" s="389"/>
      <c r="I123" s="389"/>
      <c r="J123" s="94"/>
      <c r="K123" s="94"/>
      <c r="L123" s="94"/>
      <c r="M123" s="94"/>
      <c r="N123" s="389"/>
      <c r="O123" s="384">
        <f>+IF(N123&lt;=FORMULAS!$M$2,FORMULAS!$N$2,IF(N123&lt;=FORMULAS!$M$3,FORMULAS!$N$3,IF(N123&lt;=FORMULAS!$M$4,FORMULAS!$N$4,IF(N123&lt;=FORMULAS!$M$5,FORMULAS!$N$5,FORMULAS!$N$6))))</f>
        <v>0.2</v>
      </c>
      <c r="P123" s="387">
        <f>+IF(O123=FORMULAS!N122,FORMULAS!O122,IF(O123=FORMULAS!N123,FORMULAS!O123,IF(O123=FORMULAS!N124,FORMULAS!O124,IF(O123=FORMULAS!N125,FORMULAS!O125,FORMULAS!O126))))</f>
        <v>0</v>
      </c>
      <c r="Q123" s="387" t="e">
        <f>VLOOKUP(P123,FORMULAS!$H$1:$J$11,2,0)</f>
        <v>#N/A</v>
      </c>
      <c r="R123" s="388" t="e">
        <f>+Q123</f>
        <v>#N/A</v>
      </c>
      <c r="S123" s="389" t="str">
        <f>VLOOKUP(A123,'Impacto Ri Inhe'!$B$5:$AF$42,31)</f>
        <v>Mayor</v>
      </c>
      <c r="T123" s="388" t="e">
        <f>CONCATENATE(R123,S123)</f>
        <v>#N/A</v>
      </c>
      <c r="U123" s="397" t="e">
        <f>VLOOKUP(T123,FORMULAS!$K$17:$L$42,2,0)</f>
        <v>#N/A</v>
      </c>
      <c r="V123" s="95"/>
      <c r="W123" s="94"/>
      <c r="X123" s="94"/>
      <c r="Y123" s="94"/>
      <c r="Z123" s="97"/>
      <c r="AA123" s="98">
        <f>+IF(Z123='Tabla Valoración controles'!$D$4,'Tabla Valoración controles'!$F$4,IF('Mapa Corrupcion'!Z123='Tabla Valoración controles'!$D$5,'Tabla Valoración controles'!$F$5,IF(Z123=FORMULAS!$A$10,0,'Tabla Valoración controles'!$F$6)))</f>
        <v>0.1</v>
      </c>
      <c r="AB123" s="97" t="s">
        <v>242</v>
      </c>
      <c r="AC123" s="98">
        <f>+IF(AB123='Tabla Valoración controles'!$D$7,'Tabla Valoración controles'!$F$7,IF(Z123=FORMULAS!$A$10,0,'Tabla Valoración controles'!$F$8))</f>
        <v>0.15</v>
      </c>
      <c r="AD123" s="97" t="s">
        <v>243</v>
      </c>
      <c r="AE123" s="98">
        <f>+IF(AD123='Tabla Valoración controles'!$D$9,'Tabla Valoración controles'!$F$9,IF(Z123=FORMULAS!$A$10,0,'Tabla Valoración controles'!$F$10))</f>
        <v>0</v>
      </c>
      <c r="AF123" s="97" t="s">
        <v>468</v>
      </c>
      <c r="AG123" s="98">
        <f>+IF(AF123='Tabla Valoración controles'!$D$9,'Tabla Valoración controles'!$F$9,IF(AB123=FORMULAS!$A$10,0,'Tabla Valoración controles'!$F$10))</f>
        <v>0</v>
      </c>
      <c r="AH123" s="97" t="s">
        <v>245</v>
      </c>
      <c r="AI123" s="98">
        <f>+IF(AH123='Tabla Valoración controles'!$D$13,'Tabla Valoración controles'!$F$13,'Tabla Valoración controles'!$F$14)</f>
        <v>0</v>
      </c>
      <c r="AJ123" s="99">
        <f t="shared" si="0"/>
        <v>0.25</v>
      </c>
      <c r="AK123" s="100" t="s">
        <v>246</v>
      </c>
      <c r="AL123" s="101">
        <f>+IF(AK123=CONTROLES!$C$50,CONTROLES!$D$50,CONTROLES!$D$51)</f>
        <v>15</v>
      </c>
      <c r="AM123" s="100" t="s">
        <v>251</v>
      </c>
      <c r="AN123" s="101">
        <f>+IF(AM123=CONTROLES!$C$52,CONTROLES!$D$52,CONTROLES!$D$53)</f>
        <v>15</v>
      </c>
      <c r="AO123" s="100" t="s">
        <v>252</v>
      </c>
      <c r="AP123" s="101">
        <f>+IF(AO123=CONTROLES!$C$54,CONTROLES!$D$54,CONTROLES!$D$55)</f>
        <v>15</v>
      </c>
      <c r="AQ123" s="100" t="s">
        <v>283</v>
      </c>
      <c r="AR123" s="101">
        <f>+IF(AQ123=CONTROLES!$C$56,CONTROLES!$D$56,IF(AQ123=CONTROLES!$C$57,CONTROLES!$D$57,CONTROLES!$D$58))</f>
        <v>10</v>
      </c>
      <c r="AS123" s="100" t="s">
        <v>254</v>
      </c>
      <c r="AT123" s="101">
        <f>+IF(AS123=CONTROLES!$C$59,CONTROLES!$D$59,CONTROLES!$D$60)</f>
        <v>15</v>
      </c>
      <c r="AU123" s="100" t="s">
        <v>255</v>
      </c>
      <c r="AV123" s="101">
        <f>+IF(AU123=CONTROLES!$C$61,CONTROLES!$D$61,CONTROLES!$D$62)</f>
        <v>15</v>
      </c>
      <c r="AW123" s="100" t="s">
        <v>256</v>
      </c>
      <c r="AX123" s="101">
        <f>+IF(AW123=CONTROLES!$C$63,CONTROLES!$D$63,IF(AW123=CONTROLES!$C$64,CONTROLES!$D$64,0))</f>
        <v>10</v>
      </c>
      <c r="AY123" s="101">
        <f t="shared" si="1"/>
        <v>95</v>
      </c>
      <c r="AZ123" s="106" t="str">
        <f t="shared" si="2"/>
        <v>Moderado</v>
      </c>
      <c r="BA123" s="228" t="s">
        <v>21</v>
      </c>
      <c r="BB123" s="390" t="str">
        <f>VLOOKUP(BA123,FORMULAS!$A$77:$B$82,2,0)</f>
        <v>Probabilidad</v>
      </c>
      <c r="BC123" s="399" t="str">
        <f>+S123</f>
        <v>Mayor</v>
      </c>
      <c r="BD123" s="400" t="str">
        <f>CONCATENATE(BC123,"-",BB123)</f>
        <v>Mayor-Probabilidad</v>
      </c>
      <c r="BE123" s="397" t="e">
        <f>VLOOKUP(BD123,FORMULAS!$I$77:$J$97,2,0)</f>
        <v>#N/A</v>
      </c>
      <c r="BF123" s="397" t="s">
        <v>257</v>
      </c>
      <c r="BG123" s="229"/>
      <c r="BH123" s="229"/>
      <c r="BI123" s="230"/>
      <c r="BJ123" s="230"/>
      <c r="BK123" s="229"/>
      <c r="BL123" s="115"/>
      <c r="BM123" s="115"/>
      <c r="BN123" s="115"/>
      <c r="BO123" s="115"/>
      <c r="BP123" s="115"/>
      <c r="BQ123" s="115"/>
      <c r="BR123" s="115"/>
      <c r="BS123" s="115"/>
      <c r="BT123" s="115"/>
      <c r="BU123" s="115"/>
      <c r="BV123" s="115"/>
      <c r="BW123" s="115"/>
      <c r="BX123" s="115"/>
      <c r="BY123" s="115"/>
      <c r="BZ123" s="115"/>
      <c r="CA123" s="115"/>
      <c r="CB123" s="115"/>
      <c r="CC123" s="115"/>
      <c r="CD123" s="115"/>
      <c r="CE123" s="115"/>
      <c r="CF123" s="115"/>
      <c r="CG123" s="115"/>
      <c r="CH123" s="115"/>
      <c r="CI123" s="115"/>
      <c r="CJ123" s="115"/>
      <c r="CK123" s="115"/>
      <c r="CL123" s="115"/>
      <c r="CM123" s="158"/>
      <c r="CN123" s="107"/>
      <c r="CO123" s="107"/>
      <c r="CP123" s="107"/>
      <c r="CQ123" s="107"/>
      <c r="CR123" s="107"/>
      <c r="CS123" s="115"/>
      <c r="CT123" s="115"/>
      <c r="CU123" s="115"/>
      <c r="CV123" s="128"/>
      <c r="CW123" s="128"/>
      <c r="CX123" s="128"/>
      <c r="CY123" s="128"/>
      <c r="CZ123" s="128"/>
      <c r="DA123" s="115"/>
      <c r="DB123" s="130"/>
      <c r="DC123" s="130"/>
      <c r="DD123" s="130"/>
      <c r="DE123" s="130"/>
      <c r="DF123" s="130"/>
      <c r="DG123" s="130"/>
      <c r="DH123" s="130"/>
      <c r="DI123" s="130"/>
      <c r="DJ123" s="130"/>
      <c r="DK123" s="131"/>
      <c r="DL123" s="131"/>
      <c r="DM123" s="130"/>
      <c r="DN123" s="69"/>
      <c r="DO123" s="69"/>
      <c r="DP123" s="69"/>
      <c r="DQ123" s="69"/>
      <c r="DR123" s="69"/>
      <c r="DS123" s="69"/>
      <c r="DT123" s="69"/>
      <c r="DU123" s="69"/>
      <c r="DV123" s="69"/>
      <c r="DW123" s="69"/>
      <c r="DX123" s="69"/>
      <c r="DY123" s="69"/>
      <c r="DZ123" s="69"/>
      <c r="EA123" s="69"/>
      <c r="EB123" s="69"/>
      <c r="EC123" s="69"/>
      <c r="ED123" s="69"/>
    </row>
    <row r="124" spans="1:134" ht="39.75" hidden="1" customHeight="1" x14ac:dyDescent="0.25">
      <c r="A124" s="385"/>
      <c r="B124" s="385"/>
      <c r="C124" s="385"/>
      <c r="D124" s="385"/>
      <c r="E124" s="94"/>
      <c r="F124" s="385"/>
      <c r="G124" s="94"/>
      <c r="H124" s="385"/>
      <c r="I124" s="385"/>
      <c r="J124" s="198"/>
      <c r="K124" s="198"/>
      <c r="L124" s="198"/>
      <c r="M124" s="198"/>
      <c r="N124" s="385"/>
      <c r="O124" s="385"/>
      <c r="P124" s="385"/>
      <c r="Q124" s="385"/>
      <c r="R124" s="385"/>
      <c r="S124" s="385"/>
      <c r="T124" s="385"/>
      <c r="U124" s="385"/>
      <c r="V124" s="95"/>
      <c r="W124" s="94"/>
      <c r="X124" s="94"/>
      <c r="Y124" s="94"/>
      <c r="Z124" s="97"/>
      <c r="AA124" s="98">
        <f>+IF(Z124='Tabla Valoración controles'!$D$4,'Tabla Valoración controles'!$F$4,IF('Mapa Corrupcion'!Z124='Tabla Valoración controles'!$D$5,'Tabla Valoración controles'!$F$5,IF(Z124=FORMULAS!$A$10,0,'Tabla Valoración controles'!$F$6)))</f>
        <v>0.1</v>
      </c>
      <c r="AB124" s="97"/>
      <c r="AC124" s="98">
        <f>+IF(AB124='Tabla Valoración controles'!$D$7,'Tabla Valoración controles'!$F$7,IF(Z124=FORMULAS!$A$10,0,'Tabla Valoración controles'!$F$8))</f>
        <v>0.15</v>
      </c>
      <c r="AD124" s="97"/>
      <c r="AE124" s="98">
        <f>+IF(AD124='Tabla Valoración controles'!$D$9,'Tabla Valoración controles'!$F$9,IF(Z124=FORMULAS!$A$10,0,'Tabla Valoración controles'!$F$10))</f>
        <v>0</v>
      </c>
      <c r="AF124" s="97"/>
      <c r="AG124" s="98">
        <f>+IF(AF124='Tabla Valoración controles'!$D$9,'Tabla Valoración controles'!$F$9,IF(AB124=FORMULAS!$A$10,0,'Tabla Valoración controles'!$F$10))</f>
        <v>0</v>
      </c>
      <c r="AH124" s="97"/>
      <c r="AI124" s="98">
        <f>+IF(AH124='Tabla Valoración controles'!$D$13,'Tabla Valoración controles'!$F$13,'Tabla Valoración controles'!$F$14)</f>
        <v>0</v>
      </c>
      <c r="AJ124" s="99">
        <f t="shared" si="0"/>
        <v>0.25</v>
      </c>
      <c r="AK124" s="100" t="s">
        <v>246</v>
      </c>
      <c r="AL124" s="101">
        <f>+IF(AK124=CONTROLES!$C$50,CONTROLES!$D$50,CONTROLES!$D$51)</f>
        <v>15</v>
      </c>
      <c r="AM124" s="100" t="s">
        <v>251</v>
      </c>
      <c r="AN124" s="101">
        <f>+IF(AM124=CONTROLES!$C$52,CONTROLES!$D$52,CONTROLES!$D$53)</f>
        <v>15</v>
      </c>
      <c r="AO124" s="100" t="s">
        <v>252</v>
      </c>
      <c r="AP124" s="101">
        <f>+IF(AO124=CONTROLES!$C$54,CONTROLES!$D$54,CONTROLES!$D$55)</f>
        <v>15</v>
      </c>
      <c r="AQ124" s="100" t="s">
        <v>283</v>
      </c>
      <c r="AR124" s="101">
        <f>+IF(AQ124=CONTROLES!$C$56,CONTROLES!$D$56,IF(AQ124=CONTROLES!$C$57,CONTROLES!$D$57,CONTROLES!$D$58))</f>
        <v>10</v>
      </c>
      <c r="AS124" s="100" t="s">
        <v>254</v>
      </c>
      <c r="AT124" s="101">
        <f>+IF(AS124=CONTROLES!$C$59,CONTROLES!$D$59,CONTROLES!$D$60)</f>
        <v>15</v>
      </c>
      <c r="AU124" s="100" t="s">
        <v>255</v>
      </c>
      <c r="AV124" s="101">
        <f>+IF(AU124=CONTROLES!$C$61,CONTROLES!$D$61,CONTROLES!$D$62)</f>
        <v>15</v>
      </c>
      <c r="AW124" s="100" t="s">
        <v>256</v>
      </c>
      <c r="AX124" s="101">
        <f>+IF(AW124=CONTROLES!$C$63,CONTROLES!$D$63,IF(AW124=CONTROLES!$C$64,CONTROLES!$D$64,0))</f>
        <v>10</v>
      </c>
      <c r="AY124" s="101">
        <f t="shared" si="1"/>
        <v>95</v>
      </c>
      <c r="AZ124" s="106" t="str">
        <f t="shared" si="2"/>
        <v>Moderado</v>
      </c>
      <c r="BA124" s="231"/>
      <c r="BB124" s="385"/>
      <c r="BC124" s="385"/>
      <c r="BD124" s="385"/>
      <c r="BE124" s="385"/>
      <c r="BF124" s="385"/>
      <c r="BG124" s="143"/>
      <c r="BH124" s="143"/>
      <c r="BI124" s="143"/>
      <c r="BJ124" s="143"/>
      <c r="BK124" s="143"/>
      <c r="BL124" s="115"/>
      <c r="BM124" s="115"/>
      <c r="BN124" s="115"/>
      <c r="BO124" s="115"/>
      <c r="BP124" s="115"/>
      <c r="BQ124" s="115"/>
      <c r="BR124" s="115"/>
      <c r="BS124" s="115"/>
      <c r="BT124" s="115"/>
      <c r="BU124" s="115"/>
      <c r="BV124" s="115"/>
      <c r="BW124" s="115"/>
      <c r="BX124" s="115"/>
      <c r="BY124" s="115"/>
      <c r="BZ124" s="115"/>
      <c r="CA124" s="115"/>
      <c r="CB124" s="115"/>
      <c r="CC124" s="115"/>
      <c r="CD124" s="115"/>
      <c r="CE124" s="115"/>
      <c r="CF124" s="115"/>
      <c r="CG124" s="115"/>
      <c r="CH124" s="115"/>
      <c r="CI124" s="115"/>
      <c r="CJ124" s="115"/>
      <c r="CK124" s="115"/>
      <c r="CL124" s="115"/>
      <c r="CM124" s="158"/>
      <c r="CN124" s="107"/>
      <c r="CO124" s="107"/>
      <c r="CP124" s="107"/>
      <c r="CQ124" s="107"/>
      <c r="CR124" s="107"/>
      <c r="CS124" s="115"/>
      <c r="CT124" s="115"/>
      <c r="CU124" s="115"/>
      <c r="CV124" s="128"/>
      <c r="CW124" s="128"/>
      <c r="CX124" s="128"/>
      <c r="CY124" s="128"/>
      <c r="CZ124" s="128"/>
      <c r="DA124" s="115"/>
      <c r="DB124" s="130"/>
      <c r="DC124" s="130"/>
      <c r="DD124" s="130"/>
      <c r="DE124" s="130"/>
      <c r="DF124" s="130"/>
      <c r="DG124" s="130"/>
      <c r="DH124" s="130"/>
      <c r="DI124" s="130"/>
      <c r="DJ124" s="130"/>
      <c r="DK124" s="131"/>
      <c r="DL124" s="131"/>
      <c r="DM124" s="130"/>
      <c r="DN124" s="69"/>
      <c r="DO124" s="69"/>
      <c r="DP124" s="69"/>
      <c r="DQ124" s="69"/>
      <c r="DR124" s="69"/>
      <c r="DS124" s="69"/>
      <c r="DT124" s="69"/>
      <c r="DU124" s="69"/>
      <c r="DV124" s="69"/>
      <c r="DW124" s="69"/>
      <c r="DX124" s="69"/>
      <c r="DY124" s="69"/>
      <c r="DZ124" s="69"/>
      <c r="EA124" s="69"/>
      <c r="EB124" s="69"/>
      <c r="EC124" s="69"/>
      <c r="ED124" s="69"/>
    </row>
    <row r="125" spans="1:134" ht="39.75" hidden="1" customHeight="1" x14ac:dyDescent="0.25">
      <c r="A125" s="385"/>
      <c r="B125" s="385"/>
      <c r="C125" s="385"/>
      <c r="D125" s="385"/>
      <c r="E125" s="94"/>
      <c r="F125" s="385"/>
      <c r="G125" s="94"/>
      <c r="H125" s="385"/>
      <c r="I125" s="385"/>
      <c r="J125" s="198"/>
      <c r="K125" s="198"/>
      <c r="L125" s="198"/>
      <c r="M125" s="198"/>
      <c r="N125" s="385"/>
      <c r="O125" s="385"/>
      <c r="P125" s="385"/>
      <c r="Q125" s="385"/>
      <c r="R125" s="385"/>
      <c r="S125" s="385"/>
      <c r="T125" s="385"/>
      <c r="U125" s="385"/>
      <c r="V125" s="95"/>
      <c r="W125" s="94"/>
      <c r="X125" s="94"/>
      <c r="Y125" s="94"/>
      <c r="Z125" s="97"/>
      <c r="AA125" s="98">
        <f>+IF(Z125='Tabla Valoración controles'!$D$4,'Tabla Valoración controles'!$F$4,IF('Mapa Corrupcion'!Z125='Tabla Valoración controles'!$D$5,'Tabla Valoración controles'!$F$5,IF(Z125=FORMULAS!$A$10,0,'Tabla Valoración controles'!$F$6)))</f>
        <v>0.1</v>
      </c>
      <c r="AB125" s="97"/>
      <c r="AC125" s="98">
        <f>+IF(AB125='Tabla Valoración controles'!$D$7,'Tabla Valoración controles'!$F$7,IF(Z125=FORMULAS!$A$10,0,'Tabla Valoración controles'!$F$8))</f>
        <v>0.15</v>
      </c>
      <c r="AD125" s="97"/>
      <c r="AE125" s="98">
        <f>+IF(AD125='Tabla Valoración controles'!$D$9,'Tabla Valoración controles'!$F$9,IF(Z125=FORMULAS!$A$10,0,'Tabla Valoración controles'!$F$10))</f>
        <v>0</v>
      </c>
      <c r="AF125" s="97"/>
      <c r="AG125" s="98">
        <f>+IF(AF125='Tabla Valoración controles'!$D$9,'Tabla Valoración controles'!$F$9,IF(AB125=FORMULAS!$A$10,0,'Tabla Valoración controles'!$F$10))</f>
        <v>0</v>
      </c>
      <c r="AH125" s="97"/>
      <c r="AI125" s="98">
        <f>+IF(AH125='Tabla Valoración controles'!$D$13,'Tabla Valoración controles'!$F$13,'Tabla Valoración controles'!$F$14)</f>
        <v>0</v>
      </c>
      <c r="AJ125" s="99">
        <f t="shared" si="0"/>
        <v>0.25</v>
      </c>
      <c r="AK125" s="100" t="s">
        <v>246</v>
      </c>
      <c r="AL125" s="101">
        <f>+IF(AK125=CONTROLES!$C$50,CONTROLES!$D$50,CONTROLES!$D$51)</f>
        <v>15</v>
      </c>
      <c r="AM125" s="100" t="s">
        <v>251</v>
      </c>
      <c r="AN125" s="101">
        <f>+IF(AM125=CONTROLES!$C$52,CONTROLES!$D$52,CONTROLES!$D$53)</f>
        <v>15</v>
      </c>
      <c r="AO125" s="100" t="s">
        <v>252</v>
      </c>
      <c r="AP125" s="101">
        <f>+IF(AO125=CONTROLES!$C$54,CONTROLES!$D$54,CONTROLES!$D$55)</f>
        <v>15</v>
      </c>
      <c r="AQ125" s="100" t="s">
        <v>283</v>
      </c>
      <c r="AR125" s="101">
        <f>+IF(AQ125=CONTROLES!$C$56,CONTROLES!$D$56,IF(AQ125=CONTROLES!$C$57,CONTROLES!$D$57,CONTROLES!$D$58))</f>
        <v>10</v>
      </c>
      <c r="AS125" s="100" t="s">
        <v>254</v>
      </c>
      <c r="AT125" s="101">
        <f>+IF(AS125=CONTROLES!$C$59,CONTROLES!$D$59,CONTROLES!$D$60)</f>
        <v>15</v>
      </c>
      <c r="AU125" s="100" t="s">
        <v>255</v>
      </c>
      <c r="AV125" s="101">
        <f>+IF(AU125=CONTROLES!$C$61,CONTROLES!$D$61,CONTROLES!$D$62)</f>
        <v>15</v>
      </c>
      <c r="AW125" s="100" t="s">
        <v>256</v>
      </c>
      <c r="AX125" s="101">
        <f>+IF(AW125=CONTROLES!$C$63,CONTROLES!$D$63,IF(AW125=CONTROLES!$C$64,CONTROLES!$D$64,0))</f>
        <v>10</v>
      </c>
      <c r="AY125" s="101">
        <f t="shared" si="1"/>
        <v>95</v>
      </c>
      <c r="AZ125" s="106" t="str">
        <f t="shared" si="2"/>
        <v>Moderado</v>
      </c>
      <c r="BA125" s="231"/>
      <c r="BB125" s="385"/>
      <c r="BC125" s="385"/>
      <c r="BD125" s="385"/>
      <c r="BE125" s="385"/>
      <c r="BF125" s="385"/>
      <c r="BG125" s="143"/>
      <c r="BH125" s="143"/>
      <c r="BI125" s="143"/>
      <c r="BJ125" s="143"/>
      <c r="BK125" s="143"/>
      <c r="BL125" s="115"/>
      <c r="BM125" s="115"/>
      <c r="BN125" s="115"/>
      <c r="BO125" s="115"/>
      <c r="BP125" s="115"/>
      <c r="BQ125" s="115"/>
      <c r="BR125" s="115"/>
      <c r="BS125" s="115"/>
      <c r="BT125" s="115"/>
      <c r="BU125" s="115"/>
      <c r="BV125" s="115"/>
      <c r="BW125" s="115"/>
      <c r="BX125" s="115"/>
      <c r="BY125" s="115"/>
      <c r="BZ125" s="115"/>
      <c r="CA125" s="115"/>
      <c r="CB125" s="115"/>
      <c r="CC125" s="115"/>
      <c r="CD125" s="115"/>
      <c r="CE125" s="115"/>
      <c r="CF125" s="115"/>
      <c r="CG125" s="115"/>
      <c r="CH125" s="115"/>
      <c r="CI125" s="115"/>
      <c r="CJ125" s="115"/>
      <c r="CK125" s="115"/>
      <c r="CL125" s="115"/>
      <c r="CM125" s="158"/>
      <c r="CN125" s="107"/>
      <c r="CO125" s="107"/>
      <c r="CP125" s="107"/>
      <c r="CQ125" s="107"/>
      <c r="CR125" s="107"/>
      <c r="CS125" s="115"/>
      <c r="CT125" s="115"/>
      <c r="CU125" s="115"/>
      <c r="CV125" s="128"/>
      <c r="CW125" s="128"/>
      <c r="CX125" s="128"/>
      <c r="CY125" s="128"/>
      <c r="CZ125" s="128"/>
      <c r="DA125" s="115"/>
      <c r="DB125" s="130"/>
      <c r="DC125" s="130"/>
      <c r="DD125" s="130"/>
      <c r="DE125" s="130"/>
      <c r="DF125" s="130"/>
      <c r="DG125" s="130"/>
      <c r="DH125" s="130"/>
      <c r="DI125" s="130"/>
      <c r="DJ125" s="130"/>
      <c r="DK125" s="131"/>
      <c r="DL125" s="131"/>
      <c r="DM125" s="130"/>
      <c r="DN125" s="69"/>
      <c r="DO125" s="69"/>
      <c r="DP125" s="69"/>
      <c r="DQ125" s="69"/>
      <c r="DR125" s="69"/>
      <c r="DS125" s="69"/>
      <c r="DT125" s="69"/>
      <c r="DU125" s="69"/>
      <c r="DV125" s="69"/>
      <c r="DW125" s="69"/>
      <c r="DX125" s="69"/>
      <c r="DY125" s="69"/>
      <c r="DZ125" s="69"/>
      <c r="EA125" s="69"/>
      <c r="EB125" s="69"/>
      <c r="EC125" s="69"/>
      <c r="ED125" s="69"/>
    </row>
    <row r="126" spans="1:134" ht="39.75" hidden="1" customHeight="1" x14ac:dyDescent="0.25">
      <c r="A126" s="385"/>
      <c r="B126" s="385"/>
      <c r="C126" s="385"/>
      <c r="D126" s="385"/>
      <c r="E126" s="94"/>
      <c r="F126" s="385"/>
      <c r="G126" s="94"/>
      <c r="H126" s="385"/>
      <c r="I126" s="385"/>
      <c r="J126" s="198"/>
      <c r="K126" s="198"/>
      <c r="L126" s="198"/>
      <c r="M126" s="198"/>
      <c r="N126" s="385"/>
      <c r="O126" s="385"/>
      <c r="P126" s="385"/>
      <c r="Q126" s="385"/>
      <c r="R126" s="385"/>
      <c r="S126" s="385"/>
      <c r="T126" s="385"/>
      <c r="U126" s="385"/>
      <c r="V126" s="95"/>
      <c r="W126" s="94"/>
      <c r="X126" s="94"/>
      <c r="Y126" s="94"/>
      <c r="Z126" s="97"/>
      <c r="AA126" s="98">
        <f>+IF(Z126='Tabla Valoración controles'!$D$4,'Tabla Valoración controles'!$F$4,IF('Mapa Corrupcion'!Z126='Tabla Valoración controles'!$D$5,'Tabla Valoración controles'!$F$5,IF(Z126=FORMULAS!$A$10,0,'Tabla Valoración controles'!$F$6)))</f>
        <v>0.1</v>
      </c>
      <c r="AB126" s="97"/>
      <c r="AC126" s="98">
        <f>+IF(AB126='Tabla Valoración controles'!$D$7,'Tabla Valoración controles'!$F$7,IF(Z126=FORMULAS!$A$10,0,'Tabla Valoración controles'!$F$8))</f>
        <v>0.15</v>
      </c>
      <c r="AD126" s="97"/>
      <c r="AE126" s="98">
        <f>+IF(AD126='Tabla Valoración controles'!$D$9,'Tabla Valoración controles'!$F$9,IF(Z126=FORMULAS!$A$10,0,'Tabla Valoración controles'!$F$10))</f>
        <v>0</v>
      </c>
      <c r="AF126" s="97"/>
      <c r="AG126" s="98">
        <f>+IF(AF126='Tabla Valoración controles'!$D$9,'Tabla Valoración controles'!$F$9,IF(AB126=FORMULAS!$A$10,0,'Tabla Valoración controles'!$F$10))</f>
        <v>0</v>
      </c>
      <c r="AH126" s="97"/>
      <c r="AI126" s="98">
        <f>+IF(AH126='Tabla Valoración controles'!$D$13,'Tabla Valoración controles'!$F$13,'Tabla Valoración controles'!$F$14)</f>
        <v>0</v>
      </c>
      <c r="AJ126" s="99">
        <f t="shared" si="0"/>
        <v>0.25</v>
      </c>
      <c r="AK126" s="100" t="s">
        <v>246</v>
      </c>
      <c r="AL126" s="101">
        <f>+IF(AK126=CONTROLES!$C$50,CONTROLES!$D$50,CONTROLES!$D$51)</f>
        <v>15</v>
      </c>
      <c r="AM126" s="100" t="s">
        <v>251</v>
      </c>
      <c r="AN126" s="101">
        <f>+IF(AM126=CONTROLES!$C$52,CONTROLES!$D$52,CONTROLES!$D$53)</f>
        <v>15</v>
      </c>
      <c r="AO126" s="100" t="s">
        <v>252</v>
      </c>
      <c r="AP126" s="101">
        <f>+IF(AO126=CONTROLES!$C$54,CONTROLES!$D$54,CONTROLES!$D$55)</f>
        <v>15</v>
      </c>
      <c r="AQ126" s="100" t="s">
        <v>283</v>
      </c>
      <c r="AR126" s="101">
        <f>+IF(AQ126=CONTROLES!$C$56,CONTROLES!$D$56,IF(AQ126=CONTROLES!$C$57,CONTROLES!$D$57,CONTROLES!$D$58))</f>
        <v>10</v>
      </c>
      <c r="AS126" s="100" t="s">
        <v>254</v>
      </c>
      <c r="AT126" s="101">
        <f>+IF(AS126=CONTROLES!$C$59,CONTROLES!$D$59,CONTROLES!$D$60)</f>
        <v>15</v>
      </c>
      <c r="AU126" s="100" t="s">
        <v>255</v>
      </c>
      <c r="AV126" s="101">
        <f>+IF(AU126=CONTROLES!$C$61,CONTROLES!$D$61,CONTROLES!$D$62)</f>
        <v>15</v>
      </c>
      <c r="AW126" s="100" t="s">
        <v>256</v>
      </c>
      <c r="AX126" s="101">
        <f>+IF(AW126=CONTROLES!$C$63,CONTROLES!$D$63,IF(AW126=CONTROLES!$C$64,CONTROLES!$D$64,0))</f>
        <v>10</v>
      </c>
      <c r="AY126" s="101">
        <f t="shared" si="1"/>
        <v>95</v>
      </c>
      <c r="AZ126" s="106" t="str">
        <f t="shared" si="2"/>
        <v>Moderado</v>
      </c>
      <c r="BA126" s="231"/>
      <c r="BB126" s="385"/>
      <c r="BC126" s="385"/>
      <c r="BD126" s="385"/>
      <c r="BE126" s="385"/>
      <c r="BF126" s="385"/>
      <c r="BG126" s="143"/>
      <c r="BH126" s="143"/>
      <c r="BI126" s="143"/>
      <c r="BJ126" s="143"/>
      <c r="BK126" s="143"/>
      <c r="BL126" s="115"/>
      <c r="BM126" s="115"/>
      <c r="BN126" s="115"/>
      <c r="BO126" s="115"/>
      <c r="BP126" s="115"/>
      <c r="BQ126" s="115"/>
      <c r="BR126" s="115"/>
      <c r="BS126" s="115"/>
      <c r="BT126" s="115"/>
      <c r="BU126" s="115"/>
      <c r="BV126" s="115"/>
      <c r="BW126" s="115"/>
      <c r="BX126" s="115"/>
      <c r="BY126" s="115"/>
      <c r="BZ126" s="115"/>
      <c r="CA126" s="115"/>
      <c r="CB126" s="115"/>
      <c r="CC126" s="115"/>
      <c r="CD126" s="115"/>
      <c r="CE126" s="115"/>
      <c r="CF126" s="115"/>
      <c r="CG126" s="115"/>
      <c r="CH126" s="115"/>
      <c r="CI126" s="115"/>
      <c r="CJ126" s="115"/>
      <c r="CK126" s="115"/>
      <c r="CL126" s="115"/>
      <c r="CM126" s="158"/>
      <c r="CN126" s="107"/>
      <c r="CO126" s="107"/>
      <c r="CP126" s="107"/>
      <c r="CQ126" s="107"/>
      <c r="CR126" s="107"/>
      <c r="CS126" s="115"/>
      <c r="CT126" s="115"/>
      <c r="CU126" s="115"/>
      <c r="CV126" s="128"/>
      <c r="CW126" s="128"/>
      <c r="CX126" s="128"/>
      <c r="CY126" s="128"/>
      <c r="CZ126" s="128"/>
      <c r="DA126" s="115"/>
      <c r="DB126" s="130"/>
      <c r="DC126" s="130"/>
      <c r="DD126" s="130"/>
      <c r="DE126" s="130"/>
      <c r="DF126" s="130"/>
      <c r="DG126" s="130"/>
      <c r="DH126" s="130"/>
      <c r="DI126" s="130"/>
      <c r="DJ126" s="130"/>
      <c r="DK126" s="131"/>
      <c r="DL126" s="131"/>
      <c r="DM126" s="130"/>
      <c r="DN126" s="69"/>
      <c r="DO126" s="69"/>
      <c r="DP126" s="69"/>
      <c r="DQ126" s="69"/>
      <c r="DR126" s="69"/>
      <c r="DS126" s="69"/>
      <c r="DT126" s="69"/>
      <c r="DU126" s="69"/>
      <c r="DV126" s="69"/>
      <c r="DW126" s="69"/>
      <c r="DX126" s="69"/>
      <c r="DY126" s="69"/>
      <c r="DZ126" s="69"/>
      <c r="EA126" s="69"/>
      <c r="EB126" s="69"/>
      <c r="EC126" s="69"/>
      <c r="ED126" s="69"/>
    </row>
    <row r="127" spans="1:134" ht="39.75" hidden="1" customHeight="1" x14ac:dyDescent="0.25">
      <c r="A127" s="385"/>
      <c r="B127" s="385"/>
      <c r="C127" s="385"/>
      <c r="D127" s="385"/>
      <c r="E127" s="94"/>
      <c r="F127" s="385"/>
      <c r="G127" s="94"/>
      <c r="H127" s="385"/>
      <c r="I127" s="385"/>
      <c r="J127" s="198"/>
      <c r="K127" s="198"/>
      <c r="L127" s="198"/>
      <c r="M127" s="198"/>
      <c r="N127" s="385"/>
      <c r="O127" s="385"/>
      <c r="P127" s="385"/>
      <c r="Q127" s="385"/>
      <c r="R127" s="385"/>
      <c r="S127" s="385"/>
      <c r="T127" s="385"/>
      <c r="U127" s="385"/>
      <c r="V127" s="95"/>
      <c r="W127" s="94"/>
      <c r="X127" s="94"/>
      <c r="Y127" s="94"/>
      <c r="Z127" s="97"/>
      <c r="AA127" s="98">
        <f>+IF(Z127='Tabla Valoración controles'!$D$4,'Tabla Valoración controles'!$F$4,IF('Mapa Corrupcion'!Z127='Tabla Valoración controles'!$D$5,'Tabla Valoración controles'!$F$5,IF(Z127=FORMULAS!$A$10,0,'Tabla Valoración controles'!$F$6)))</f>
        <v>0.1</v>
      </c>
      <c r="AB127" s="97"/>
      <c r="AC127" s="98">
        <f>+IF(AB127='Tabla Valoración controles'!$D$7,'Tabla Valoración controles'!$F$7,IF(Z127=FORMULAS!$A$10,0,'Tabla Valoración controles'!$F$8))</f>
        <v>0.15</v>
      </c>
      <c r="AD127" s="97"/>
      <c r="AE127" s="98">
        <f>+IF(AD127='Tabla Valoración controles'!$D$9,'Tabla Valoración controles'!$F$9,IF(Z127=FORMULAS!$A$10,0,'Tabla Valoración controles'!$F$10))</f>
        <v>0</v>
      </c>
      <c r="AF127" s="97"/>
      <c r="AG127" s="98">
        <f>+IF(AF127='Tabla Valoración controles'!$D$9,'Tabla Valoración controles'!$F$9,IF(AB127=FORMULAS!$A$10,0,'Tabla Valoración controles'!$F$10))</f>
        <v>0</v>
      </c>
      <c r="AH127" s="97"/>
      <c r="AI127" s="98">
        <f>+IF(AH127='Tabla Valoración controles'!$D$13,'Tabla Valoración controles'!$F$13,'Tabla Valoración controles'!$F$14)</f>
        <v>0</v>
      </c>
      <c r="AJ127" s="99">
        <f t="shared" si="0"/>
        <v>0.25</v>
      </c>
      <c r="AK127" s="100" t="s">
        <v>246</v>
      </c>
      <c r="AL127" s="101">
        <f>+IF(AK127=CONTROLES!$C$50,CONTROLES!$D$50,CONTROLES!$D$51)</f>
        <v>15</v>
      </c>
      <c r="AM127" s="100" t="s">
        <v>251</v>
      </c>
      <c r="AN127" s="101">
        <f>+IF(AM127=CONTROLES!$C$52,CONTROLES!$D$52,CONTROLES!$D$53)</f>
        <v>15</v>
      </c>
      <c r="AO127" s="100" t="s">
        <v>252</v>
      </c>
      <c r="AP127" s="101">
        <f>+IF(AO127=CONTROLES!$C$54,CONTROLES!$D$54,CONTROLES!$D$55)</f>
        <v>15</v>
      </c>
      <c r="AQ127" s="100" t="s">
        <v>283</v>
      </c>
      <c r="AR127" s="101">
        <f>+IF(AQ127=CONTROLES!$C$56,CONTROLES!$D$56,IF(AQ127=CONTROLES!$C$57,CONTROLES!$D$57,CONTROLES!$D$58))</f>
        <v>10</v>
      </c>
      <c r="AS127" s="100" t="s">
        <v>254</v>
      </c>
      <c r="AT127" s="101">
        <f>+IF(AS127=CONTROLES!$C$59,CONTROLES!$D$59,CONTROLES!$D$60)</f>
        <v>15</v>
      </c>
      <c r="AU127" s="100" t="s">
        <v>255</v>
      </c>
      <c r="AV127" s="101">
        <f>+IF(AU127=CONTROLES!$C$61,CONTROLES!$D$61,CONTROLES!$D$62)</f>
        <v>15</v>
      </c>
      <c r="AW127" s="100" t="s">
        <v>256</v>
      </c>
      <c r="AX127" s="101">
        <f>+IF(AW127=CONTROLES!$C$63,CONTROLES!$D$63,IF(AW127=CONTROLES!$C$64,CONTROLES!$D$64,0))</f>
        <v>10</v>
      </c>
      <c r="AY127" s="101">
        <f t="shared" si="1"/>
        <v>95</v>
      </c>
      <c r="AZ127" s="106" t="str">
        <f t="shared" si="2"/>
        <v>Moderado</v>
      </c>
      <c r="BA127" s="231"/>
      <c r="BB127" s="385"/>
      <c r="BC127" s="385"/>
      <c r="BD127" s="385"/>
      <c r="BE127" s="385"/>
      <c r="BF127" s="385"/>
      <c r="BG127" s="143"/>
      <c r="BH127" s="143"/>
      <c r="BI127" s="143"/>
      <c r="BJ127" s="143"/>
      <c r="BK127" s="143"/>
      <c r="BL127" s="115"/>
      <c r="BM127" s="115"/>
      <c r="BN127" s="115"/>
      <c r="BO127" s="115"/>
      <c r="BP127" s="115"/>
      <c r="BQ127" s="115"/>
      <c r="BR127" s="115"/>
      <c r="BS127" s="115"/>
      <c r="BT127" s="115"/>
      <c r="BU127" s="115"/>
      <c r="BV127" s="115"/>
      <c r="BW127" s="115"/>
      <c r="BX127" s="115"/>
      <c r="BY127" s="115"/>
      <c r="BZ127" s="115"/>
      <c r="CA127" s="115"/>
      <c r="CB127" s="115"/>
      <c r="CC127" s="115"/>
      <c r="CD127" s="115"/>
      <c r="CE127" s="115"/>
      <c r="CF127" s="115"/>
      <c r="CG127" s="115"/>
      <c r="CH127" s="115"/>
      <c r="CI127" s="115"/>
      <c r="CJ127" s="115"/>
      <c r="CK127" s="115"/>
      <c r="CL127" s="115"/>
      <c r="CM127" s="158"/>
      <c r="CN127" s="107"/>
      <c r="CO127" s="107"/>
      <c r="CP127" s="107"/>
      <c r="CQ127" s="107"/>
      <c r="CR127" s="107"/>
      <c r="CS127" s="115"/>
      <c r="CT127" s="115"/>
      <c r="CU127" s="115"/>
      <c r="CV127" s="128"/>
      <c r="CW127" s="128"/>
      <c r="CX127" s="128"/>
      <c r="CY127" s="128"/>
      <c r="CZ127" s="128"/>
      <c r="DA127" s="115"/>
      <c r="DB127" s="130"/>
      <c r="DC127" s="130"/>
      <c r="DD127" s="130"/>
      <c r="DE127" s="130"/>
      <c r="DF127" s="130"/>
      <c r="DG127" s="130"/>
      <c r="DH127" s="130"/>
      <c r="DI127" s="130"/>
      <c r="DJ127" s="130"/>
      <c r="DK127" s="131"/>
      <c r="DL127" s="131"/>
      <c r="DM127" s="130"/>
      <c r="DN127" s="69"/>
      <c r="DO127" s="69"/>
      <c r="DP127" s="69"/>
      <c r="DQ127" s="69"/>
      <c r="DR127" s="69"/>
      <c r="DS127" s="69"/>
      <c r="DT127" s="69"/>
      <c r="DU127" s="69"/>
      <c r="DV127" s="69"/>
      <c r="DW127" s="69"/>
      <c r="DX127" s="69"/>
      <c r="DY127" s="69"/>
      <c r="DZ127" s="69"/>
      <c r="EA127" s="69"/>
      <c r="EB127" s="69"/>
      <c r="EC127" s="69"/>
      <c r="ED127" s="69"/>
    </row>
    <row r="128" spans="1:134" ht="39.75" hidden="1" customHeight="1" x14ac:dyDescent="0.25">
      <c r="A128" s="386"/>
      <c r="B128" s="386"/>
      <c r="C128" s="386"/>
      <c r="D128" s="386"/>
      <c r="E128" s="94"/>
      <c r="F128" s="386"/>
      <c r="G128" s="94"/>
      <c r="H128" s="386"/>
      <c r="I128" s="386"/>
      <c r="J128" s="193"/>
      <c r="K128" s="193"/>
      <c r="L128" s="193"/>
      <c r="M128" s="193"/>
      <c r="N128" s="386"/>
      <c r="O128" s="386"/>
      <c r="P128" s="386"/>
      <c r="Q128" s="386"/>
      <c r="R128" s="386"/>
      <c r="S128" s="386"/>
      <c r="T128" s="386"/>
      <c r="U128" s="386"/>
      <c r="V128" s="95"/>
      <c r="W128" s="94"/>
      <c r="X128" s="94"/>
      <c r="Y128" s="94"/>
      <c r="Z128" s="97"/>
      <c r="AA128" s="98">
        <f>+IF(Z128='Tabla Valoración controles'!$D$4,'Tabla Valoración controles'!$F$4,IF('Mapa Corrupcion'!Z128='Tabla Valoración controles'!$D$5,'Tabla Valoración controles'!$F$5,IF(Z128=FORMULAS!$A$10,0,'Tabla Valoración controles'!$F$6)))</f>
        <v>0.1</v>
      </c>
      <c r="AB128" s="97"/>
      <c r="AC128" s="98">
        <f>+IF(AB128='Tabla Valoración controles'!$D$7,'Tabla Valoración controles'!$F$7,IF(Z128=FORMULAS!$A$10,0,'Tabla Valoración controles'!$F$8))</f>
        <v>0.15</v>
      </c>
      <c r="AD128" s="97"/>
      <c r="AE128" s="98">
        <f>+IF(AD128='Tabla Valoración controles'!$D$9,'Tabla Valoración controles'!$F$9,IF(Z128=FORMULAS!$A$10,0,'Tabla Valoración controles'!$F$10))</f>
        <v>0</v>
      </c>
      <c r="AF128" s="97"/>
      <c r="AG128" s="98">
        <f>+IF(AF128='Tabla Valoración controles'!$D$9,'Tabla Valoración controles'!$F$9,IF(AB128=FORMULAS!$A$10,0,'Tabla Valoración controles'!$F$10))</f>
        <v>0</v>
      </c>
      <c r="AH128" s="97"/>
      <c r="AI128" s="98">
        <f>+IF(AH128='Tabla Valoración controles'!$D$13,'Tabla Valoración controles'!$F$13,'Tabla Valoración controles'!$F$14)</f>
        <v>0</v>
      </c>
      <c r="AJ128" s="99">
        <f t="shared" si="0"/>
        <v>0.25</v>
      </c>
      <c r="AK128" s="100" t="s">
        <v>246</v>
      </c>
      <c r="AL128" s="101">
        <f>+IF(AK128=CONTROLES!$C$50,CONTROLES!$D$50,CONTROLES!$D$51)</f>
        <v>15</v>
      </c>
      <c r="AM128" s="100" t="s">
        <v>251</v>
      </c>
      <c r="AN128" s="101">
        <f>+IF(AM128=CONTROLES!$C$52,CONTROLES!$D$52,CONTROLES!$D$53)</f>
        <v>15</v>
      </c>
      <c r="AO128" s="100" t="s">
        <v>252</v>
      </c>
      <c r="AP128" s="101">
        <f>+IF(AO128=CONTROLES!$C$54,CONTROLES!$D$54,CONTROLES!$D$55)</f>
        <v>15</v>
      </c>
      <c r="AQ128" s="100" t="s">
        <v>283</v>
      </c>
      <c r="AR128" s="101">
        <f>+IF(AQ128=CONTROLES!$C$56,CONTROLES!$D$56,IF(AQ128=CONTROLES!$C$57,CONTROLES!$D$57,CONTROLES!$D$58))</f>
        <v>10</v>
      </c>
      <c r="AS128" s="100" t="s">
        <v>254</v>
      </c>
      <c r="AT128" s="101">
        <f>+IF(AS128=CONTROLES!$C$59,CONTROLES!$D$59,CONTROLES!$D$60)</f>
        <v>15</v>
      </c>
      <c r="AU128" s="100" t="s">
        <v>255</v>
      </c>
      <c r="AV128" s="101">
        <f>+IF(AU128=CONTROLES!$C$61,CONTROLES!$D$61,CONTROLES!$D$62)</f>
        <v>15</v>
      </c>
      <c r="AW128" s="100" t="s">
        <v>256</v>
      </c>
      <c r="AX128" s="101">
        <f>+IF(AW128=CONTROLES!$C$63,CONTROLES!$D$63,IF(AW128=CONTROLES!$C$64,CONTROLES!$D$64,0))</f>
        <v>10</v>
      </c>
      <c r="AY128" s="101">
        <f t="shared" si="1"/>
        <v>95</v>
      </c>
      <c r="AZ128" s="106" t="str">
        <f t="shared" si="2"/>
        <v>Moderado</v>
      </c>
      <c r="BA128" s="184"/>
      <c r="BB128" s="386"/>
      <c r="BC128" s="386"/>
      <c r="BD128" s="386"/>
      <c r="BE128" s="386"/>
      <c r="BF128" s="386"/>
      <c r="BG128" s="143"/>
      <c r="BH128" s="143"/>
      <c r="BI128" s="143"/>
      <c r="BJ128" s="143"/>
      <c r="BK128" s="143"/>
      <c r="BL128" s="115"/>
      <c r="BM128" s="115"/>
      <c r="BN128" s="115"/>
      <c r="BO128" s="115"/>
      <c r="BP128" s="115"/>
      <c r="BQ128" s="115"/>
      <c r="BR128" s="115"/>
      <c r="BS128" s="115"/>
      <c r="BT128" s="115"/>
      <c r="BU128" s="115"/>
      <c r="BV128" s="115"/>
      <c r="BW128" s="115"/>
      <c r="BX128" s="115"/>
      <c r="BY128" s="115"/>
      <c r="BZ128" s="115"/>
      <c r="CA128" s="115"/>
      <c r="CB128" s="115"/>
      <c r="CC128" s="115"/>
      <c r="CD128" s="115"/>
      <c r="CE128" s="115"/>
      <c r="CF128" s="115"/>
      <c r="CG128" s="115"/>
      <c r="CH128" s="115"/>
      <c r="CI128" s="115"/>
      <c r="CJ128" s="115"/>
      <c r="CK128" s="115"/>
      <c r="CL128" s="115"/>
      <c r="CM128" s="158"/>
      <c r="CN128" s="107"/>
      <c r="CO128" s="107"/>
      <c r="CP128" s="107"/>
      <c r="CQ128" s="107"/>
      <c r="CR128" s="107"/>
      <c r="CS128" s="115"/>
      <c r="CT128" s="115"/>
      <c r="CU128" s="115"/>
      <c r="CV128" s="128"/>
      <c r="CW128" s="128"/>
      <c r="CX128" s="128"/>
      <c r="CY128" s="128"/>
      <c r="CZ128" s="128"/>
      <c r="DA128" s="115"/>
      <c r="DB128" s="130"/>
      <c r="DC128" s="130"/>
      <c r="DD128" s="130"/>
      <c r="DE128" s="130"/>
      <c r="DF128" s="130"/>
      <c r="DG128" s="130"/>
      <c r="DH128" s="130"/>
      <c r="DI128" s="130"/>
      <c r="DJ128" s="130"/>
      <c r="DK128" s="131"/>
      <c r="DL128" s="131"/>
      <c r="DM128" s="130"/>
      <c r="DN128" s="69"/>
      <c r="DO128" s="69"/>
      <c r="DP128" s="69"/>
      <c r="DQ128" s="69"/>
      <c r="DR128" s="69"/>
      <c r="DS128" s="69"/>
      <c r="DT128" s="69"/>
      <c r="DU128" s="69"/>
      <c r="DV128" s="69"/>
      <c r="DW128" s="69"/>
      <c r="DX128" s="69"/>
      <c r="DY128" s="69"/>
      <c r="DZ128" s="69"/>
      <c r="EA128" s="69"/>
      <c r="EB128" s="69"/>
      <c r="EC128" s="69"/>
      <c r="ED128" s="69"/>
    </row>
    <row r="129" spans="1:134" ht="117.75" hidden="1" customHeight="1" x14ac:dyDescent="0.25">
      <c r="A129" s="387">
        <v>22</v>
      </c>
      <c r="B129" s="398" t="s">
        <v>539</v>
      </c>
      <c r="C129" s="389" t="str">
        <f>VLOOKUP(B129,FORMULAS!$A$30:$B$46,2,0)</f>
        <v>OBJETIVO PROCESO</v>
      </c>
      <c r="D129" s="389" t="str">
        <f>VLOOKUP(B129,FORMULAS!$A$30:$C$46,3,0)</f>
        <v>RESPONSABLE</v>
      </c>
      <c r="E129" s="94"/>
      <c r="F129" s="389"/>
      <c r="G129" s="94"/>
      <c r="H129" s="389"/>
      <c r="I129" s="389"/>
      <c r="J129" s="94"/>
      <c r="K129" s="94"/>
      <c r="L129" s="94"/>
      <c r="M129" s="94"/>
      <c r="N129" s="389"/>
      <c r="O129" s="384">
        <f>+IF(N129&lt;=FORMULAS!$M$2,FORMULAS!$N$2,IF(N129&lt;=FORMULAS!$M$3,FORMULAS!$N$3,IF(N129&lt;=FORMULAS!$M$4,FORMULAS!$N$4,IF(N129&lt;=FORMULAS!$M$5,FORMULAS!$N$5,FORMULAS!$N$6))))</f>
        <v>0.2</v>
      </c>
      <c r="P129" s="387">
        <f>+IF(O129=FORMULAS!N128,FORMULAS!O128,IF(O129=FORMULAS!N129,FORMULAS!O129,IF(O129=FORMULAS!N130,FORMULAS!O130,IF(O129=FORMULAS!N131,FORMULAS!O131,FORMULAS!O132))))</f>
        <v>0</v>
      </c>
      <c r="Q129" s="387" t="e">
        <f>VLOOKUP(P129,FORMULAS!$H$1:$J$11,2,0)</f>
        <v>#N/A</v>
      </c>
      <c r="R129" s="388" t="e">
        <f>+Q129</f>
        <v>#N/A</v>
      </c>
      <c r="S129" s="389" t="str">
        <f>VLOOKUP(A129,'Impacto Ri Inhe'!$B$5:$AF$42,31)</f>
        <v>Mayor</v>
      </c>
      <c r="T129" s="388" t="e">
        <f>CONCATENATE(R129,S129)</f>
        <v>#N/A</v>
      </c>
      <c r="U129" s="397" t="e">
        <f>VLOOKUP(T129,FORMULAS!$K$17:$L$42,2,0)</f>
        <v>#N/A</v>
      </c>
      <c r="V129" s="95"/>
      <c r="W129" s="94"/>
      <c r="X129" s="94"/>
      <c r="Y129" s="94"/>
      <c r="Z129" s="97"/>
      <c r="AA129" s="98">
        <f>+IF(Z129='Tabla Valoración controles'!$D$4,'Tabla Valoración controles'!$F$4,IF('Mapa Corrupcion'!Z129='Tabla Valoración controles'!$D$5,'Tabla Valoración controles'!$F$5,IF(Z129=FORMULAS!$A$10,0,'Tabla Valoración controles'!$F$6)))</f>
        <v>0.1</v>
      </c>
      <c r="AB129" s="97" t="s">
        <v>242</v>
      </c>
      <c r="AC129" s="98">
        <f>+IF(AB129='Tabla Valoración controles'!$D$7,'Tabla Valoración controles'!$F$7,IF(Z129=FORMULAS!$A$10,0,'Tabla Valoración controles'!$F$8))</f>
        <v>0.15</v>
      </c>
      <c r="AD129" s="97" t="s">
        <v>243</v>
      </c>
      <c r="AE129" s="98">
        <f>+IF(AD129='Tabla Valoración controles'!$D$9,'Tabla Valoración controles'!$F$9,IF(Z129=FORMULAS!$A$10,0,'Tabla Valoración controles'!$F$10))</f>
        <v>0</v>
      </c>
      <c r="AF129" s="97" t="s">
        <v>244</v>
      </c>
      <c r="AG129" s="98">
        <f>+IF(AF129='Tabla Valoración controles'!$D$9,'Tabla Valoración controles'!$F$9,IF(AB129=FORMULAS!$A$10,0,'Tabla Valoración controles'!$F$10))</f>
        <v>0</v>
      </c>
      <c r="AH129" s="97" t="s">
        <v>245</v>
      </c>
      <c r="AI129" s="98">
        <f>+IF(AH129='Tabla Valoración controles'!$D$13,'Tabla Valoración controles'!$F$13,'Tabla Valoración controles'!$F$14)</f>
        <v>0</v>
      </c>
      <c r="AJ129" s="99">
        <f t="shared" si="0"/>
        <v>0.25</v>
      </c>
      <c r="AK129" s="100" t="s">
        <v>246</v>
      </c>
      <c r="AL129" s="101">
        <f>+IF(AK129=CONTROLES!$C$50,CONTROLES!$D$50,CONTROLES!$D$51)</f>
        <v>15</v>
      </c>
      <c r="AM129" s="100" t="s">
        <v>251</v>
      </c>
      <c r="AN129" s="101">
        <f>+IF(AM129=CONTROLES!$C$52,CONTROLES!$D$52,CONTROLES!$D$53)</f>
        <v>15</v>
      </c>
      <c r="AO129" s="100" t="s">
        <v>252</v>
      </c>
      <c r="AP129" s="101">
        <f>+IF(AO129=CONTROLES!$C$54,CONTROLES!$D$54,CONTROLES!$D$55)</f>
        <v>15</v>
      </c>
      <c r="AQ129" s="100" t="s">
        <v>283</v>
      </c>
      <c r="AR129" s="101">
        <f>+IF(AQ129=CONTROLES!$C$56,CONTROLES!$D$56,IF(AQ129=CONTROLES!$C$57,CONTROLES!$D$57,CONTROLES!$D$58))</f>
        <v>10</v>
      </c>
      <c r="AS129" s="100" t="s">
        <v>254</v>
      </c>
      <c r="AT129" s="101">
        <f>+IF(AS129=CONTROLES!$C$59,CONTROLES!$D$59,CONTROLES!$D$60)</f>
        <v>15</v>
      </c>
      <c r="AU129" s="100" t="s">
        <v>255</v>
      </c>
      <c r="AV129" s="101">
        <f>+IF(AU129=CONTROLES!$C$61,CONTROLES!$D$61,CONTROLES!$D$62)</f>
        <v>15</v>
      </c>
      <c r="AW129" s="100" t="s">
        <v>256</v>
      </c>
      <c r="AX129" s="101">
        <f>+IF(AW129=CONTROLES!$C$63,CONTROLES!$D$63,IF(AW129=CONTROLES!$C$64,CONTROLES!$D$64,0))</f>
        <v>10</v>
      </c>
      <c r="AY129" s="101">
        <f t="shared" si="1"/>
        <v>95</v>
      </c>
      <c r="AZ129" s="106" t="str">
        <f t="shared" si="2"/>
        <v>Moderado</v>
      </c>
      <c r="BA129" s="228" t="s">
        <v>21</v>
      </c>
      <c r="BB129" s="390" t="str">
        <f>VLOOKUP(BA129,FORMULAS!$A$77:$B$82,2,0)</f>
        <v>Probabilidad</v>
      </c>
      <c r="BC129" s="399" t="str">
        <f>+S129</f>
        <v>Mayor</v>
      </c>
      <c r="BD129" s="400" t="str">
        <f>CONCATENATE(BC129,"-",BB129)</f>
        <v>Mayor-Probabilidad</v>
      </c>
      <c r="BE129" s="397" t="e">
        <f>VLOOKUP(BD129,FORMULAS!$I$77:$J$97,2,0)</f>
        <v>#N/A</v>
      </c>
      <c r="BF129" s="397" t="s">
        <v>257</v>
      </c>
      <c r="BG129" s="229"/>
      <c r="BH129" s="229"/>
      <c r="BI129" s="230"/>
      <c r="BJ129" s="230"/>
      <c r="BK129" s="229"/>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8"/>
      <c r="CN129" s="259"/>
      <c r="CO129" s="259"/>
      <c r="CP129" s="259"/>
      <c r="CQ129" s="259"/>
      <c r="CR129" s="259"/>
      <c r="CS129" s="257"/>
      <c r="CT129" s="257"/>
      <c r="CU129" s="257"/>
      <c r="CV129" s="260"/>
      <c r="CW129" s="260"/>
      <c r="CX129" s="260"/>
      <c r="CY129" s="260"/>
      <c r="CZ129" s="260"/>
      <c r="DA129" s="257"/>
      <c r="DB129" s="46"/>
      <c r="DC129" s="46"/>
      <c r="DD129" s="46"/>
      <c r="DE129" s="46"/>
      <c r="DF129" s="46"/>
      <c r="DG129" s="46"/>
      <c r="DH129" s="46"/>
      <c r="DI129" s="46"/>
      <c r="DJ129" s="46"/>
      <c r="DK129" s="69"/>
      <c r="DL129" s="69"/>
      <c r="DM129" s="46"/>
      <c r="DN129" s="69"/>
      <c r="DO129" s="69"/>
      <c r="DP129" s="69"/>
      <c r="DQ129" s="69"/>
      <c r="DR129" s="69"/>
      <c r="DS129" s="69"/>
      <c r="DT129" s="69"/>
      <c r="DU129" s="69"/>
      <c r="DV129" s="69"/>
      <c r="DW129" s="69"/>
      <c r="DX129" s="69"/>
      <c r="DY129" s="69"/>
      <c r="DZ129" s="69"/>
      <c r="EA129" s="69"/>
      <c r="EB129" s="69"/>
      <c r="EC129" s="69"/>
      <c r="ED129" s="69"/>
    </row>
    <row r="130" spans="1:134" ht="39.75" hidden="1" customHeight="1" x14ac:dyDescent="0.25">
      <c r="A130" s="385"/>
      <c r="B130" s="385"/>
      <c r="C130" s="385"/>
      <c r="D130" s="385"/>
      <c r="E130" s="94"/>
      <c r="F130" s="385"/>
      <c r="G130" s="94"/>
      <c r="H130" s="385"/>
      <c r="I130" s="385"/>
      <c r="J130" s="198"/>
      <c r="K130" s="198"/>
      <c r="L130" s="198"/>
      <c r="M130" s="198"/>
      <c r="N130" s="385"/>
      <c r="O130" s="385"/>
      <c r="P130" s="385"/>
      <c r="Q130" s="385"/>
      <c r="R130" s="385"/>
      <c r="S130" s="385"/>
      <c r="T130" s="385"/>
      <c r="U130" s="385"/>
      <c r="V130" s="95"/>
      <c r="W130" s="94"/>
      <c r="X130" s="94"/>
      <c r="Y130" s="94"/>
      <c r="Z130" s="97"/>
      <c r="AA130" s="98">
        <f>+IF(Z130='Tabla Valoración controles'!$D$4,'Tabla Valoración controles'!$F$4,IF('Mapa Corrupcion'!Z130='Tabla Valoración controles'!$D$5,'Tabla Valoración controles'!$F$5,IF(Z130=FORMULAS!$A$10,0,'Tabla Valoración controles'!$F$6)))</f>
        <v>0.1</v>
      </c>
      <c r="AB130" s="97"/>
      <c r="AC130" s="98">
        <f>+IF(AB130='Tabla Valoración controles'!$D$7,'Tabla Valoración controles'!$F$7,IF(Z130=FORMULAS!$A$10,0,'Tabla Valoración controles'!$F$8))</f>
        <v>0.15</v>
      </c>
      <c r="AD130" s="97"/>
      <c r="AE130" s="98">
        <f>+IF(AD130='Tabla Valoración controles'!$D$9,'Tabla Valoración controles'!$F$9,IF(Z130=FORMULAS!$A$10,0,'Tabla Valoración controles'!$F$10))</f>
        <v>0</v>
      </c>
      <c r="AF130" s="97"/>
      <c r="AG130" s="98">
        <f>+IF(AF130='Tabla Valoración controles'!$D$9,'Tabla Valoración controles'!$F$9,IF(AB130=FORMULAS!$A$10,0,'Tabla Valoración controles'!$F$10))</f>
        <v>0</v>
      </c>
      <c r="AH130" s="97"/>
      <c r="AI130" s="98">
        <f>+IF(AH130='Tabla Valoración controles'!$D$13,'Tabla Valoración controles'!$F$13,'Tabla Valoración controles'!$F$14)</f>
        <v>0</v>
      </c>
      <c r="AJ130" s="99">
        <f t="shared" si="0"/>
        <v>0.25</v>
      </c>
      <c r="AK130" s="100" t="s">
        <v>246</v>
      </c>
      <c r="AL130" s="101">
        <f>+IF(AK130=CONTROLES!$C$50,CONTROLES!$D$50,CONTROLES!$D$51)</f>
        <v>15</v>
      </c>
      <c r="AM130" s="100" t="s">
        <v>251</v>
      </c>
      <c r="AN130" s="101">
        <f>+IF(AM130=CONTROLES!$C$52,CONTROLES!$D$52,CONTROLES!$D$53)</f>
        <v>15</v>
      </c>
      <c r="AO130" s="100" t="s">
        <v>252</v>
      </c>
      <c r="AP130" s="101">
        <f>+IF(AO130=CONTROLES!$C$54,CONTROLES!$D$54,CONTROLES!$D$55)</f>
        <v>15</v>
      </c>
      <c r="AQ130" s="100" t="s">
        <v>283</v>
      </c>
      <c r="AR130" s="101">
        <f>+IF(AQ130=CONTROLES!$C$56,CONTROLES!$D$56,IF(AQ130=CONTROLES!$C$57,CONTROLES!$D$57,CONTROLES!$D$58))</f>
        <v>10</v>
      </c>
      <c r="AS130" s="100" t="s">
        <v>254</v>
      </c>
      <c r="AT130" s="101">
        <f>+IF(AS130=CONTROLES!$C$59,CONTROLES!$D$59,CONTROLES!$D$60)</f>
        <v>15</v>
      </c>
      <c r="AU130" s="100" t="s">
        <v>255</v>
      </c>
      <c r="AV130" s="101">
        <f>+IF(AU130=CONTROLES!$C$61,CONTROLES!$D$61,CONTROLES!$D$62)</f>
        <v>15</v>
      </c>
      <c r="AW130" s="100" t="s">
        <v>256</v>
      </c>
      <c r="AX130" s="101">
        <f>+IF(AW130=CONTROLES!$C$63,CONTROLES!$D$63,IF(AW130=CONTROLES!$C$64,CONTROLES!$D$64,0))</f>
        <v>10</v>
      </c>
      <c r="AY130" s="101">
        <f t="shared" si="1"/>
        <v>95</v>
      </c>
      <c r="AZ130" s="106" t="str">
        <f t="shared" si="2"/>
        <v>Moderado</v>
      </c>
      <c r="BA130" s="231"/>
      <c r="BB130" s="385"/>
      <c r="BC130" s="385"/>
      <c r="BD130" s="385"/>
      <c r="BE130" s="385"/>
      <c r="BF130" s="385"/>
      <c r="BG130" s="143"/>
      <c r="BH130" s="143"/>
      <c r="BI130" s="143"/>
      <c r="BJ130" s="143"/>
      <c r="BK130" s="143"/>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8"/>
      <c r="CN130" s="259"/>
      <c r="CO130" s="259"/>
      <c r="CP130" s="259"/>
      <c r="CQ130" s="259"/>
      <c r="CR130" s="259"/>
      <c r="CS130" s="257"/>
      <c r="CT130" s="257"/>
      <c r="CU130" s="257"/>
      <c r="CV130" s="260"/>
      <c r="CW130" s="260"/>
      <c r="CX130" s="260"/>
      <c r="CY130" s="260"/>
      <c r="CZ130" s="260"/>
      <c r="DA130" s="257"/>
      <c r="DB130" s="46"/>
      <c r="DC130" s="46"/>
      <c r="DD130" s="46"/>
      <c r="DE130" s="46"/>
      <c r="DF130" s="46"/>
      <c r="DG130" s="46"/>
      <c r="DH130" s="46"/>
      <c r="DI130" s="46"/>
      <c r="DJ130" s="46"/>
      <c r="DK130" s="69"/>
      <c r="DL130" s="69"/>
      <c r="DM130" s="46"/>
      <c r="DN130" s="69"/>
      <c r="DO130" s="69"/>
      <c r="DP130" s="69"/>
      <c r="DQ130" s="69"/>
      <c r="DR130" s="69"/>
      <c r="DS130" s="69"/>
      <c r="DT130" s="69"/>
      <c r="DU130" s="69"/>
      <c r="DV130" s="69"/>
      <c r="DW130" s="69"/>
      <c r="DX130" s="69"/>
      <c r="DY130" s="69"/>
      <c r="DZ130" s="69"/>
      <c r="EA130" s="69"/>
      <c r="EB130" s="69"/>
      <c r="EC130" s="69"/>
      <c r="ED130" s="69"/>
    </row>
    <row r="131" spans="1:134" ht="39.75" hidden="1" customHeight="1" x14ac:dyDescent="0.25">
      <c r="A131" s="385"/>
      <c r="B131" s="385"/>
      <c r="C131" s="385"/>
      <c r="D131" s="385"/>
      <c r="E131" s="94"/>
      <c r="F131" s="385"/>
      <c r="G131" s="94"/>
      <c r="H131" s="385"/>
      <c r="I131" s="385"/>
      <c r="J131" s="198"/>
      <c r="K131" s="198"/>
      <c r="L131" s="198"/>
      <c r="M131" s="198"/>
      <c r="N131" s="385"/>
      <c r="O131" s="385"/>
      <c r="P131" s="385"/>
      <c r="Q131" s="385"/>
      <c r="R131" s="385"/>
      <c r="S131" s="385"/>
      <c r="T131" s="385"/>
      <c r="U131" s="385"/>
      <c r="V131" s="95"/>
      <c r="W131" s="94"/>
      <c r="X131" s="94"/>
      <c r="Y131" s="94"/>
      <c r="Z131" s="97"/>
      <c r="AA131" s="98">
        <f>+IF(Z131='Tabla Valoración controles'!$D$4,'Tabla Valoración controles'!$F$4,IF('Mapa Corrupcion'!Z131='Tabla Valoración controles'!$D$5,'Tabla Valoración controles'!$F$5,IF(Z131=FORMULAS!$A$10,0,'Tabla Valoración controles'!$F$6)))</f>
        <v>0.1</v>
      </c>
      <c r="AB131" s="97"/>
      <c r="AC131" s="98">
        <f>+IF(AB131='Tabla Valoración controles'!$D$7,'Tabla Valoración controles'!$F$7,IF(Z131=FORMULAS!$A$10,0,'Tabla Valoración controles'!$F$8))</f>
        <v>0.15</v>
      </c>
      <c r="AD131" s="97"/>
      <c r="AE131" s="98">
        <f>+IF(AD131='Tabla Valoración controles'!$D$9,'Tabla Valoración controles'!$F$9,IF(Z131=FORMULAS!$A$10,0,'Tabla Valoración controles'!$F$10))</f>
        <v>0</v>
      </c>
      <c r="AF131" s="97"/>
      <c r="AG131" s="98">
        <f>+IF(AF131='Tabla Valoración controles'!$D$9,'Tabla Valoración controles'!$F$9,IF(AB131=FORMULAS!$A$10,0,'Tabla Valoración controles'!$F$10))</f>
        <v>0</v>
      </c>
      <c r="AH131" s="97"/>
      <c r="AI131" s="98">
        <f>+IF(AH131='Tabla Valoración controles'!$D$13,'Tabla Valoración controles'!$F$13,'Tabla Valoración controles'!$F$14)</f>
        <v>0</v>
      </c>
      <c r="AJ131" s="99">
        <f t="shared" si="0"/>
        <v>0.25</v>
      </c>
      <c r="AK131" s="100" t="s">
        <v>246</v>
      </c>
      <c r="AL131" s="101">
        <f>+IF(AK131=CONTROLES!$C$50,CONTROLES!$D$50,CONTROLES!$D$51)</f>
        <v>15</v>
      </c>
      <c r="AM131" s="100" t="s">
        <v>251</v>
      </c>
      <c r="AN131" s="101">
        <f>+IF(AM131=CONTROLES!$C$52,CONTROLES!$D$52,CONTROLES!$D$53)</f>
        <v>15</v>
      </c>
      <c r="AO131" s="100" t="s">
        <v>252</v>
      </c>
      <c r="AP131" s="101">
        <f>+IF(AO131=CONTROLES!$C$54,CONTROLES!$D$54,CONTROLES!$D$55)</f>
        <v>15</v>
      </c>
      <c r="AQ131" s="100" t="s">
        <v>283</v>
      </c>
      <c r="AR131" s="101">
        <f>+IF(AQ131=CONTROLES!$C$56,CONTROLES!$D$56,IF(AQ131=CONTROLES!$C$57,CONTROLES!$D$57,CONTROLES!$D$58))</f>
        <v>10</v>
      </c>
      <c r="AS131" s="100" t="s">
        <v>254</v>
      </c>
      <c r="AT131" s="101">
        <f>+IF(AS131=CONTROLES!$C$59,CONTROLES!$D$59,CONTROLES!$D$60)</f>
        <v>15</v>
      </c>
      <c r="AU131" s="100" t="s">
        <v>255</v>
      </c>
      <c r="AV131" s="101">
        <f>+IF(AU131=CONTROLES!$C$61,CONTROLES!$D$61,CONTROLES!$D$62)</f>
        <v>15</v>
      </c>
      <c r="AW131" s="100" t="s">
        <v>256</v>
      </c>
      <c r="AX131" s="101">
        <f>+IF(AW131=CONTROLES!$C$63,CONTROLES!$D$63,IF(AW131=CONTROLES!$C$64,CONTROLES!$D$64,0))</f>
        <v>10</v>
      </c>
      <c r="AY131" s="101">
        <f t="shared" si="1"/>
        <v>95</v>
      </c>
      <c r="AZ131" s="106" t="str">
        <f t="shared" si="2"/>
        <v>Moderado</v>
      </c>
      <c r="BA131" s="231"/>
      <c r="BB131" s="385"/>
      <c r="BC131" s="385"/>
      <c r="BD131" s="385"/>
      <c r="BE131" s="385"/>
      <c r="BF131" s="385"/>
      <c r="BG131" s="143"/>
      <c r="BH131" s="143"/>
      <c r="BI131" s="143"/>
      <c r="BJ131" s="143"/>
      <c r="BK131" s="143"/>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8"/>
      <c r="CN131" s="259"/>
      <c r="CO131" s="259"/>
      <c r="CP131" s="259"/>
      <c r="CQ131" s="259"/>
      <c r="CR131" s="259"/>
      <c r="CS131" s="257"/>
      <c r="CT131" s="257"/>
      <c r="CU131" s="257"/>
      <c r="CV131" s="260"/>
      <c r="CW131" s="260"/>
      <c r="CX131" s="260"/>
      <c r="CY131" s="260"/>
      <c r="CZ131" s="260"/>
      <c r="DA131" s="257"/>
      <c r="DB131" s="46"/>
      <c r="DC131" s="46"/>
      <c r="DD131" s="46"/>
      <c r="DE131" s="46"/>
      <c r="DF131" s="46"/>
      <c r="DG131" s="46"/>
      <c r="DH131" s="46"/>
      <c r="DI131" s="46"/>
      <c r="DJ131" s="46"/>
      <c r="DK131" s="69"/>
      <c r="DL131" s="69"/>
      <c r="DM131" s="46"/>
      <c r="DN131" s="69"/>
      <c r="DO131" s="69"/>
      <c r="DP131" s="69"/>
      <c r="DQ131" s="69"/>
      <c r="DR131" s="69"/>
      <c r="DS131" s="69"/>
      <c r="DT131" s="69"/>
      <c r="DU131" s="69"/>
      <c r="DV131" s="69"/>
      <c r="DW131" s="69"/>
      <c r="DX131" s="69"/>
      <c r="DY131" s="69"/>
      <c r="DZ131" s="69"/>
      <c r="EA131" s="69"/>
      <c r="EB131" s="69"/>
      <c r="EC131" s="69"/>
      <c r="ED131" s="69"/>
    </row>
    <row r="132" spans="1:134" ht="39.75" hidden="1" customHeight="1" x14ac:dyDescent="0.25">
      <c r="A132" s="385"/>
      <c r="B132" s="385"/>
      <c r="C132" s="385"/>
      <c r="D132" s="385"/>
      <c r="E132" s="94"/>
      <c r="F132" s="385"/>
      <c r="G132" s="94"/>
      <c r="H132" s="385"/>
      <c r="I132" s="385"/>
      <c r="J132" s="198"/>
      <c r="K132" s="198"/>
      <c r="L132" s="198"/>
      <c r="M132" s="198"/>
      <c r="N132" s="385"/>
      <c r="O132" s="385"/>
      <c r="P132" s="385"/>
      <c r="Q132" s="385"/>
      <c r="R132" s="385"/>
      <c r="S132" s="385"/>
      <c r="T132" s="385"/>
      <c r="U132" s="385"/>
      <c r="V132" s="95"/>
      <c r="W132" s="94"/>
      <c r="X132" s="94"/>
      <c r="Y132" s="94"/>
      <c r="Z132" s="97"/>
      <c r="AA132" s="98">
        <f>+IF(Z132='Tabla Valoración controles'!$D$4,'Tabla Valoración controles'!$F$4,IF('Mapa Corrupcion'!Z132='Tabla Valoración controles'!$D$5,'Tabla Valoración controles'!$F$5,IF(Z132=FORMULAS!$A$10,0,'Tabla Valoración controles'!$F$6)))</f>
        <v>0.1</v>
      </c>
      <c r="AB132" s="97"/>
      <c r="AC132" s="98">
        <f>+IF(AB132='Tabla Valoración controles'!$D$7,'Tabla Valoración controles'!$F$7,IF(Z132=FORMULAS!$A$10,0,'Tabla Valoración controles'!$F$8))</f>
        <v>0.15</v>
      </c>
      <c r="AD132" s="97"/>
      <c r="AE132" s="98">
        <f>+IF(AD132='Tabla Valoración controles'!$D$9,'Tabla Valoración controles'!$F$9,IF(Z132=FORMULAS!$A$10,0,'Tabla Valoración controles'!$F$10))</f>
        <v>0</v>
      </c>
      <c r="AF132" s="97"/>
      <c r="AG132" s="98">
        <f>+IF(AF132='Tabla Valoración controles'!$D$9,'Tabla Valoración controles'!$F$9,IF(AB132=FORMULAS!$A$10,0,'Tabla Valoración controles'!$F$10))</f>
        <v>0</v>
      </c>
      <c r="AH132" s="97"/>
      <c r="AI132" s="98">
        <f>+IF(AH132='Tabla Valoración controles'!$D$13,'Tabla Valoración controles'!$F$13,'Tabla Valoración controles'!$F$14)</f>
        <v>0</v>
      </c>
      <c r="AJ132" s="99">
        <f t="shared" si="0"/>
        <v>0.25</v>
      </c>
      <c r="AK132" s="100" t="s">
        <v>246</v>
      </c>
      <c r="AL132" s="101">
        <f>+IF(AK132=CONTROLES!$C$50,CONTROLES!$D$50,CONTROLES!$D$51)</f>
        <v>15</v>
      </c>
      <c r="AM132" s="100" t="s">
        <v>251</v>
      </c>
      <c r="AN132" s="101">
        <f>+IF(AM132=CONTROLES!$C$52,CONTROLES!$D$52,CONTROLES!$D$53)</f>
        <v>15</v>
      </c>
      <c r="AO132" s="100" t="s">
        <v>252</v>
      </c>
      <c r="AP132" s="101">
        <f>+IF(AO132=CONTROLES!$C$54,CONTROLES!$D$54,CONTROLES!$D$55)</f>
        <v>15</v>
      </c>
      <c r="AQ132" s="100" t="s">
        <v>283</v>
      </c>
      <c r="AR132" s="101">
        <f>+IF(AQ132=CONTROLES!$C$56,CONTROLES!$D$56,IF(AQ132=CONTROLES!$C$57,CONTROLES!$D$57,CONTROLES!$D$58))</f>
        <v>10</v>
      </c>
      <c r="AS132" s="100" t="s">
        <v>254</v>
      </c>
      <c r="AT132" s="101">
        <f>+IF(AS132=CONTROLES!$C$59,CONTROLES!$D$59,CONTROLES!$D$60)</f>
        <v>15</v>
      </c>
      <c r="AU132" s="100" t="s">
        <v>255</v>
      </c>
      <c r="AV132" s="101">
        <f>+IF(AU132=CONTROLES!$C$61,CONTROLES!$D$61,CONTROLES!$D$62)</f>
        <v>15</v>
      </c>
      <c r="AW132" s="100" t="s">
        <v>256</v>
      </c>
      <c r="AX132" s="101">
        <f>+IF(AW132=CONTROLES!$C$63,CONTROLES!$D$63,IF(AW132=CONTROLES!$C$64,CONTROLES!$D$64,0))</f>
        <v>10</v>
      </c>
      <c r="AY132" s="101">
        <f t="shared" si="1"/>
        <v>95</v>
      </c>
      <c r="AZ132" s="106" t="str">
        <f t="shared" si="2"/>
        <v>Moderado</v>
      </c>
      <c r="BA132" s="231"/>
      <c r="BB132" s="385"/>
      <c r="BC132" s="385"/>
      <c r="BD132" s="385"/>
      <c r="BE132" s="385"/>
      <c r="BF132" s="385"/>
      <c r="BG132" s="143"/>
      <c r="BH132" s="143"/>
      <c r="BI132" s="143"/>
      <c r="BJ132" s="143"/>
      <c r="BK132" s="143"/>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8"/>
      <c r="CN132" s="259"/>
      <c r="CO132" s="259"/>
      <c r="CP132" s="259"/>
      <c r="CQ132" s="259"/>
      <c r="CR132" s="259"/>
      <c r="CS132" s="257"/>
      <c r="CT132" s="257"/>
      <c r="CU132" s="257"/>
      <c r="CV132" s="260"/>
      <c r="CW132" s="260"/>
      <c r="CX132" s="260"/>
      <c r="CY132" s="260"/>
      <c r="CZ132" s="260"/>
      <c r="DA132" s="257"/>
      <c r="DB132" s="46"/>
      <c r="DC132" s="46"/>
      <c r="DD132" s="46"/>
      <c r="DE132" s="46"/>
      <c r="DF132" s="46"/>
      <c r="DG132" s="46"/>
      <c r="DH132" s="46"/>
      <c r="DI132" s="46"/>
      <c r="DJ132" s="46"/>
      <c r="DK132" s="69"/>
      <c r="DL132" s="69"/>
      <c r="DM132" s="46"/>
      <c r="DN132" s="69"/>
      <c r="DO132" s="69"/>
      <c r="DP132" s="69"/>
      <c r="DQ132" s="69"/>
      <c r="DR132" s="69"/>
      <c r="DS132" s="69"/>
      <c r="DT132" s="69"/>
      <c r="DU132" s="69"/>
      <c r="DV132" s="69"/>
      <c r="DW132" s="69"/>
      <c r="DX132" s="69"/>
      <c r="DY132" s="69"/>
      <c r="DZ132" s="69"/>
      <c r="EA132" s="69"/>
      <c r="EB132" s="69"/>
      <c r="EC132" s="69"/>
      <c r="ED132" s="69"/>
    </row>
    <row r="133" spans="1:134" ht="39.75" hidden="1" customHeight="1" x14ac:dyDescent="0.25">
      <c r="A133" s="385"/>
      <c r="B133" s="385"/>
      <c r="C133" s="385"/>
      <c r="D133" s="385"/>
      <c r="E133" s="94"/>
      <c r="F133" s="385"/>
      <c r="G133" s="94"/>
      <c r="H133" s="385"/>
      <c r="I133" s="385"/>
      <c r="J133" s="198"/>
      <c r="K133" s="198"/>
      <c r="L133" s="198"/>
      <c r="M133" s="198"/>
      <c r="N133" s="385"/>
      <c r="O133" s="385"/>
      <c r="P133" s="385"/>
      <c r="Q133" s="385"/>
      <c r="R133" s="385"/>
      <c r="S133" s="385"/>
      <c r="T133" s="385"/>
      <c r="U133" s="385"/>
      <c r="V133" s="95"/>
      <c r="W133" s="94"/>
      <c r="X133" s="94"/>
      <c r="Y133" s="94"/>
      <c r="Z133" s="97"/>
      <c r="AA133" s="98">
        <f>+IF(Z133='Tabla Valoración controles'!$D$4,'Tabla Valoración controles'!$F$4,IF('Mapa Corrupcion'!Z133='Tabla Valoración controles'!$D$5,'Tabla Valoración controles'!$F$5,IF(Z133=FORMULAS!$A$10,0,'Tabla Valoración controles'!$F$6)))</f>
        <v>0.1</v>
      </c>
      <c r="AB133" s="97"/>
      <c r="AC133" s="98">
        <f>+IF(AB133='Tabla Valoración controles'!$D$7,'Tabla Valoración controles'!$F$7,IF(Z133=FORMULAS!$A$10,0,'Tabla Valoración controles'!$F$8))</f>
        <v>0.15</v>
      </c>
      <c r="AD133" s="97"/>
      <c r="AE133" s="98">
        <f>+IF(AD133='Tabla Valoración controles'!$D$9,'Tabla Valoración controles'!$F$9,IF(Z133=FORMULAS!$A$10,0,'Tabla Valoración controles'!$F$10))</f>
        <v>0</v>
      </c>
      <c r="AF133" s="97"/>
      <c r="AG133" s="98">
        <f>+IF(AF133='Tabla Valoración controles'!$D$9,'Tabla Valoración controles'!$F$9,IF(AB133=FORMULAS!$A$10,0,'Tabla Valoración controles'!$F$10))</f>
        <v>0</v>
      </c>
      <c r="AH133" s="97"/>
      <c r="AI133" s="98">
        <f>+IF(AH133='Tabla Valoración controles'!$D$13,'Tabla Valoración controles'!$F$13,'Tabla Valoración controles'!$F$14)</f>
        <v>0</v>
      </c>
      <c r="AJ133" s="99">
        <f t="shared" si="0"/>
        <v>0.25</v>
      </c>
      <c r="AK133" s="100" t="s">
        <v>246</v>
      </c>
      <c r="AL133" s="101">
        <f>+IF(AK133=CONTROLES!$C$50,CONTROLES!$D$50,CONTROLES!$D$51)</f>
        <v>15</v>
      </c>
      <c r="AM133" s="100" t="s">
        <v>251</v>
      </c>
      <c r="AN133" s="101">
        <f>+IF(AM133=CONTROLES!$C$52,CONTROLES!$D$52,CONTROLES!$D$53)</f>
        <v>15</v>
      </c>
      <c r="AO133" s="100" t="s">
        <v>252</v>
      </c>
      <c r="AP133" s="101">
        <f>+IF(AO133=CONTROLES!$C$54,CONTROLES!$D$54,CONTROLES!$D$55)</f>
        <v>15</v>
      </c>
      <c r="AQ133" s="100" t="s">
        <v>283</v>
      </c>
      <c r="AR133" s="101">
        <f>+IF(AQ133=CONTROLES!$C$56,CONTROLES!$D$56,IF(AQ133=CONTROLES!$C$57,CONTROLES!$D$57,CONTROLES!$D$58))</f>
        <v>10</v>
      </c>
      <c r="AS133" s="100" t="s">
        <v>254</v>
      </c>
      <c r="AT133" s="101">
        <f>+IF(AS133=CONTROLES!$C$59,CONTROLES!$D$59,CONTROLES!$D$60)</f>
        <v>15</v>
      </c>
      <c r="AU133" s="100" t="s">
        <v>255</v>
      </c>
      <c r="AV133" s="101">
        <f>+IF(AU133=CONTROLES!$C$61,CONTROLES!$D$61,CONTROLES!$D$62)</f>
        <v>15</v>
      </c>
      <c r="AW133" s="100" t="s">
        <v>256</v>
      </c>
      <c r="AX133" s="101">
        <f>+IF(AW133=CONTROLES!$C$63,CONTROLES!$D$63,IF(AW133=CONTROLES!$C$64,CONTROLES!$D$64,0))</f>
        <v>10</v>
      </c>
      <c r="AY133" s="101">
        <f t="shared" si="1"/>
        <v>95</v>
      </c>
      <c r="AZ133" s="106" t="str">
        <f t="shared" si="2"/>
        <v>Moderado</v>
      </c>
      <c r="BA133" s="231"/>
      <c r="BB133" s="385"/>
      <c r="BC133" s="385"/>
      <c r="BD133" s="385"/>
      <c r="BE133" s="385"/>
      <c r="BF133" s="385"/>
      <c r="BG133" s="143"/>
      <c r="BH133" s="143"/>
      <c r="BI133" s="143"/>
      <c r="BJ133" s="143"/>
      <c r="BK133" s="143"/>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8"/>
      <c r="CN133" s="259"/>
      <c r="CO133" s="259"/>
      <c r="CP133" s="259"/>
      <c r="CQ133" s="259"/>
      <c r="CR133" s="259"/>
      <c r="CS133" s="257"/>
      <c r="CT133" s="257"/>
      <c r="CU133" s="257"/>
      <c r="CV133" s="260"/>
      <c r="CW133" s="260"/>
      <c r="CX133" s="260"/>
      <c r="CY133" s="260"/>
      <c r="CZ133" s="260"/>
      <c r="DA133" s="257"/>
      <c r="DB133" s="46"/>
      <c r="DC133" s="46"/>
      <c r="DD133" s="46"/>
      <c r="DE133" s="46"/>
      <c r="DF133" s="46"/>
      <c r="DG133" s="46"/>
      <c r="DH133" s="46"/>
      <c r="DI133" s="46"/>
      <c r="DJ133" s="46"/>
      <c r="DK133" s="69"/>
      <c r="DL133" s="69"/>
      <c r="DM133" s="46"/>
      <c r="DN133" s="69"/>
      <c r="DO133" s="69"/>
      <c r="DP133" s="69"/>
      <c r="DQ133" s="69"/>
      <c r="DR133" s="69"/>
      <c r="DS133" s="69"/>
      <c r="DT133" s="69"/>
      <c r="DU133" s="69"/>
      <c r="DV133" s="69"/>
      <c r="DW133" s="69"/>
      <c r="DX133" s="69"/>
      <c r="DY133" s="69"/>
      <c r="DZ133" s="69"/>
      <c r="EA133" s="69"/>
      <c r="EB133" s="69"/>
      <c r="EC133" s="69"/>
      <c r="ED133" s="69"/>
    </row>
    <row r="134" spans="1:134" ht="39.75" hidden="1" customHeight="1" x14ac:dyDescent="0.25">
      <c r="A134" s="386"/>
      <c r="B134" s="386"/>
      <c r="C134" s="386"/>
      <c r="D134" s="386"/>
      <c r="E134" s="94"/>
      <c r="F134" s="386"/>
      <c r="G134" s="94"/>
      <c r="H134" s="386"/>
      <c r="I134" s="386"/>
      <c r="J134" s="193"/>
      <c r="K134" s="193"/>
      <c r="L134" s="193"/>
      <c r="M134" s="193"/>
      <c r="N134" s="386"/>
      <c r="O134" s="386"/>
      <c r="P134" s="386"/>
      <c r="Q134" s="386"/>
      <c r="R134" s="386"/>
      <c r="S134" s="386"/>
      <c r="T134" s="386"/>
      <c r="U134" s="386"/>
      <c r="V134" s="95"/>
      <c r="W134" s="94"/>
      <c r="X134" s="94"/>
      <c r="Y134" s="94"/>
      <c r="Z134" s="97"/>
      <c r="AA134" s="98">
        <f>+IF(Z134='Tabla Valoración controles'!$D$4,'Tabla Valoración controles'!$F$4,IF('Mapa Corrupcion'!Z134='Tabla Valoración controles'!$D$5,'Tabla Valoración controles'!$F$5,IF(Z134=FORMULAS!$A$10,0,'Tabla Valoración controles'!$F$6)))</f>
        <v>0.1</v>
      </c>
      <c r="AB134" s="97"/>
      <c r="AC134" s="98">
        <f>+IF(AB134='Tabla Valoración controles'!$D$7,'Tabla Valoración controles'!$F$7,IF(Z134=FORMULAS!$A$10,0,'Tabla Valoración controles'!$F$8))</f>
        <v>0.15</v>
      </c>
      <c r="AD134" s="97"/>
      <c r="AE134" s="98">
        <f>+IF(AD134='Tabla Valoración controles'!$D$9,'Tabla Valoración controles'!$F$9,IF(Z134=FORMULAS!$A$10,0,'Tabla Valoración controles'!$F$10))</f>
        <v>0</v>
      </c>
      <c r="AF134" s="97"/>
      <c r="AG134" s="98">
        <f>+IF(AF134='Tabla Valoración controles'!$D$9,'Tabla Valoración controles'!$F$9,IF(AB134=FORMULAS!$A$10,0,'Tabla Valoración controles'!$F$10))</f>
        <v>0</v>
      </c>
      <c r="AH134" s="97"/>
      <c r="AI134" s="98">
        <f>+IF(AH134='Tabla Valoración controles'!$D$13,'Tabla Valoración controles'!$F$13,'Tabla Valoración controles'!$F$14)</f>
        <v>0</v>
      </c>
      <c r="AJ134" s="99">
        <f t="shared" si="0"/>
        <v>0.25</v>
      </c>
      <c r="AK134" s="100" t="s">
        <v>246</v>
      </c>
      <c r="AL134" s="101">
        <f>+IF(AK134=CONTROLES!$C$50,CONTROLES!$D$50,CONTROLES!$D$51)</f>
        <v>15</v>
      </c>
      <c r="AM134" s="100" t="s">
        <v>251</v>
      </c>
      <c r="AN134" s="101">
        <f>+IF(AM134=CONTROLES!$C$52,CONTROLES!$D$52,CONTROLES!$D$53)</f>
        <v>15</v>
      </c>
      <c r="AO134" s="100" t="s">
        <v>252</v>
      </c>
      <c r="AP134" s="101">
        <f>+IF(AO134=CONTROLES!$C$54,CONTROLES!$D$54,CONTROLES!$D$55)</f>
        <v>15</v>
      </c>
      <c r="AQ134" s="100" t="s">
        <v>283</v>
      </c>
      <c r="AR134" s="101">
        <f>+IF(AQ134=CONTROLES!$C$56,CONTROLES!$D$56,IF(AQ134=CONTROLES!$C$57,CONTROLES!$D$57,CONTROLES!$D$58))</f>
        <v>10</v>
      </c>
      <c r="AS134" s="100" t="s">
        <v>254</v>
      </c>
      <c r="AT134" s="101">
        <f>+IF(AS134=CONTROLES!$C$59,CONTROLES!$D$59,CONTROLES!$D$60)</f>
        <v>15</v>
      </c>
      <c r="AU134" s="100" t="s">
        <v>255</v>
      </c>
      <c r="AV134" s="101">
        <f>+IF(AU134=CONTROLES!$C$61,CONTROLES!$D$61,CONTROLES!$D$62)</f>
        <v>15</v>
      </c>
      <c r="AW134" s="100" t="s">
        <v>256</v>
      </c>
      <c r="AX134" s="101">
        <f>+IF(AW134=CONTROLES!$C$63,CONTROLES!$D$63,IF(AW134=CONTROLES!$C$64,CONTROLES!$D$64,0))</f>
        <v>10</v>
      </c>
      <c r="AY134" s="101">
        <f t="shared" si="1"/>
        <v>95</v>
      </c>
      <c r="AZ134" s="106" t="str">
        <f t="shared" si="2"/>
        <v>Moderado</v>
      </c>
      <c r="BA134" s="184"/>
      <c r="BB134" s="386"/>
      <c r="BC134" s="386"/>
      <c r="BD134" s="386"/>
      <c r="BE134" s="386"/>
      <c r="BF134" s="386"/>
      <c r="BG134" s="143"/>
      <c r="BH134" s="143"/>
      <c r="BI134" s="143"/>
      <c r="BJ134" s="143"/>
      <c r="BK134" s="143"/>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8"/>
      <c r="CN134" s="259"/>
      <c r="CO134" s="259"/>
      <c r="CP134" s="259"/>
      <c r="CQ134" s="259"/>
      <c r="CR134" s="259"/>
      <c r="CS134" s="257"/>
      <c r="CT134" s="257"/>
      <c r="CU134" s="257"/>
      <c r="CV134" s="260"/>
      <c r="CW134" s="260"/>
      <c r="CX134" s="260"/>
      <c r="CY134" s="260"/>
      <c r="CZ134" s="260"/>
      <c r="DA134" s="257"/>
      <c r="DB134" s="46"/>
      <c r="DC134" s="46"/>
      <c r="DD134" s="46"/>
      <c r="DE134" s="46"/>
      <c r="DF134" s="46"/>
      <c r="DG134" s="46"/>
      <c r="DH134" s="46"/>
      <c r="DI134" s="46"/>
      <c r="DJ134" s="46"/>
      <c r="DK134" s="69"/>
      <c r="DL134" s="69"/>
      <c r="DM134" s="46"/>
      <c r="DN134" s="69"/>
      <c r="DO134" s="69"/>
      <c r="DP134" s="69"/>
      <c r="DQ134" s="69"/>
      <c r="DR134" s="69"/>
      <c r="DS134" s="69"/>
      <c r="DT134" s="69"/>
      <c r="DU134" s="69"/>
      <c r="DV134" s="69"/>
      <c r="DW134" s="69"/>
      <c r="DX134" s="69"/>
      <c r="DY134" s="69"/>
      <c r="DZ134" s="69"/>
      <c r="EA134" s="69"/>
      <c r="EB134" s="69"/>
      <c r="EC134" s="69"/>
      <c r="ED134" s="69"/>
    </row>
    <row r="135" spans="1:134" ht="125.25" hidden="1" customHeight="1" x14ac:dyDescent="0.25">
      <c r="A135" s="387">
        <v>23</v>
      </c>
      <c r="B135" s="398" t="s">
        <v>539</v>
      </c>
      <c r="C135" s="389" t="str">
        <f>VLOOKUP(B135,FORMULAS!$A$30:$B$46,2,0)</f>
        <v>OBJETIVO PROCESO</v>
      </c>
      <c r="D135" s="389" t="str">
        <f>VLOOKUP(B135,FORMULAS!$A$30:$C$46,3,0)</f>
        <v>RESPONSABLE</v>
      </c>
      <c r="E135" s="94"/>
      <c r="F135" s="389"/>
      <c r="G135" s="94"/>
      <c r="H135" s="389"/>
      <c r="I135" s="389"/>
      <c r="J135" s="94"/>
      <c r="K135" s="94"/>
      <c r="L135" s="94"/>
      <c r="M135" s="94"/>
      <c r="N135" s="389"/>
      <c r="O135" s="384">
        <f>+IF(N135&lt;=FORMULAS!$M$2,FORMULAS!$N$2,IF(N135&lt;=FORMULAS!$M$3,FORMULAS!$N$3,IF(N135&lt;=FORMULAS!$M$4,FORMULAS!$N$4,IF(N135&lt;=FORMULAS!$M$5,FORMULAS!$N$5,FORMULAS!$N$6))))</f>
        <v>0.2</v>
      </c>
      <c r="P135" s="387">
        <f>+IF(O135=FORMULAS!N134,FORMULAS!O134,IF(O135=FORMULAS!N135,FORMULAS!O135,IF(O135=FORMULAS!N136,FORMULAS!O136,IF(O135=FORMULAS!N137,FORMULAS!O137,FORMULAS!O138))))</f>
        <v>0</v>
      </c>
      <c r="Q135" s="387" t="e">
        <f>VLOOKUP(P135,FORMULAS!$H$1:$J$11,2,0)</f>
        <v>#N/A</v>
      </c>
      <c r="R135" s="388" t="e">
        <f>+Q135</f>
        <v>#N/A</v>
      </c>
      <c r="S135" s="389" t="str">
        <f>VLOOKUP(A135,'Impacto Ri Inhe'!$B$5:$AF$42,31)</f>
        <v>Mayor</v>
      </c>
      <c r="T135" s="388" t="e">
        <f>CONCATENATE(R135,S135)</f>
        <v>#N/A</v>
      </c>
      <c r="U135" s="397" t="e">
        <f>VLOOKUP(T135,FORMULAS!$K$17:$L$42,2,0)</f>
        <v>#N/A</v>
      </c>
      <c r="V135" s="95"/>
      <c r="W135" s="94"/>
      <c r="X135" s="94"/>
      <c r="Y135" s="94"/>
      <c r="Z135" s="97"/>
      <c r="AA135" s="98">
        <f>+IF(Z135='Tabla Valoración controles'!$D$4,'Tabla Valoración controles'!$F$4,IF('Mapa Corrupcion'!Z135='Tabla Valoración controles'!$D$5,'Tabla Valoración controles'!$F$5,IF(Z135=FORMULAS!$A$10,0,'Tabla Valoración controles'!$F$6)))</f>
        <v>0.1</v>
      </c>
      <c r="AB135" s="97" t="s">
        <v>242</v>
      </c>
      <c r="AC135" s="98">
        <f>+IF(AB135='Tabla Valoración controles'!$D$7,'Tabla Valoración controles'!$F$7,IF(Z135=FORMULAS!$A$10,0,'Tabla Valoración controles'!$F$8))</f>
        <v>0.15</v>
      </c>
      <c r="AD135" s="97" t="s">
        <v>243</v>
      </c>
      <c r="AE135" s="98">
        <f>+IF(AD135='Tabla Valoración controles'!$D$9,'Tabla Valoración controles'!$F$9,IF(Z135=FORMULAS!$A$10,0,'Tabla Valoración controles'!$F$10))</f>
        <v>0</v>
      </c>
      <c r="AF135" s="97" t="s">
        <v>468</v>
      </c>
      <c r="AG135" s="98">
        <f>+IF(AF135='Tabla Valoración controles'!$D$9,'Tabla Valoración controles'!$F$9,IF(AB135=FORMULAS!$A$10,0,'Tabla Valoración controles'!$F$10))</f>
        <v>0</v>
      </c>
      <c r="AH135" s="97" t="s">
        <v>245</v>
      </c>
      <c r="AI135" s="98">
        <f>+IF(AH135='Tabla Valoración controles'!$D$13,'Tabla Valoración controles'!$F$13,'Tabla Valoración controles'!$F$14)</f>
        <v>0</v>
      </c>
      <c r="AJ135" s="99">
        <f t="shared" si="0"/>
        <v>0.25</v>
      </c>
      <c r="AK135" s="100" t="s">
        <v>246</v>
      </c>
      <c r="AL135" s="101">
        <f>+IF(AK135=CONTROLES!$C$50,CONTROLES!$D$50,CONTROLES!$D$51)</f>
        <v>15</v>
      </c>
      <c r="AM135" s="100" t="s">
        <v>251</v>
      </c>
      <c r="AN135" s="101">
        <f>+IF(AM135=CONTROLES!$C$52,CONTROLES!$D$52,CONTROLES!$D$53)</f>
        <v>15</v>
      </c>
      <c r="AO135" s="100" t="s">
        <v>252</v>
      </c>
      <c r="AP135" s="101">
        <f>+IF(AO135=CONTROLES!$C$54,CONTROLES!$D$54,CONTROLES!$D$55)</f>
        <v>15</v>
      </c>
      <c r="AQ135" s="100" t="s">
        <v>283</v>
      </c>
      <c r="AR135" s="101">
        <f>+IF(AQ135=CONTROLES!$C$56,CONTROLES!$D$56,IF(AQ135=CONTROLES!$C$57,CONTROLES!$D$57,CONTROLES!$D$58))</f>
        <v>10</v>
      </c>
      <c r="AS135" s="100" t="s">
        <v>254</v>
      </c>
      <c r="AT135" s="101">
        <f>+IF(AS135=CONTROLES!$C$59,CONTROLES!$D$59,CONTROLES!$D$60)</f>
        <v>15</v>
      </c>
      <c r="AU135" s="100" t="s">
        <v>255</v>
      </c>
      <c r="AV135" s="101">
        <f>+IF(AU135=CONTROLES!$C$61,CONTROLES!$D$61,CONTROLES!$D$62)</f>
        <v>15</v>
      </c>
      <c r="AW135" s="100" t="s">
        <v>256</v>
      </c>
      <c r="AX135" s="101">
        <f>+IF(AW135=CONTROLES!$C$63,CONTROLES!$D$63,IF(AW135=CONTROLES!$C$64,CONTROLES!$D$64,0))</f>
        <v>10</v>
      </c>
      <c r="AY135" s="101">
        <f t="shared" si="1"/>
        <v>95</v>
      </c>
      <c r="AZ135" s="106" t="str">
        <f t="shared" si="2"/>
        <v>Moderado</v>
      </c>
      <c r="BA135" s="228" t="s">
        <v>21</v>
      </c>
      <c r="BB135" s="390" t="str">
        <f>VLOOKUP(BA135,FORMULAS!$A$77:$B$82,2,0)</f>
        <v>Probabilidad</v>
      </c>
      <c r="BC135" s="399" t="str">
        <f>+S135</f>
        <v>Mayor</v>
      </c>
      <c r="BD135" s="400" t="str">
        <f>CONCATENATE(BC135,"-",BB135)</f>
        <v>Mayor-Probabilidad</v>
      </c>
      <c r="BE135" s="397" t="e">
        <f>VLOOKUP(BD135,FORMULAS!$I$77:$J$97,2,0)</f>
        <v>#N/A</v>
      </c>
      <c r="BF135" s="397" t="s">
        <v>257</v>
      </c>
      <c r="BG135" s="229"/>
      <c r="BH135" s="229"/>
      <c r="BI135" s="230"/>
      <c r="BJ135" s="230"/>
      <c r="BK135" s="229"/>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8"/>
      <c r="CN135" s="259"/>
      <c r="CO135" s="259"/>
      <c r="CP135" s="259"/>
      <c r="CQ135" s="259"/>
      <c r="CR135" s="259"/>
      <c r="CS135" s="257"/>
      <c r="CT135" s="257"/>
      <c r="CU135" s="257"/>
      <c r="CV135" s="260"/>
      <c r="CW135" s="260"/>
      <c r="CX135" s="260"/>
      <c r="CY135" s="260"/>
      <c r="CZ135" s="260"/>
      <c r="DA135" s="257"/>
      <c r="DB135" s="46"/>
      <c r="DC135" s="46"/>
      <c r="DD135" s="46"/>
      <c r="DE135" s="46"/>
      <c r="DF135" s="46"/>
      <c r="DG135" s="46"/>
      <c r="DH135" s="46"/>
      <c r="DI135" s="46"/>
      <c r="DJ135" s="46"/>
      <c r="DK135" s="69"/>
      <c r="DL135" s="69"/>
      <c r="DM135" s="46"/>
      <c r="DN135" s="69"/>
      <c r="DO135" s="69"/>
      <c r="DP135" s="69"/>
      <c r="DQ135" s="69"/>
      <c r="DR135" s="69"/>
      <c r="DS135" s="69"/>
      <c r="DT135" s="69"/>
      <c r="DU135" s="69"/>
      <c r="DV135" s="69"/>
      <c r="DW135" s="69"/>
      <c r="DX135" s="69"/>
      <c r="DY135" s="69"/>
      <c r="DZ135" s="69"/>
      <c r="EA135" s="69"/>
      <c r="EB135" s="69"/>
      <c r="EC135" s="69"/>
      <c r="ED135" s="69"/>
    </row>
    <row r="136" spans="1:134" ht="39.75" hidden="1" customHeight="1" x14ac:dyDescent="0.25">
      <c r="A136" s="385"/>
      <c r="B136" s="385"/>
      <c r="C136" s="385"/>
      <c r="D136" s="385"/>
      <c r="E136" s="94"/>
      <c r="F136" s="385"/>
      <c r="G136" s="94"/>
      <c r="H136" s="385"/>
      <c r="I136" s="385"/>
      <c r="J136" s="198"/>
      <c r="K136" s="198"/>
      <c r="L136" s="198"/>
      <c r="M136" s="198"/>
      <c r="N136" s="385"/>
      <c r="O136" s="385"/>
      <c r="P136" s="385"/>
      <c r="Q136" s="385"/>
      <c r="R136" s="385"/>
      <c r="S136" s="385"/>
      <c r="T136" s="385"/>
      <c r="U136" s="385"/>
      <c r="V136" s="95"/>
      <c r="W136" s="94"/>
      <c r="X136" s="94"/>
      <c r="Y136" s="94"/>
      <c r="Z136" s="97"/>
      <c r="AA136" s="98">
        <f>+IF(Z136='Tabla Valoración controles'!$D$4,'Tabla Valoración controles'!$F$4,IF('Mapa Corrupcion'!Z136='Tabla Valoración controles'!$D$5,'Tabla Valoración controles'!$F$5,IF(Z136=FORMULAS!$A$10,0,'Tabla Valoración controles'!$F$6)))</f>
        <v>0.1</v>
      </c>
      <c r="AB136" s="97"/>
      <c r="AC136" s="98">
        <f>+IF(AB136='Tabla Valoración controles'!$D$7,'Tabla Valoración controles'!$F$7,IF(Z136=FORMULAS!$A$10,0,'Tabla Valoración controles'!$F$8))</f>
        <v>0.15</v>
      </c>
      <c r="AD136" s="97"/>
      <c r="AE136" s="98">
        <f>+IF(AD136='Tabla Valoración controles'!$D$9,'Tabla Valoración controles'!$F$9,IF(Z136=FORMULAS!$A$10,0,'Tabla Valoración controles'!$F$10))</f>
        <v>0</v>
      </c>
      <c r="AF136" s="97"/>
      <c r="AG136" s="98">
        <f>+IF(AF136='Tabla Valoración controles'!$D$9,'Tabla Valoración controles'!$F$9,IF(AB136=FORMULAS!$A$10,0,'Tabla Valoración controles'!$F$10))</f>
        <v>0</v>
      </c>
      <c r="AH136" s="97"/>
      <c r="AI136" s="98">
        <f>+IF(AH136='Tabla Valoración controles'!$D$13,'Tabla Valoración controles'!$F$13,'Tabla Valoración controles'!$F$14)</f>
        <v>0</v>
      </c>
      <c r="AJ136" s="99">
        <f t="shared" si="0"/>
        <v>0.25</v>
      </c>
      <c r="AK136" s="100" t="s">
        <v>246</v>
      </c>
      <c r="AL136" s="101">
        <f>+IF(AK136=CONTROLES!$C$50,CONTROLES!$D$50,CONTROLES!$D$51)</f>
        <v>15</v>
      </c>
      <c r="AM136" s="100" t="s">
        <v>251</v>
      </c>
      <c r="AN136" s="101">
        <f>+IF(AM136=CONTROLES!$C$52,CONTROLES!$D$52,CONTROLES!$D$53)</f>
        <v>15</v>
      </c>
      <c r="AO136" s="100" t="s">
        <v>252</v>
      </c>
      <c r="AP136" s="101">
        <f>+IF(AO136=CONTROLES!$C$54,CONTROLES!$D$54,CONTROLES!$D$55)</f>
        <v>15</v>
      </c>
      <c r="AQ136" s="100" t="s">
        <v>283</v>
      </c>
      <c r="AR136" s="101">
        <f>+IF(AQ136=CONTROLES!$C$56,CONTROLES!$D$56,IF(AQ136=CONTROLES!$C$57,CONTROLES!$D$57,CONTROLES!$D$58))</f>
        <v>10</v>
      </c>
      <c r="AS136" s="100" t="s">
        <v>254</v>
      </c>
      <c r="AT136" s="101">
        <f>+IF(AS136=CONTROLES!$C$59,CONTROLES!$D$59,CONTROLES!$D$60)</f>
        <v>15</v>
      </c>
      <c r="AU136" s="100" t="s">
        <v>255</v>
      </c>
      <c r="AV136" s="101">
        <f>+IF(AU136=CONTROLES!$C$61,CONTROLES!$D$61,CONTROLES!$D$62)</f>
        <v>15</v>
      </c>
      <c r="AW136" s="100" t="s">
        <v>256</v>
      </c>
      <c r="AX136" s="101">
        <f>+IF(AW136=CONTROLES!$C$63,CONTROLES!$D$63,IF(AW136=CONTROLES!$C$64,CONTROLES!$D$64,0))</f>
        <v>10</v>
      </c>
      <c r="AY136" s="101">
        <f t="shared" si="1"/>
        <v>95</v>
      </c>
      <c r="AZ136" s="106" t="str">
        <f t="shared" si="2"/>
        <v>Moderado</v>
      </c>
      <c r="BA136" s="231"/>
      <c r="BB136" s="385"/>
      <c r="BC136" s="385"/>
      <c r="BD136" s="385"/>
      <c r="BE136" s="385"/>
      <c r="BF136" s="385"/>
      <c r="BG136" s="143"/>
      <c r="BH136" s="143"/>
      <c r="BI136" s="143"/>
      <c r="BJ136" s="143"/>
      <c r="BK136" s="143"/>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8"/>
      <c r="CN136" s="259"/>
      <c r="CO136" s="259"/>
      <c r="CP136" s="259"/>
      <c r="CQ136" s="259"/>
      <c r="CR136" s="259"/>
      <c r="CS136" s="257"/>
      <c r="CT136" s="257"/>
      <c r="CU136" s="257"/>
      <c r="CV136" s="260"/>
      <c r="CW136" s="260"/>
      <c r="CX136" s="260"/>
      <c r="CY136" s="260"/>
      <c r="CZ136" s="260"/>
      <c r="DA136" s="257"/>
      <c r="DB136" s="46"/>
      <c r="DC136" s="46"/>
      <c r="DD136" s="46"/>
      <c r="DE136" s="46"/>
      <c r="DF136" s="46"/>
      <c r="DG136" s="46"/>
      <c r="DH136" s="46"/>
      <c r="DI136" s="46"/>
      <c r="DJ136" s="46"/>
      <c r="DK136" s="69"/>
      <c r="DL136" s="69"/>
      <c r="DM136" s="46"/>
      <c r="DN136" s="69"/>
      <c r="DO136" s="69"/>
      <c r="DP136" s="69"/>
      <c r="DQ136" s="69"/>
      <c r="DR136" s="69"/>
      <c r="DS136" s="69"/>
      <c r="DT136" s="69"/>
      <c r="DU136" s="69"/>
      <c r="DV136" s="69"/>
      <c r="DW136" s="69"/>
      <c r="DX136" s="69"/>
      <c r="DY136" s="69"/>
      <c r="DZ136" s="69"/>
      <c r="EA136" s="69"/>
      <c r="EB136" s="69"/>
      <c r="EC136" s="69"/>
      <c r="ED136" s="69"/>
    </row>
    <row r="137" spans="1:134" ht="39.75" hidden="1" customHeight="1" x14ac:dyDescent="0.25">
      <c r="A137" s="385"/>
      <c r="B137" s="385"/>
      <c r="C137" s="385"/>
      <c r="D137" s="385"/>
      <c r="E137" s="94"/>
      <c r="F137" s="385"/>
      <c r="G137" s="94"/>
      <c r="H137" s="385"/>
      <c r="I137" s="385"/>
      <c r="J137" s="198"/>
      <c r="K137" s="198"/>
      <c r="L137" s="198"/>
      <c r="M137" s="198"/>
      <c r="N137" s="385"/>
      <c r="O137" s="385"/>
      <c r="P137" s="385"/>
      <c r="Q137" s="385"/>
      <c r="R137" s="385"/>
      <c r="S137" s="385"/>
      <c r="T137" s="385"/>
      <c r="U137" s="385"/>
      <c r="V137" s="95"/>
      <c r="W137" s="94"/>
      <c r="X137" s="94"/>
      <c r="Y137" s="94"/>
      <c r="Z137" s="97"/>
      <c r="AA137" s="98">
        <f>+IF(Z137='Tabla Valoración controles'!$D$4,'Tabla Valoración controles'!$F$4,IF('Mapa Corrupcion'!Z137='Tabla Valoración controles'!$D$5,'Tabla Valoración controles'!$F$5,IF(Z137=FORMULAS!$A$10,0,'Tabla Valoración controles'!$F$6)))</f>
        <v>0.1</v>
      </c>
      <c r="AB137" s="97"/>
      <c r="AC137" s="98">
        <f>+IF(AB137='Tabla Valoración controles'!$D$7,'Tabla Valoración controles'!$F$7,IF(Z137=FORMULAS!$A$10,0,'Tabla Valoración controles'!$F$8))</f>
        <v>0.15</v>
      </c>
      <c r="AD137" s="97"/>
      <c r="AE137" s="98">
        <f>+IF(AD137='Tabla Valoración controles'!$D$9,'Tabla Valoración controles'!$F$9,IF(Z137=FORMULAS!$A$10,0,'Tabla Valoración controles'!$F$10))</f>
        <v>0</v>
      </c>
      <c r="AF137" s="97"/>
      <c r="AG137" s="98">
        <f>+IF(AF137='Tabla Valoración controles'!$D$9,'Tabla Valoración controles'!$F$9,IF(AB137=FORMULAS!$A$10,0,'Tabla Valoración controles'!$F$10))</f>
        <v>0</v>
      </c>
      <c r="AH137" s="97"/>
      <c r="AI137" s="98">
        <f>+IF(AH137='Tabla Valoración controles'!$D$13,'Tabla Valoración controles'!$F$13,'Tabla Valoración controles'!$F$14)</f>
        <v>0</v>
      </c>
      <c r="AJ137" s="99">
        <f t="shared" si="0"/>
        <v>0.25</v>
      </c>
      <c r="AK137" s="100" t="s">
        <v>246</v>
      </c>
      <c r="AL137" s="101">
        <f>+IF(AK137=CONTROLES!$C$50,CONTROLES!$D$50,CONTROLES!$D$51)</f>
        <v>15</v>
      </c>
      <c r="AM137" s="100" t="s">
        <v>251</v>
      </c>
      <c r="AN137" s="101">
        <f>+IF(AM137=CONTROLES!$C$52,CONTROLES!$D$52,CONTROLES!$D$53)</f>
        <v>15</v>
      </c>
      <c r="AO137" s="100" t="s">
        <v>252</v>
      </c>
      <c r="AP137" s="101">
        <f>+IF(AO137=CONTROLES!$C$54,CONTROLES!$D$54,CONTROLES!$D$55)</f>
        <v>15</v>
      </c>
      <c r="AQ137" s="100" t="s">
        <v>283</v>
      </c>
      <c r="AR137" s="101">
        <f>+IF(AQ137=CONTROLES!$C$56,CONTROLES!$D$56,IF(AQ137=CONTROLES!$C$57,CONTROLES!$D$57,CONTROLES!$D$58))</f>
        <v>10</v>
      </c>
      <c r="AS137" s="100" t="s">
        <v>254</v>
      </c>
      <c r="AT137" s="101">
        <f>+IF(AS137=CONTROLES!$C$59,CONTROLES!$D$59,CONTROLES!$D$60)</f>
        <v>15</v>
      </c>
      <c r="AU137" s="100" t="s">
        <v>255</v>
      </c>
      <c r="AV137" s="101">
        <f>+IF(AU137=CONTROLES!$C$61,CONTROLES!$D$61,CONTROLES!$D$62)</f>
        <v>15</v>
      </c>
      <c r="AW137" s="100" t="s">
        <v>256</v>
      </c>
      <c r="AX137" s="101">
        <f>+IF(AW137=CONTROLES!$C$63,CONTROLES!$D$63,IF(AW137=CONTROLES!$C$64,CONTROLES!$D$64,0))</f>
        <v>10</v>
      </c>
      <c r="AY137" s="101">
        <f t="shared" si="1"/>
        <v>95</v>
      </c>
      <c r="AZ137" s="106" t="str">
        <f t="shared" si="2"/>
        <v>Moderado</v>
      </c>
      <c r="BA137" s="231"/>
      <c r="BB137" s="385"/>
      <c r="BC137" s="385"/>
      <c r="BD137" s="385"/>
      <c r="BE137" s="385"/>
      <c r="BF137" s="385"/>
      <c r="BG137" s="143"/>
      <c r="BH137" s="143"/>
      <c r="BI137" s="143"/>
      <c r="BJ137" s="143"/>
      <c r="BK137" s="143"/>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61"/>
      <c r="CN137" s="257"/>
      <c r="CO137" s="257"/>
      <c r="CP137" s="257"/>
      <c r="CQ137" s="257"/>
      <c r="CR137" s="257"/>
      <c r="CS137" s="257"/>
      <c r="CT137" s="257"/>
      <c r="CU137" s="257"/>
      <c r="CV137" s="260"/>
      <c r="CW137" s="260"/>
      <c r="CX137" s="260"/>
      <c r="CY137" s="260"/>
      <c r="CZ137" s="260"/>
      <c r="DA137" s="257"/>
      <c r="DB137" s="46"/>
      <c r="DC137" s="46"/>
      <c r="DD137" s="46"/>
      <c r="DE137" s="46"/>
      <c r="DF137" s="46"/>
      <c r="DG137" s="46"/>
      <c r="DH137" s="46"/>
      <c r="DI137" s="46"/>
      <c r="DJ137" s="46"/>
      <c r="DK137" s="69"/>
      <c r="DL137" s="69"/>
      <c r="DM137" s="46"/>
      <c r="DN137" s="69"/>
      <c r="DO137" s="69"/>
      <c r="DP137" s="69"/>
      <c r="DQ137" s="69"/>
      <c r="DR137" s="69"/>
      <c r="DS137" s="69"/>
      <c r="DT137" s="69"/>
      <c r="DU137" s="69"/>
      <c r="DV137" s="69"/>
      <c r="DW137" s="69"/>
      <c r="DX137" s="69"/>
      <c r="DY137" s="69"/>
      <c r="DZ137" s="69"/>
      <c r="EA137" s="69"/>
      <c r="EB137" s="69"/>
      <c r="EC137" s="69"/>
      <c r="ED137" s="69"/>
    </row>
    <row r="138" spans="1:134" ht="39.75" hidden="1" customHeight="1" x14ac:dyDescent="0.25">
      <c r="A138" s="385"/>
      <c r="B138" s="385"/>
      <c r="C138" s="385"/>
      <c r="D138" s="385"/>
      <c r="E138" s="94"/>
      <c r="F138" s="385"/>
      <c r="G138" s="94"/>
      <c r="H138" s="385"/>
      <c r="I138" s="385"/>
      <c r="J138" s="198"/>
      <c r="K138" s="198"/>
      <c r="L138" s="198"/>
      <c r="M138" s="198"/>
      <c r="N138" s="385"/>
      <c r="O138" s="385"/>
      <c r="P138" s="385"/>
      <c r="Q138" s="385"/>
      <c r="R138" s="385"/>
      <c r="S138" s="385"/>
      <c r="T138" s="385"/>
      <c r="U138" s="385"/>
      <c r="V138" s="95"/>
      <c r="W138" s="94"/>
      <c r="X138" s="94"/>
      <c r="Y138" s="94"/>
      <c r="Z138" s="97"/>
      <c r="AA138" s="98">
        <f>+IF(Z138='Tabla Valoración controles'!$D$4,'Tabla Valoración controles'!$F$4,IF('Mapa Corrupcion'!Z138='Tabla Valoración controles'!$D$5,'Tabla Valoración controles'!$F$5,IF(Z138=FORMULAS!$A$10,0,'Tabla Valoración controles'!$F$6)))</f>
        <v>0.1</v>
      </c>
      <c r="AB138" s="97"/>
      <c r="AC138" s="98">
        <f>+IF(AB138='Tabla Valoración controles'!$D$7,'Tabla Valoración controles'!$F$7,IF(Z138=FORMULAS!$A$10,0,'Tabla Valoración controles'!$F$8))</f>
        <v>0.15</v>
      </c>
      <c r="AD138" s="97"/>
      <c r="AE138" s="98">
        <f>+IF(AD138='Tabla Valoración controles'!$D$9,'Tabla Valoración controles'!$F$9,IF(Z138=FORMULAS!$A$10,0,'Tabla Valoración controles'!$F$10))</f>
        <v>0</v>
      </c>
      <c r="AF138" s="97"/>
      <c r="AG138" s="98">
        <f>+IF(AF138='Tabla Valoración controles'!$D$9,'Tabla Valoración controles'!$F$9,IF(AB138=FORMULAS!$A$10,0,'Tabla Valoración controles'!$F$10))</f>
        <v>0</v>
      </c>
      <c r="AH138" s="97"/>
      <c r="AI138" s="98">
        <f>+IF(AH138='Tabla Valoración controles'!$D$13,'Tabla Valoración controles'!$F$13,'Tabla Valoración controles'!$F$14)</f>
        <v>0</v>
      </c>
      <c r="AJ138" s="99">
        <f t="shared" si="0"/>
        <v>0.25</v>
      </c>
      <c r="AK138" s="100" t="s">
        <v>246</v>
      </c>
      <c r="AL138" s="101">
        <f>+IF(AK138=CONTROLES!$C$50,CONTROLES!$D$50,CONTROLES!$D$51)</f>
        <v>15</v>
      </c>
      <c r="AM138" s="100" t="s">
        <v>251</v>
      </c>
      <c r="AN138" s="101">
        <f>+IF(AM138=CONTROLES!$C$52,CONTROLES!$D$52,CONTROLES!$D$53)</f>
        <v>15</v>
      </c>
      <c r="AO138" s="100" t="s">
        <v>252</v>
      </c>
      <c r="AP138" s="101">
        <f>+IF(AO138=CONTROLES!$C$54,CONTROLES!$D$54,CONTROLES!$D$55)</f>
        <v>15</v>
      </c>
      <c r="AQ138" s="100" t="s">
        <v>283</v>
      </c>
      <c r="AR138" s="101">
        <f>+IF(AQ138=CONTROLES!$C$56,CONTROLES!$D$56,IF(AQ138=CONTROLES!$C$57,CONTROLES!$D$57,CONTROLES!$D$58))</f>
        <v>10</v>
      </c>
      <c r="AS138" s="100" t="s">
        <v>254</v>
      </c>
      <c r="AT138" s="101">
        <f>+IF(AS138=CONTROLES!$C$59,CONTROLES!$D$59,CONTROLES!$D$60)</f>
        <v>15</v>
      </c>
      <c r="AU138" s="100" t="s">
        <v>255</v>
      </c>
      <c r="AV138" s="101">
        <f>+IF(AU138=CONTROLES!$C$61,CONTROLES!$D$61,CONTROLES!$D$62)</f>
        <v>15</v>
      </c>
      <c r="AW138" s="100" t="s">
        <v>256</v>
      </c>
      <c r="AX138" s="101">
        <f>+IF(AW138=CONTROLES!$C$63,CONTROLES!$D$63,IF(AW138=CONTROLES!$C$64,CONTROLES!$D$64,0))</f>
        <v>10</v>
      </c>
      <c r="AY138" s="101">
        <f t="shared" si="1"/>
        <v>95</v>
      </c>
      <c r="AZ138" s="106" t="str">
        <f t="shared" si="2"/>
        <v>Moderado</v>
      </c>
      <c r="BA138" s="231"/>
      <c r="BB138" s="385"/>
      <c r="BC138" s="385"/>
      <c r="BD138" s="385"/>
      <c r="BE138" s="385"/>
      <c r="BF138" s="385"/>
      <c r="BG138" s="143"/>
      <c r="BH138" s="143"/>
      <c r="BI138" s="143"/>
      <c r="BJ138" s="143"/>
      <c r="BK138" s="143"/>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61"/>
      <c r="CN138" s="257"/>
      <c r="CO138" s="257"/>
      <c r="CP138" s="257"/>
      <c r="CQ138" s="257"/>
      <c r="CR138" s="257"/>
      <c r="CS138" s="257"/>
      <c r="CT138" s="257"/>
      <c r="CU138" s="257"/>
      <c r="CV138" s="260"/>
      <c r="CW138" s="260"/>
      <c r="CX138" s="260"/>
      <c r="CY138" s="260"/>
      <c r="CZ138" s="260"/>
      <c r="DA138" s="257"/>
      <c r="DB138" s="46"/>
      <c r="DC138" s="46"/>
      <c r="DD138" s="46"/>
      <c r="DE138" s="46"/>
      <c r="DF138" s="46"/>
      <c r="DG138" s="46"/>
      <c r="DH138" s="46"/>
      <c r="DI138" s="46"/>
      <c r="DJ138" s="46"/>
      <c r="DK138" s="69"/>
      <c r="DL138" s="69"/>
      <c r="DM138" s="46"/>
      <c r="DN138" s="69"/>
      <c r="DO138" s="69"/>
      <c r="DP138" s="69"/>
      <c r="DQ138" s="69"/>
      <c r="DR138" s="69"/>
      <c r="DS138" s="69"/>
      <c r="DT138" s="69"/>
      <c r="DU138" s="69"/>
      <c r="DV138" s="69"/>
      <c r="DW138" s="69"/>
      <c r="DX138" s="69"/>
      <c r="DY138" s="69"/>
      <c r="DZ138" s="69"/>
      <c r="EA138" s="69"/>
      <c r="EB138" s="69"/>
      <c r="EC138" s="69"/>
      <c r="ED138" s="69"/>
    </row>
    <row r="139" spans="1:134" ht="39.75" hidden="1" customHeight="1" x14ac:dyDescent="0.25">
      <c r="A139" s="385"/>
      <c r="B139" s="385"/>
      <c r="C139" s="385"/>
      <c r="D139" s="385"/>
      <c r="E139" s="94"/>
      <c r="F139" s="385"/>
      <c r="G139" s="94"/>
      <c r="H139" s="385"/>
      <c r="I139" s="385"/>
      <c r="J139" s="198"/>
      <c r="K139" s="198"/>
      <c r="L139" s="198"/>
      <c r="M139" s="198"/>
      <c r="N139" s="385"/>
      <c r="O139" s="385"/>
      <c r="P139" s="385"/>
      <c r="Q139" s="385"/>
      <c r="R139" s="385"/>
      <c r="S139" s="385"/>
      <c r="T139" s="385"/>
      <c r="U139" s="385"/>
      <c r="V139" s="95"/>
      <c r="W139" s="94"/>
      <c r="X139" s="94"/>
      <c r="Y139" s="94"/>
      <c r="Z139" s="97"/>
      <c r="AA139" s="98">
        <f>+IF(Z139='Tabla Valoración controles'!$D$4,'Tabla Valoración controles'!$F$4,IF('Mapa Corrupcion'!Z139='Tabla Valoración controles'!$D$5,'Tabla Valoración controles'!$F$5,IF(Z139=FORMULAS!$A$10,0,'Tabla Valoración controles'!$F$6)))</f>
        <v>0.1</v>
      </c>
      <c r="AB139" s="97"/>
      <c r="AC139" s="98">
        <f>+IF(AB139='Tabla Valoración controles'!$D$7,'Tabla Valoración controles'!$F$7,IF(Z139=FORMULAS!$A$10,0,'Tabla Valoración controles'!$F$8))</f>
        <v>0.15</v>
      </c>
      <c r="AD139" s="97"/>
      <c r="AE139" s="98">
        <f>+IF(AD139='Tabla Valoración controles'!$D$9,'Tabla Valoración controles'!$F$9,IF(Z139=FORMULAS!$A$10,0,'Tabla Valoración controles'!$F$10))</f>
        <v>0</v>
      </c>
      <c r="AF139" s="97"/>
      <c r="AG139" s="98">
        <f>+IF(AF139='Tabla Valoración controles'!$D$9,'Tabla Valoración controles'!$F$9,IF(AB139=FORMULAS!$A$10,0,'Tabla Valoración controles'!$F$10))</f>
        <v>0</v>
      </c>
      <c r="AH139" s="97"/>
      <c r="AI139" s="98">
        <f>+IF(AH139='Tabla Valoración controles'!$D$13,'Tabla Valoración controles'!$F$13,'Tabla Valoración controles'!$F$14)</f>
        <v>0</v>
      </c>
      <c r="AJ139" s="99">
        <f t="shared" si="0"/>
        <v>0.25</v>
      </c>
      <c r="AK139" s="100" t="s">
        <v>246</v>
      </c>
      <c r="AL139" s="101">
        <f>+IF(AK139=CONTROLES!$C$50,CONTROLES!$D$50,CONTROLES!$D$51)</f>
        <v>15</v>
      </c>
      <c r="AM139" s="100" t="s">
        <v>251</v>
      </c>
      <c r="AN139" s="101">
        <f>+IF(AM139=CONTROLES!$C$52,CONTROLES!$D$52,CONTROLES!$D$53)</f>
        <v>15</v>
      </c>
      <c r="AO139" s="100" t="s">
        <v>252</v>
      </c>
      <c r="AP139" s="101">
        <f>+IF(AO139=CONTROLES!$C$54,CONTROLES!$D$54,CONTROLES!$D$55)</f>
        <v>15</v>
      </c>
      <c r="AQ139" s="100" t="s">
        <v>283</v>
      </c>
      <c r="AR139" s="101">
        <f>+IF(AQ139=CONTROLES!$C$56,CONTROLES!$D$56,IF(AQ139=CONTROLES!$C$57,CONTROLES!$D$57,CONTROLES!$D$58))</f>
        <v>10</v>
      </c>
      <c r="AS139" s="100" t="s">
        <v>254</v>
      </c>
      <c r="AT139" s="101">
        <f>+IF(AS139=CONTROLES!$C$59,CONTROLES!$D$59,CONTROLES!$D$60)</f>
        <v>15</v>
      </c>
      <c r="AU139" s="100" t="s">
        <v>255</v>
      </c>
      <c r="AV139" s="101">
        <f>+IF(AU139=CONTROLES!$C$61,CONTROLES!$D$61,CONTROLES!$D$62)</f>
        <v>15</v>
      </c>
      <c r="AW139" s="100" t="s">
        <v>256</v>
      </c>
      <c r="AX139" s="101">
        <f>+IF(AW139=CONTROLES!$C$63,CONTROLES!$D$63,IF(AW139=CONTROLES!$C$64,CONTROLES!$D$64,0))</f>
        <v>10</v>
      </c>
      <c r="AY139" s="101">
        <f t="shared" si="1"/>
        <v>95</v>
      </c>
      <c r="AZ139" s="106" t="str">
        <f t="shared" si="2"/>
        <v>Moderado</v>
      </c>
      <c r="BA139" s="231"/>
      <c r="BB139" s="385"/>
      <c r="BC139" s="385"/>
      <c r="BD139" s="385"/>
      <c r="BE139" s="385"/>
      <c r="BF139" s="385"/>
      <c r="BG139" s="143"/>
      <c r="BH139" s="143"/>
      <c r="BI139" s="143"/>
      <c r="BJ139" s="143"/>
      <c r="BK139" s="143"/>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61"/>
      <c r="CN139" s="257"/>
      <c r="CO139" s="257"/>
      <c r="CP139" s="257"/>
      <c r="CQ139" s="257"/>
      <c r="CR139" s="257"/>
      <c r="CS139" s="257"/>
      <c r="CT139" s="257"/>
      <c r="CU139" s="257"/>
      <c r="CV139" s="260"/>
      <c r="CW139" s="260"/>
      <c r="CX139" s="260"/>
      <c r="CY139" s="260"/>
      <c r="CZ139" s="260"/>
      <c r="DA139" s="257"/>
      <c r="DB139" s="46"/>
      <c r="DC139" s="46"/>
      <c r="DD139" s="46"/>
      <c r="DE139" s="46"/>
      <c r="DF139" s="46"/>
      <c r="DG139" s="46"/>
      <c r="DH139" s="46"/>
      <c r="DI139" s="46"/>
      <c r="DJ139" s="46"/>
      <c r="DK139" s="69"/>
      <c r="DL139" s="69"/>
      <c r="DM139" s="46"/>
      <c r="DN139" s="69"/>
      <c r="DO139" s="69"/>
      <c r="DP139" s="69"/>
      <c r="DQ139" s="69"/>
      <c r="DR139" s="69"/>
      <c r="DS139" s="69"/>
      <c r="DT139" s="69"/>
      <c r="DU139" s="69"/>
      <c r="DV139" s="69"/>
      <c r="DW139" s="69"/>
      <c r="DX139" s="69"/>
      <c r="DY139" s="69"/>
      <c r="DZ139" s="69"/>
      <c r="EA139" s="69"/>
      <c r="EB139" s="69"/>
      <c r="EC139" s="69"/>
      <c r="ED139" s="69"/>
    </row>
    <row r="140" spans="1:134" ht="39.75" hidden="1" customHeight="1" x14ac:dyDescent="0.25">
      <c r="A140" s="386"/>
      <c r="B140" s="386"/>
      <c r="C140" s="386"/>
      <c r="D140" s="386"/>
      <c r="E140" s="94"/>
      <c r="F140" s="386"/>
      <c r="G140" s="94"/>
      <c r="H140" s="386"/>
      <c r="I140" s="386"/>
      <c r="J140" s="193"/>
      <c r="K140" s="193"/>
      <c r="L140" s="193"/>
      <c r="M140" s="193"/>
      <c r="N140" s="386"/>
      <c r="O140" s="386"/>
      <c r="P140" s="386"/>
      <c r="Q140" s="386"/>
      <c r="R140" s="386"/>
      <c r="S140" s="386"/>
      <c r="T140" s="386"/>
      <c r="U140" s="386"/>
      <c r="V140" s="95"/>
      <c r="W140" s="94"/>
      <c r="X140" s="94"/>
      <c r="Y140" s="94"/>
      <c r="Z140" s="97"/>
      <c r="AA140" s="98">
        <f>+IF(Z140='Tabla Valoración controles'!$D$4,'Tabla Valoración controles'!$F$4,IF('Mapa Corrupcion'!Z140='Tabla Valoración controles'!$D$5,'Tabla Valoración controles'!$F$5,IF(Z140=FORMULAS!$A$10,0,'Tabla Valoración controles'!$F$6)))</f>
        <v>0.1</v>
      </c>
      <c r="AB140" s="97"/>
      <c r="AC140" s="98">
        <f>+IF(AB140='Tabla Valoración controles'!$D$7,'Tabla Valoración controles'!$F$7,IF(Z140=FORMULAS!$A$10,0,'Tabla Valoración controles'!$F$8))</f>
        <v>0.15</v>
      </c>
      <c r="AD140" s="97"/>
      <c r="AE140" s="98">
        <f>+IF(AD140='Tabla Valoración controles'!$D$9,'Tabla Valoración controles'!$F$9,IF(Z140=FORMULAS!$A$10,0,'Tabla Valoración controles'!$F$10))</f>
        <v>0</v>
      </c>
      <c r="AF140" s="97"/>
      <c r="AG140" s="98">
        <f>+IF(AF140='Tabla Valoración controles'!$D$9,'Tabla Valoración controles'!$F$9,IF(AB140=FORMULAS!$A$10,0,'Tabla Valoración controles'!$F$10))</f>
        <v>0</v>
      </c>
      <c r="AH140" s="97"/>
      <c r="AI140" s="98">
        <f>+IF(AH140='Tabla Valoración controles'!$D$13,'Tabla Valoración controles'!$F$13,'Tabla Valoración controles'!$F$14)</f>
        <v>0</v>
      </c>
      <c r="AJ140" s="99">
        <f t="shared" si="0"/>
        <v>0.25</v>
      </c>
      <c r="AK140" s="100" t="s">
        <v>246</v>
      </c>
      <c r="AL140" s="101">
        <f>+IF(AK140=CONTROLES!$C$50,CONTROLES!$D$50,CONTROLES!$D$51)</f>
        <v>15</v>
      </c>
      <c r="AM140" s="100" t="s">
        <v>251</v>
      </c>
      <c r="AN140" s="101">
        <f>+IF(AM140=CONTROLES!$C$52,CONTROLES!$D$52,CONTROLES!$D$53)</f>
        <v>15</v>
      </c>
      <c r="AO140" s="100" t="s">
        <v>252</v>
      </c>
      <c r="AP140" s="101">
        <f>+IF(AO140=CONTROLES!$C$54,CONTROLES!$D$54,CONTROLES!$D$55)</f>
        <v>15</v>
      </c>
      <c r="AQ140" s="100" t="s">
        <v>283</v>
      </c>
      <c r="AR140" s="101">
        <f>+IF(AQ140=CONTROLES!$C$56,CONTROLES!$D$56,IF(AQ140=CONTROLES!$C$57,CONTROLES!$D$57,CONTROLES!$D$58))</f>
        <v>10</v>
      </c>
      <c r="AS140" s="100" t="s">
        <v>254</v>
      </c>
      <c r="AT140" s="101">
        <f>+IF(AS140=CONTROLES!$C$59,CONTROLES!$D$59,CONTROLES!$D$60)</f>
        <v>15</v>
      </c>
      <c r="AU140" s="100" t="s">
        <v>255</v>
      </c>
      <c r="AV140" s="101">
        <f>+IF(AU140=CONTROLES!$C$61,CONTROLES!$D$61,CONTROLES!$D$62)</f>
        <v>15</v>
      </c>
      <c r="AW140" s="100" t="s">
        <v>256</v>
      </c>
      <c r="AX140" s="101">
        <f>+IF(AW140=CONTROLES!$C$63,CONTROLES!$D$63,IF(AW140=CONTROLES!$C$64,CONTROLES!$D$64,0))</f>
        <v>10</v>
      </c>
      <c r="AY140" s="101">
        <f t="shared" si="1"/>
        <v>95</v>
      </c>
      <c r="AZ140" s="106" t="str">
        <f t="shared" si="2"/>
        <v>Moderado</v>
      </c>
      <c r="BA140" s="184"/>
      <c r="BB140" s="386"/>
      <c r="BC140" s="386"/>
      <c r="BD140" s="386"/>
      <c r="BE140" s="386"/>
      <c r="BF140" s="386"/>
      <c r="BG140" s="143"/>
      <c r="BH140" s="143"/>
      <c r="BI140" s="143"/>
      <c r="BJ140" s="143"/>
      <c r="BK140" s="143"/>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61"/>
      <c r="CN140" s="257"/>
      <c r="CO140" s="257"/>
      <c r="CP140" s="257"/>
      <c r="CQ140" s="257"/>
      <c r="CR140" s="257"/>
      <c r="CS140" s="257"/>
      <c r="CT140" s="257"/>
      <c r="CU140" s="257"/>
      <c r="CV140" s="260"/>
      <c r="CW140" s="260"/>
      <c r="CX140" s="260"/>
      <c r="CY140" s="260"/>
      <c r="CZ140" s="260"/>
      <c r="DA140" s="257"/>
      <c r="DB140" s="46"/>
      <c r="DC140" s="46"/>
      <c r="DD140" s="46"/>
      <c r="DE140" s="46"/>
      <c r="DF140" s="46"/>
      <c r="DG140" s="46"/>
      <c r="DH140" s="46"/>
      <c r="DI140" s="46"/>
      <c r="DJ140" s="46"/>
      <c r="DK140" s="69"/>
      <c r="DL140" s="69"/>
      <c r="DM140" s="46"/>
      <c r="DN140" s="69"/>
      <c r="DO140" s="69"/>
      <c r="DP140" s="69"/>
      <c r="DQ140" s="69"/>
      <c r="DR140" s="69"/>
      <c r="DS140" s="69"/>
      <c r="DT140" s="69"/>
      <c r="DU140" s="69"/>
      <c r="DV140" s="69"/>
      <c r="DW140" s="69"/>
      <c r="DX140" s="69"/>
      <c r="DY140" s="69"/>
      <c r="DZ140" s="69"/>
      <c r="EA140" s="69"/>
      <c r="EB140" s="69"/>
      <c r="EC140" s="69"/>
      <c r="ED140" s="69"/>
    </row>
    <row r="141" spans="1:134" ht="57.75" hidden="1" customHeight="1" x14ac:dyDescent="0.25">
      <c r="A141" s="387">
        <v>24</v>
      </c>
      <c r="B141" s="398" t="s">
        <v>539</v>
      </c>
      <c r="C141" s="389" t="str">
        <f>VLOOKUP(B141,FORMULAS!$A$30:$B$46,2,0)</f>
        <v>OBJETIVO PROCESO</v>
      </c>
      <c r="D141" s="389" t="str">
        <f>VLOOKUP(B141,FORMULAS!$A$30:$C$46,3,0)</f>
        <v>RESPONSABLE</v>
      </c>
      <c r="E141" s="94"/>
      <c r="F141" s="389"/>
      <c r="G141" s="94"/>
      <c r="H141" s="389"/>
      <c r="I141" s="389"/>
      <c r="J141" s="93"/>
      <c r="K141" s="93"/>
      <c r="L141" s="93"/>
      <c r="M141" s="93"/>
      <c r="N141" s="389"/>
      <c r="O141" s="384">
        <f>+IF(N141&lt;=FORMULAS!$M$2,FORMULAS!$N$2,IF(N141&lt;=FORMULAS!$M$3,FORMULAS!$N$3,IF(N141&lt;=FORMULAS!$M$4,FORMULAS!$N$4,IF(N141&lt;=FORMULAS!$M$5,FORMULAS!$N$5,FORMULAS!$N$6))))</f>
        <v>0.2</v>
      </c>
      <c r="P141" s="387">
        <f>+IF(O141=FORMULAS!N140,FORMULAS!O140,IF(O141=FORMULAS!N141,FORMULAS!O141,IF(O141=FORMULAS!N142,FORMULAS!O142,IF(O141=FORMULAS!N143,FORMULAS!O143,FORMULAS!O144))))</f>
        <v>0</v>
      </c>
      <c r="Q141" s="387" t="e">
        <f>VLOOKUP(P141,FORMULAS!$H$1:$J$11,2,0)</f>
        <v>#N/A</v>
      </c>
      <c r="R141" s="388" t="e">
        <f>+Q141</f>
        <v>#N/A</v>
      </c>
      <c r="S141" s="389" t="str">
        <f>VLOOKUP(A141,'Impacto Ri Inhe'!$B$5:$AF$42,31)</f>
        <v>Mayor</v>
      </c>
      <c r="T141" s="388" t="e">
        <f>CONCATENATE(R141,S141)</f>
        <v>#N/A</v>
      </c>
      <c r="U141" s="397" t="e">
        <f>VLOOKUP(T141,FORMULAS!$K$17:$L$42,2,0)</f>
        <v>#N/A</v>
      </c>
      <c r="V141" s="95"/>
      <c r="W141" s="94"/>
      <c r="X141" s="94"/>
      <c r="Y141" s="94"/>
      <c r="Z141" s="97"/>
      <c r="AA141" s="98">
        <f>+IF(Z141='Tabla Valoración controles'!$D$4,'Tabla Valoración controles'!$F$4,IF('Mapa Corrupcion'!Z141='Tabla Valoración controles'!$D$5,'Tabla Valoración controles'!$F$5,IF(Z141=FORMULAS!$A$10,0,'Tabla Valoración controles'!$F$6)))</f>
        <v>0.1</v>
      </c>
      <c r="AB141" s="97" t="s">
        <v>242</v>
      </c>
      <c r="AC141" s="98">
        <f>+IF(AB141='Tabla Valoración controles'!$D$7,'Tabla Valoración controles'!$F$7,IF(Z141=FORMULAS!$A$10,0,'Tabla Valoración controles'!$F$8))</f>
        <v>0.15</v>
      </c>
      <c r="AD141" s="97" t="s">
        <v>243</v>
      </c>
      <c r="AE141" s="98">
        <f>+IF(AD141='Tabla Valoración controles'!$D$9,'Tabla Valoración controles'!$F$9,IF(Z141=FORMULAS!$A$10,0,'Tabla Valoración controles'!$F$10))</f>
        <v>0</v>
      </c>
      <c r="AF141" s="97" t="s">
        <v>244</v>
      </c>
      <c r="AG141" s="98">
        <f>+IF(AF141='Tabla Valoración controles'!$D$9,'Tabla Valoración controles'!$F$9,IF(AB141=FORMULAS!$A$10,0,'Tabla Valoración controles'!$F$10))</f>
        <v>0</v>
      </c>
      <c r="AH141" s="97" t="s">
        <v>245</v>
      </c>
      <c r="AI141" s="98">
        <f>+IF(AH141='Tabla Valoración controles'!$D$13,'Tabla Valoración controles'!$F$13,'Tabla Valoración controles'!$F$14)</f>
        <v>0</v>
      </c>
      <c r="AJ141" s="99">
        <f t="shared" si="0"/>
        <v>0.25</v>
      </c>
      <c r="AK141" s="100" t="s">
        <v>246</v>
      </c>
      <c r="AL141" s="101">
        <f>+IF(AK141=CONTROLES!$C$50,CONTROLES!$D$50,CONTROLES!$D$51)</f>
        <v>15</v>
      </c>
      <c r="AM141" s="100" t="s">
        <v>251</v>
      </c>
      <c r="AN141" s="101">
        <f>+IF(AM141=CONTROLES!$C$52,CONTROLES!$D$52,CONTROLES!$D$53)</f>
        <v>15</v>
      </c>
      <c r="AO141" s="100" t="s">
        <v>252</v>
      </c>
      <c r="AP141" s="101">
        <f>+IF(AO141=CONTROLES!$C$54,CONTROLES!$D$54,CONTROLES!$D$55)</f>
        <v>15</v>
      </c>
      <c r="AQ141" s="100" t="s">
        <v>283</v>
      </c>
      <c r="AR141" s="101">
        <f>+IF(AQ141=CONTROLES!$C$56,CONTROLES!$D$56,IF(AQ141=CONTROLES!$C$57,CONTROLES!$D$57,CONTROLES!$D$58))</f>
        <v>10</v>
      </c>
      <c r="AS141" s="100" t="s">
        <v>254</v>
      </c>
      <c r="AT141" s="101">
        <f>+IF(AS141=CONTROLES!$C$59,CONTROLES!$D$59,CONTROLES!$D$60)</f>
        <v>15</v>
      </c>
      <c r="AU141" s="100" t="s">
        <v>255</v>
      </c>
      <c r="AV141" s="101">
        <f>+IF(AU141=CONTROLES!$C$61,CONTROLES!$D$61,CONTROLES!$D$62)</f>
        <v>15</v>
      </c>
      <c r="AW141" s="100" t="s">
        <v>256</v>
      </c>
      <c r="AX141" s="101">
        <f>+IF(AW141=CONTROLES!$C$63,CONTROLES!$D$63,IF(AW141=CONTROLES!$C$64,CONTROLES!$D$64,0))</f>
        <v>10</v>
      </c>
      <c r="AY141" s="101">
        <f t="shared" si="1"/>
        <v>95</v>
      </c>
      <c r="AZ141" s="106" t="str">
        <f t="shared" si="2"/>
        <v>Moderado</v>
      </c>
      <c r="BA141" s="228" t="s">
        <v>21</v>
      </c>
      <c r="BB141" s="390" t="str">
        <f>VLOOKUP(BA141,FORMULAS!$A$77:$B$82,2,0)</f>
        <v>Probabilidad</v>
      </c>
      <c r="BC141" s="399" t="str">
        <f>+S141</f>
        <v>Mayor</v>
      </c>
      <c r="BD141" s="400" t="str">
        <f>CONCATENATE(BC141,"-",BB141)</f>
        <v>Mayor-Probabilidad</v>
      </c>
      <c r="BE141" s="397" t="e">
        <f>VLOOKUP(BD141,FORMULAS!$I$77:$J$97,2,0)</f>
        <v>#N/A</v>
      </c>
      <c r="BF141" s="397" t="s">
        <v>257</v>
      </c>
      <c r="BG141" s="229"/>
      <c r="BH141" s="229"/>
      <c r="BI141" s="230"/>
      <c r="BJ141" s="230"/>
      <c r="BK141" s="229"/>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61"/>
      <c r="CN141" s="257"/>
      <c r="CO141" s="257"/>
      <c r="CP141" s="257"/>
      <c r="CQ141" s="257"/>
      <c r="CR141" s="257"/>
      <c r="CS141" s="257"/>
      <c r="CT141" s="257"/>
      <c r="CU141" s="257"/>
      <c r="CV141" s="260"/>
      <c r="CW141" s="260"/>
      <c r="CX141" s="260"/>
      <c r="CY141" s="260"/>
      <c r="CZ141" s="260"/>
      <c r="DA141" s="257"/>
      <c r="DB141" s="46"/>
      <c r="DC141" s="46"/>
      <c r="DD141" s="46"/>
      <c r="DE141" s="46"/>
      <c r="DF141" s="46"/>
      <c r="DG141" s="46"/>
      <c r="DH141" s="46"/>
      <c r="DI141" s="46"/>
      <c r="DJ141" s="46"/>
      <c r="DK141" s="69"/>
      <c r="DL141" s="69"/>
      <c r="DM141" s="46"/>
      <c r="DN141" s="69"/>
      <c r="DO141" s="69"/>
      <c r="DP141" s="69"/>
      <c r="DQ141" s="69"/>
      <c r="DR141" s="69"/>
      <c r="DS141" s="69"/>
      <c r="DT141" s="69"/>
      <c r="DU141" s="69"/>
      <c r="DV141" s="69"/>
      <c r="DW141" s="69"/>
      <c r="DX141" s="69"/>
      <c r="DY141" s="69"/>
      <c r="DZ141" s="69"/>
      <c r="EA141" s="69"/>
      <c r="EB141" s="69"/>
      <c r="EC141" s="69"/>
      <c r="ED141" s="69"/>
    </row>
    <row r="142" spans="1:134" ht="39.75" hidden="1" customHeight="1" x14ac:dyDescent="0.25">
      <c r="A142" s="385"/>
      <c r="B142" s="385"/>
      <c r="C142" s="385"/>
      <c r="D142" s="385"/>
      <c r="E142" s="94"/>
      <c r="F142" s="385"/>
      <c r="G142" s="94"/>
      <c r="H142" s="385"/>
      <c r="I142" s="385"/>
      <c r="J142" s="198"/>
      <c r="K142" s="198"/>
      <c r="L142" s="198"/>
      <c r="M142" s="198"/>
      <c r="N142" s="385"/>
      <c r="O142" s="385"/>
      <c r="P142" s="385"/>
      <c r="Q142" s="385"/>
      <c r="R142" s="385"/>
      <c r="S142" s="385"/>
      <c r="T142" s="385"/>
      <c r="U142" s="385"/>
      <c r="V142" s="95"/>
      <c r="W142" s="94"/>
      <c r="X142" s="94"/>
      <c r="Y142" s="94"/>
      <c r="Z142" s="97"/>
      <c r="AA142" s="98">
        <f>+IF(Z142='Tabla Valoración controles'!$D$4,'Tabla Valoración controles'!$F$4,IF('Mapa Corrupcion'!Z142='Tabla Valoración controles'!$D$5,'Tabla Valoración controles'!$F$5,IF(Z142=FORMULAS!$A$10,0,'Tabla Valoración controles'!$F$6)))</f>
        <v>0.1</v>
      </c>
      <c r="AB142" s="97"/>
      <c r="AC142" s="98">
        <f>+IF(AB142='Tabla Valoración controles'!$D$7,'Tabla Valoración controles'!$F$7,IF(Z142=FORMULAS!$A$10,0,'Tabla Valoración controles'!$F$8))</f>
        <v>0.15</v>
      </c>
      <c r="AD142" s="97"/>
      <c r="AE142" s="98">
        <f>+IF(AD142='Tabla Valoración controles'!$D$9,'Tabla Valoración controles'!$F$9,IF(Z142=FORMULAS!$A$10,0,'Tabla Valoración controles'!$F$10))</f>
        <v>0</v>
      </c>
      <c r="AF142" s="97"/>
      <c r="AG142" s="98">
        <f>+IF(AF142='Tabla Valoración controles'!$D$9,'Tabla Valoración controles'!$F$9,IF(AB142=FORMULAS!$A$10,0,'Tabla Valoración controles'!$F$10))</f>
        <v>0</v>
      </c>
      <c r="AH142" s="97"/>
      <c r="AI142" s="98">
        <f>+IF(AH142='Tabla Valoración controles'!$D$13,'Tabla Valoración controles'!$F$13,'Tabla Valoración controles'!$F$14)</f>
        <v>0</v>
      </c>
      <c r="AJ142" s="99">
        <f t="shared" si="0"/>
        <v>0.25</v>
      </c>
      <c r="AK142" s="100" t="s">
        <v>246</v>
      </c>
      <c r="AL142" s="101">
        <f>+IF(AK142=CONTROLES!$C$50,CONTROLES!$D$50,CONTROLES!$D$51)</f>
        <v>15</v>
      </c>
      <c r="AM142" s="100" t="s">
        <v>251</v>
      </c>
      <c r="AN142" s="101">
        <f>+IF(AM142=CONTROLES!$C$52,CONTROLES!$D$52,CONTROLES!$D$53)</f>
        <v>15</v>
      </c>
      <c r="AO142" s="100" t="s">
        <v>252</v>
      </c>
      <c r="AP142" s="101">
        <f>+IF(AO142=CONTROLES!$C$54,CONTROLES!$D$54,CONTROLES!$D$55)</f>
        <v>15</v>
      </c>
      <c r="AQ142" s="100" t="s">
        <v>283</v>
      </c>
      <c r="AR142" s="101">
        <f>+IF(AQ142=CONTROLES!$C$56,CONTROLES!$D$56,IF(AQ142=CONTROLES!$C$57,CONTROLES!$D$57,CONTROLES!$D$58))</f>
        <v>10</v>
      </c>
      <c r="AS142" s="100" t="s">
        <v>254</v>
      </c>
      <c r="AT142" s="101">
        <f>+IF(AS142=CONTROLES!$C$59,CONTROLES!$D$59,CONTROLES!$D$60)</f>
        <v>15</v>
      </c>
      <c r="AU142" s="100" t="s">
        <v>255</v>
      </c>
      <c r="AV142" s="101">
        <f>+IF(AU142=CONTROLES!$C$61,CONTROLES!$D$61,CONTROLES!$D$62)</f>
        <v>15</v>
      </c>
      <c r="AW142" s="100" t="s">
        <v>256</v>
      </c>
      <c r="AX142" s="101">
        <f>+IF(AW142=CONTROLES!$C$63,CONTROLES!$D$63,IF(AW142=CONTROLES!$C$64,CONTROLES!$D$64,0))</f>
        <v>10</v>
      </c>
      <c r="AY142" s="101">
        <f t="shared" si="1"/>
        <v>95</v>
      </c>
      <c r="AZ142" s="106" t="str">
        <f t="shared" si="2"/>
        <v>Moderado</v>
      </c>
      <c r="BA142" s="231"/>
      <c r="BB142" s="385"/>
      <c r="BC142" s="385"/>
      <c r="BD142" s="385"/>
      <c r="BE142" s="385"/>
      <c r="BF142" s="385"/>
      <c r="BG142" s="143"/>
      <c r="BH142" s="143"/>
      <c r="BI142" s="143"/>
      <c r="BJ142" s="143"/>
      <c r="BK142" s="143"/>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61"/>
      <c r="CN142" s="257"/>
      <c r="CO142" s="257"/>
      <c r="CP142" s="257"/>
      <c r="CQ142" s="257"/>
      <c r="CR142" s="257"/>
      <c r="CS142" s="257"/>
      <c r="CT142" s="257"/>
      <c r="CU142" s="257"/>
      <c r="CV142" s="260"/>
      <c r="CW142" s="260"/>
      <c r="CX142" s="260"/>
      <c r="CY142" s="260"/>
      <c r="CZ142" s="260"/>
      <c r="DA142" s="257"/>
      <c r="DB142" s="46"/>
      <c r="DC142" s="46"/>
      <c r="DD142" s="46"/>
      <c r="DE142" s="46"/>
      <c r="DF142" s="46"/>
      <c r="DG142" s="46"/>
      <c r="DH142" s="46"/>
      <c r="DI142" s="46"/>
      <c r="DJ142" s="46"/>
      <c r="DK142" s="69"/>
      <c r="DL142" s="69"/>
      <c r="DM142" s="46"/>
      <c r="DN142" s="69"/>
      <c r="DO142" s="69"/>
      <c r="DP142" s="69"/>
      <c r="DQ142" s="69"/>
      <c r="DR142" s="69"/>
      <c r="DS142" s="69"/>
      <c r="DT142" s="69"/>
      <c r="DU142" s="69"/>
      <c r="DV142" s="69"/>
      <c r="DW142" s="69"/>
      <c r="DX142" s="69"/>
      <c r="DY142" s="69"/>
      <c r="DZ142" s="69"/>
      <c r="EA142" s="69"/>
      <c r="EB142" s="69"/>
      <c r="EC142" s="69"/>
      <c r="ED142" s="69"/>
    </row>
    <row r="143" spans="1:134" ht="39.75" hidden="1" customHeight="1" x14ac:dyDescent="0.25">
      <c r="A143" s="385"/>
      <c r="B143" s="385"/>
      <c r="C143" s="385"/>
      <c r="D143" s="385"/>
      <c r="E143" s="94"/>
      <c r="F143" s="385"/>
      <c r="G143" s="94"/>
      <c r="H143" s="385"/>
      <c r="I143" s="385"/>
      <c r="J143" s="198"/>
      <c r="K143" s="198"/>
      <c r="L143" s="198"/>
      <c r="M143" s="198"/>
      <c r="N143" s="385"/>
      <c r="O143" s="385"/>
      <c r="P143" s="385"/>
      <c r="Q143" s="385"/>
      <c r="R143" s="385"/>
      <c r="S143" s="385"/>
      <c r="T143" s="385"/>
      <c r="U143" s="385"/>
      <c r="V143" s="95"/>
      <c r="W143" s="94"/>
      <c r="X143" s="94"/>
      <c r="Y143" s="94"/>
      <c r="Z143" s="97"/>
      <c r="AA143" s="98">
        <f>+IF(Z143='Tabla Valoración controles'!$D$4,'Tabla Valoración controles'!$F$4,IF('Mapa Corrupcion'!Z143='Tabla Valoración controles'!$D$5,'Tabla Valoración controles'!$F$5,IF(Z143=FORMULAS!$A$10,0,'Tabla Valoración controles'!$F$6)))</f>
        <v>0.1</v>
      </c>
      <c r="AB143" s="97"/>
      <c r="AC143" s="98">
        <f>+IF(AB143='Tabla Valoración controles'!$D$7,'Tabla Valoración controles'!$F$7,IF(Z143=FORMULAS!$A$10,0,'Tabla Valoración controles'!$F$8))</f>
        <v>0.15</v>
      </c>
      <c r="AD143" s="97"/>
      <c r="AE143" s="98">
        <f>+IF(AD143='Tabla Valoración controles'!$D$9,'Tabla Valoración controles'!$F$9,IF(Z143=FORMULAS!$A$10,0,'Tabla Valoración controles'!$F$10))</f>
        <v>0</v>
      </c>
      <c r="AF143" s="97"/>
      <c r="AG143" s="98">
        <f>+IF(AF143='Tabla Valoración controles'!$D$9,'Tabla Valoración controles'!$F$9,IF(AB143=FORMULAS!$A$10,0,'Tabla Valoración controles'!$F$10))</f>
        <v>0</v>
      </c>
      <c r="AH143" s="97"/>
      <c r="AI143" s="98">
        <f>+IF(AH143='Tabla Valoración controles'!$D$13,'Tabla Valoración controles'!$F$13,'Tabla Valoración controles'!$F$14)</f>
        <v>0</v>
      </c>
      <c r="AJ143" s="99">
        <f t="shared" si="0"/>
        <v>0.25</v>
      </c>
      <c r="AK143" s="100" t="s">
        <v>246</v>
      </c>
      <c r="AL143" s="101">
        <f>+IF(AK143=CONTROLES!$C$50,CONTROLES!$D$50,CONTROLES!$D$51)</f>
        <v>15</v>
      </c>
      <c r="AM143" s="100" t="s">
        <v>251</v>
      </c>
      <c r="AN143" s="101">
        <f>+IF(AM143=CONTROLES!$C$52,CONTROLES!$D$52,CONTROLES!$D$53)</f>
        <v>15</v>
      </c>
      <c r="AO143" s="100" t="s">
        <v>252</v>
      </c>
      <c r="AP143" s="101">
        <f>+IF(AO143=CONTROLES!$C$54,CONTROLES!$D$54,CONTROLES!$D$55)</f>
        <v>15</v>
      </c>
      <c r="AQ143" s="100" t="s">
        <v>283</v>
      </c>
      <c r="AR143" s="101">
        <f>+IF(AQ143=CONTROLES!$C$56,CONTROLES!$D$56,IF(AQ143=CONTROLES!$C$57,CONTROLES!$D$57,CONTROLES!$D$58))</f>
        <v>10</v>
      </c>
      <c r="AS143" s="100" t="s">
        <v>254</v>
      </c>
      <c r="AT143" s="101">
        <f>+IF(AS143=CONTROLES!$C$59,CONTROLES!$D$59,CONTROLES!$D$60)</f>
        <v>15</v>
      </c>
      <c r="AU143" s="100" t="s">
        <v>255</v>
      </c>
      <c r="AV143" s="101">
        <f>+IF(AU143=CONTROLES!$C$61,CONTROLES!$D$61,CONTROLES!$D$62)</f>
        <v>15</v>
      </c>
      <c r="AW143" s="100" t="s">
        <v>256</v>
      </c>
      <c r="AX143" s="101">
        <f>+IF(AW143=CONTROLES!$C$63,CONTROLES!$D$63,IF(AW143=CONTROLES!$C$64,CONTROLES!$D$64,0))</f>
        <v>10</v>
      </c>
      <c r="AY143" s="101">
        <f t="shared" si="1"/>
        <v>95</v>
      </c>
      <c r="AZ143" s="106" t="str">
        <f t="shared" si="2"/>
        <v>Moderado</v>
      </c>
      <c r="BA143" s="231"/>
      <c r="BB143" s="385"/>
      <c r="BC143" s="385"/>
      <c r="BD143" s="385"/>
      <c r="BE143" s="385"/>
      <c r="BF143" s="385"/>
      <c r="BG143" s="143"/>
      <c r="BH143" s="143"/>
      <c r="BI143" s="143"/>
      <c r="BJ143" s="143"/>
      <c r="BK143" s="143"/>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61"/>
      <c r="CN143" s="257"/>
      <c r="CO143" s="257"/>
      <c r="CP143" s="257"/>
      <c r="CQ143" s="257"/>
      <c r="CR143" s="257"/>
      <c r="CS143" s="257"/>
      <c r="CT143" s="257"/>
      <c r="CU143" s="257"/>
      <c r="CV143" s="260"/>
      <c r="CW143" s="260"/>
      <c r="CX143" s="260"/>
      <c r="CY143" s="260"/>
      <c r="CZ143" s="260"/>
      <c r="DA143" s="257"/>
      <c r="DB143" s="46"/>
      <c r="DC143" s="46"/>
      <c r="DD143" s="46"/>
      <c r="DE143" s="46"/>
      <c r="DF143" s="46"/>
      <c r="DG143" s="46"/>
      <c r="DH143" s="46"/>
      <c r="DI143" s="46"/>
      <c r="DJ143" s="46"/>
      <c r="DK143" s="69"/>
      <c r="DL143" s="69"/>
      <c r="DM143" s="46"/>
      <c r="DN143" s="69"/>
      <c r="DO143" s="69"/>
      <c r="DP143" s="69"/>
      <c r="DQ143" s="69"/>
      <c r="DR143" s="69"/>
      <c r="DS143" s="69"/>
      <c r="DT143" s="69"/>
      <c r="DU143" s="69"/>
      <c r="DV143" s="69"/>
      <c r="DW143" s="69"/>
      <c r="DX143" s="69"/>
      <c r="DY143" s="69"/>
      <c r="DZ143" s="69"/>
      <c r="EA143" s="69"/>
      <c r="EB143" s="69"/>
      <c r="EC143" s="69"/>
      <c r="ED143" s="69"/>
    </row>
    <row r="144" spans="1:134" ht="39.75" hidden="1" customHeight="1" x14ac:dyDescent="0.25">
      <c r="A144" s="385"/>
      <c r="B144" s="385"/>
      <c r="C144" s="385"/>
      <c r="D144" s="385"/>
      <c r="E144" s="94"/>
      <c r="F144" s="385"/>
      <c r="G144" s="94"/>
      <c r="H144" s="385"/>
      <c r="I144" s="385"/>
      <c r="J144" s="198"/>
      <c r="K144" s="198"/>
      <c r="L144" s="198"/>
      <c r="M144" s="198"/>
      <c r="N144" s="385"/>
      <c r="O144" s="385"/>
      <c r="P144" s="385"/>
      <c r="Q144" s="385"/>
      <c r="R144" s="385"/>
      <c r="S144" s="385"/>
      <c r="T144" s="385"/>
      <c r="U144" s="385"/>
      <c r="V144" s="95"/>
      <c r="W144" s="94"/>
      <c r="X144" s="94"/>
      <c r="Y144" s="94"/>
      <c r="Z144" s="97"/>
      <c r="AA144" s="98">
        <f>+IF(Z144='Tabla Valoración controles'!$D$4,'Tabla Valoración controles'!$F$4,IF('Mapa Corrupcion'!Z144='Tabla Valoración controles'!$D$5,'Tabla Valoración controles'!$F$5,IF(Z144=FORMULAS!$A$10,0,'Tabla Valoración controles'!$F$6)))</f>
        <v>0.1</v>
      </c>
      <c r="AB144" s="97"/>
      <c r="AC144" s="98">
        <f>+IF(AB144='Tabla Valoración controles'!$D$7,'Tabla Valoración controles'!$F$7,IF(Z144=FORMULAS!$A$10,0,'Tabla Valoración controles'!$F$8))</f>
        <v>0.15</v>
      </c>
      <c r="AD144" s="97"/>
      <c r="AE144" s="98">
        <f>+IF(AD144='Tabla Valoración controles'!$D$9,'Tabla Valoración controles'!$F$9,IF(Z144=FORMULAS!$A$10,0,'Tabla Valoración controles'!$F$10))</f>
        <v>0</v>
      </c>
      <c r="AF144" s="97"/>
      <c r="AG144" s="98">
        <f>+IF(AF144='Tabla Valoración controles'!$D$9,'Tabla Valoración controles'!$F$9,IF(AB144=FORMULAS!$A$10,0,'Tabla Valoración controles'!$F$10))</f>
        <v>0</v>
      </c>
      <c r="AH144" s="97"/>
      <c r="AI144" s="98">
        <f>+IF(AH144='Tabla Valoración controles'!$D$13,'Tabla Valoración controles'!$F$13,'Tabla Valoración controles'!$F$14)</f>
        <v>0</v>
      </c>
      <c r="AJ144" s="99">
        <f t="shared" si="0"/>
        <v>0.25</v>
      </c>
      <c r="AK144" s="100" t="s">
        <v>246</v>
      </c>
      <c r="AL144" s="101">
        <f>+IF(AK144=CONTROLES!$C$50,CONTROLES!$D$50,CONTROLES!$D$51)</f>
        <v>15</v>
      </c>
      <c r="AM144" s="100" t="s">
        <v>251</v>
      </c>
      <c r="AN144" s="101">
        <f>+IF(AM144=CONTROLES!$C$52,CONTROLES!$D$52,CONTROLES!$D$53)</f>
        <v>15</v>
      </c>
      <c r="AO144" s="100" t="s">
        <v>252</v>
      </c>
      <c r="AP144" s="101">
        <f>+IF(AO144=CONTROLES!$C$54,CONTROLES!$D$54,CONTROLES!$D$55)</f>
        <v>15</v>
      </c>
      <c r="AQ144" s="100" t="s">
        <v>283</v>
      </c>
      <c r="AR144" s="101">
        <f>+IF(AQ144=CONTROLES!$C$56,CONTROLES!$D$56,IF(AQ144=CONTROLES!$C$57,CONTROLES!$D$57,CONTROLES!$D$58))</f>
        <v>10</v>
      </c>
      <c r="AS144" s="100" t="s">
        <v>254</v>
      </c>
      <c r="AT144" s="101">
        <f>+IF(AS144=CONTROLES!$C$59,CONTROLES!$D$59,CONTROLES!$D$60)</f>
        <v>15</v>
      </c>
      <c r="AU144" s="100" t="s">
        <v>255</v>
      </c>
      <c r="AV144" s="101">
        <f>+IF(AU144=CONTROLES!$C$61,CONTROLES!$D$61,CONTROLES!$D$62)</f>
        <v>15</v>
      </c>
      <c r="AW144" s="100" t="s">
        <v>256</v>
      </c>
      <c r="AX144" s="101">
        <f>+IF(AW144=CONTROLES!$C$63,CONTROLES!$D$63,IF(AW144=CONTROLES!$C$64,CONTROLES!$D$64,0))</f>
        <v>10</v>
      </c>
      <c r="AY144" s="101">
        <f t="shared" si="1"/>
        <v>95</v>
      </c>
      <c r="AZ144" s="106" t="str">
        <f t="shared" si="2"/>
        <v>Moderado</v>
      </c>
      <c r="BA144" s="231"/>
      <c r="BB144" s="385"/>
      <c r="BC144" s="385"/>
      <c r="BD144" s="385"/>
      <c r="BE144" s="385"/>
      <c r="BF144" s="385"/>
      <c r="BG144" s="143"/>
      <c r="BH144" s="143"/>
      <c r="BI144" s="143"/>
      <c r="BJ144" s="143"/>
      <c r="BK144" s="143"/>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61"/>
      <c r="CN144" s="257"/>
      <c r="CO144" s="257"/>
      <c r="CP144" s="257"/>
      <c r="CQ144" s="257"/>
      <c r="CR144" s="257"/>
      <c r="CS144" s="257"/>
      <c r="CT144" s="257"/>
      <c r="CU144" s="257"/>
      <c r="CV144" s="260"/>
      <c r="CW144" s="260"/>
      <c r="CX144" s="260"/>
      <c r="CY144" s="260"/>
      <c r="CZ144" s="260"/>
      <c r="DA144" s="257"/>
      <c r="DB144" s="46"/>
      <c r="DC144" s="46"/>
      <c r="DD144" s="46"/>
      <c r="DE144" s="46"/>
      <c r="DF144" s="46"/>
      <c r="DG144" s="46"/>
      <c r="DH144" s="46"/>
      <c r="DI144" s="46"/>
      <c r="DJ144" s="46"/>
      <c r="DK144" s="69"/>
      <c r="DL144" s="69"/>
      <c r="DM144" s="46"/>
      <c r="DN144" s="69"/>
      <c r="DO144" s="69"/>
      <c r="DP144" s="69"/>
      <c r="DQ144" s="69"/>
      <c r="DR144" s="69"/>
      <c r="DS144" s="69"/>
      <c r="DT144" s="69"/>
      <c r="DU144" s="69"/>
      <c r="DV144" s="69"/>
      <c r="DW144" s="69"/>
      <c r="DX144" s="69"/>
      <c r="DY144" s="69"/>
      <c r="DZ144" s="69"/>
      <c r="EA144" s="69"/>
      <c r="EB144" s="69"/>
      <c r="EC144" s="69"/>
      <c r="ED144" s="69"/>
    </row>
    <row r="145" spans="1:134" ht="39.75" hidden="1" customHeight="1" x14ac:dyDescent="0.25">
      <c r="A145" s="385"/>
      <c r="B145" s="385"/>
      <c r="C145" s="385"/>
      <c r="D145" s="385"/>
      <c r="E145" s="94"/>
      <c r="F145" s="385"/>
      <c r="G145" s="94"/>
      <c r="H145" s="385"/>
      <c r="I145" s="385"/>
      <c r="J145" s="198"/>
      <c r="K145" s="198"/>
      <c r="L145" s="198"/>
      <c r="M145" s="198"/>
      <c r="N145" s="385"/>
      <c r="O145" s="385"/>
      <c r="P145" s="385"/>
      <c r="Q145" s="385"/>
      <c r="R145" s="385"/>
      <c r="S145" s="385"/>
      <c r="T145" s="385"/>
      <c r="U145" s="385"/>
      <c r="V145" s="95"/>
      <c r="W145" s="94"/>
      <c r="X145" s="94"/>
      <c r="Y145" s="94"/>
      <c r="Z145" s="97"/>
      <c r="AA145" s="98">
        <f>+IF(Z145='Tabla Valoración controles'!$D$4,'Tabla Valoración controles'!$F$4,IF('Mapa Corrupcion'!Z145='Tabla Valoración controles'!$D$5,'Tabla Valoración controles'!$F$5,IF(Z145=FORMULAS!$A$10,0,'Tabla Valoración controles'!$F$6)))</f>
        <v>0.1</v>
      </c>
      <c r="AB145" s="97"/>
      <c r="AC145" s="98">
        <f>+IF(AB145='Tabla Valoración controles'!$D$7,'Tabla Valoración controles'!$F$7,IF(Z145=FORMULAS!$A$10,0,'Tabla Valoración controles'!$F$8))</f>
        <v>0.15</v>
      </c>
      <c r="AD145" s="97"/>
      <c r="AE145" s="98">
        <f>+IF(AD145='Tabla Valoración controles'!$D$9,'Tabla Valoración controles'!$F$9,IF(Z145=FORMULAS!$A$10,0,'Tabla Valoración controles'!$F$10))</f>
        <v>0</v>
      </c>
      <c r="AF145" s="97"/>
      <c r="AG145" s="98">
        <f>+IF(AF145='Tabla Valoración controles'!$D$9,'Tabla Valoración controles'!$F$9,IF(AB145=FORMULAS!$A$10,0,'Tabla Valoración controles'!$F$10))</f>
        <v>0</v>
      </c>
      <c r="AH145" s="97"/>
      <c r="AI145" s="98">
        <f>+IF(AH145='Tabla Valoración controles'!$D$13,'Tabla Valoración controles'!$F$13,'Tabla Valoración controles'!$F$14)</f>
        <v>0</v>
      </c>
      <c r="AJ145" s="99">
        <f t="shared" si="0"/>
        <v>0.25</v>
      </c>
      <c r="AK145" s="100" t="s">
        <v>246</v>
      </c>
      <c r="AL145" s="101">
        <f>+IF(AK145=CONTROLES!$C$50,CONTROLES!$D$50,CONTROLES!$D$51)</f>
        <v>15</v>
      </c>
      <c r="AM145" s="100" t="s">
        <v>251</v>
      </c>
      <c r="AN145" s="101">
        <f>+IF(AM145=CONTROLES!$C$52,CONTROLES!$D$52,CONTROLES!$D$53)</f>
        <v>15</v>
      </c>
      <c r="AO145" s="100" t="s">
        <v>252</v>
      </c>
      <c r="AP145" s="101">
        <f>+IF(AO145=CONTROLES!$C$54,CONTROLES!$D$54,CONTROLES!$D$55)</f>
        <v>15</v>
      </c>
      <c r="AQ145" s="100" t="s">
        <v>283</v>
      </c>
      <c r="AR145" s="101">
        <f>+IF(AQ145=CONTROLES!$C$56,CONTROLES!$D$56,IF(AQ145=CONTROLES!$C$57,CONTROLES!$D$57,CONTROLES!$D$58))</f>
        <v>10</v>
      </c>
      <c r="AS145" s="100" t="s">
        <v>254</v>
      </c>
      <c r="AT145" s="101">
        <f>+IF(AS145=CONTROLES!$C$59,CONTROLES!$D$59,CONTROLES!$D$60)</f>
        <v>15</v>
      </c>
      <c r="AU145" s="100" t="s">
        <v>255</v>
      </c>
      <c r="AV145" s="101">
        <f>+IF(AU145=CONTROLES!$C$61,CONTROLES!$D$61,CONTROLES!$D$62)</f>
        <v>15</v>
      </c>
      <c r="AW145" s="100" t="s">
        <v>256</v>
      </c>
      <c r="AX145" s="101">
        <f>+IF(AW145=CONTROLES!$C$63,CONTROLES!$D$63,IF(AW145=CONTROLES!$C$64,CONTROLES!$D$64,0))</f>
        <v>10</v>
      </c>
      <c r="AY145" s="101">
        <f t="shared" si="1"/>
        <v>95</v>
      </c>
      <c r="AZ145" s="106" t="str">
        <f t="shared" si="2"/>
        <v>Moderado</v>
      </c>
      <c r="BA145" s="231"/>
      <c r="BB145" s="385"/>
      <c r="BC145" s="385"/>
      <c r="BD145" s="385"/>
      <c r="BE145" s="385"/>
      <c r="BF145" s="385"/>
      <c r="BG145" s="143"/>
      <c r="BH145" s="143"/>
      <c r="BI145" s="143"/>
      <c r="BJ145" s="143"/>
      <c r="BK145" s="143"/>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61"/>
      <c r="CN145" s="257"/>
      <c r="CO145" s="257"/>
      <c r="CP145" s="257"/>
      <c r="CQ145" s="257"/>
      <c r="CR145" s="257"/>
      <c r="CS145" s="257"/>
      <c r="CT145" s="257"/>
      <c r="CU145" s="257"/>
      <c r="CV145" s="260"/>
      <c r="CW145" s="260"/>
      <c r="CX145" s="260"/>
      <c r="CY145" s="260"/>
      <c r="CZ145" s="260"/>
      <c r="DA145" s="257"/>
      <c r="DB145" s="46"/>
      <c r="DC145" s="46"/>
      <c r="DD145" s="46"/>
      <c r="DE145" s="46"/>
      <c r="DF145" s="46"/>
      <c r="DG145" s="46"/>
      <c r="DH145" s="46"/>
      <c r="DI145" s="46"/>
      <c r="DJ145" s="46"/>
      <c r="DK145" s="69"/>
      <c r="DL145" s="69"/>
      <c r="DM145" s="46"/>
      <c r="DN145" s="69"/>
      <c r="DO145" s="69"/>
      <c r="DP145" s="69"/>
      <c r="DQ145" s="69"/>
      <c r="DR145" s="69"/>
      <c r="DS145" s="69"/>
      <c r="DT145" s="69"/>
      <c r="DU145" s="69"/>
      <c r="DV145" s="69"/>
      <c r="DW145" s="69"/>
      <c r="DX145" s="69"/>
      <c r="DY145" s="69"/>
      <c r="DZ145" s="69"/>
      <c r="EA145" s="69"/>
      <c r="EB145" s="69"/>
      <c r="EC145" s="69"/>
      <c r="ED145" s="69"/>
    </row>
    <row r="146" spans="1:134" ht="39.75" hidden="1" customHeight="1" x14ac:dyDescent="0.25">
      <c r="A146" s="386"/>
      <c r="B146" s="386"/>
      <c r="C146" s="386"/>
      <c r="D146" s="386"/>
      <c r="E146" s="94"/>
      <c r="F146" s="386"/>
      <c r="G146" s="94"/>
      <c r="H146" s="386"/>
      <c r="I146" s="386"/>
      <c r="J146" s="193"/>
      <c r="K146" s="193"/>
      <c r="L146" s="193"/>
      <c r="M146" s="193"/>
      <c r="N146" s="386"/>
      <c r="O146" s="386"/>
      <c r="P146" s="386"/>
      <c r="Q146" s="386"/>
      <c r="R146" s="386"/>
      <c r="S146" s="386"/>
      <c r="T146" s="386"/>
      <c r="U146" s="386"/>
      <c r="V146" s="95"/>
      <c r="W146" s="94"/>
      <c r="X146" s="94"/>
      <c r="Y146" s="94"/>
      <c r="Z146" s="97"/>
      <c r="AA146" s="98">
        <f>+IF(Z146='Tabla Valoración controles'!$D$4,'Tabla Valoración controles'!$F$4,IF('Mapa Corrupcion'!Z146='Tabla Valoración controles'!$D$5,'Tabla Valoración controles'!$F$5,IF(Z146=FORMULAS!$A$10,0,'Tabla Valoración controles'!$F$6)))</f>
        <v>0.1</v>
      </c>
      <c r="AB146" s="97"/>
      <c r="AC146" s="98">
        <f>+IF(AB146='Tabla Valoración controles'!$D$7,'Tabla Valoración controles'!$F$7,IF(Z146=FORMULAS!$A$10,0,'Tabla Valoración controles'!$F$8))</f>
        <v>0.15</v>
      </c>
      <c r="AD146" s="97"/>
      <c r="AE146" s="98">
        <f>+IF(AD146='Tabla Valoración controles'!$D$9,'Tabla Valoración controles'!$F$9,IF(Z146=FORMULAS!$A$10,0,'Tabla Valoración controles'!$F$10))</f>
        <v>0</v>
      </c>
      <c r="AF146" s="97"/>
      <c r="AG146" s="98">
        <f>+IF(AF146='Tabla Valoración controles'!$D$9,'Tabla Valoración controles'!$F$9,IF(AB146=FORMULAS!$A$10,0,'Tabla Valoración controles'!$F$10))</f>
        <v>0</v>
      </c>
      <c r="AH146" s="97"/>
      <c r="AI146" s="98">
        <f>+IF(AH146='Tabla Valoración controles'!$D$13,'Tabla Valoración controles'!$F$13,'Tabla Valoración controles'!$F$14)</f>
        <v>0</v>
      </c>
      <c r="AJ146" s="99">
        <f t="shared" si="0"/>
        <v>0.25</v>
      </c>
      <c r="AK146" s="100" t="s">
        <v>246</v>
      </c>
      <c r="AL146" s="101">
        <f>+IF(AK146=CONTROLES!$C$50,CONTROLES!$D$50,CONTROLES!$D$51)</f>
        <v>15</v>
      </c>
      <c r="AM146" s="100" t="s">
        <v>251</v>
      </c>
      <c r="AN146" s="101">
        <f>+IF(AM146=CONTROLES!$C$52,CONTROLES!$D$52,CONTROLES!$D$53)</f>
        <v>15</v>
      </c>
      <c r="AO146" s="100" t="s">
        <v>252</v>
      </c>
      <c r="AP146" s="101">
        <f>+IF(AO146=CONTROLES!$C$54,CONTROLES!$D$54,CONTROLES!$D$55)</f>
        <v>15</v>
      </c>
      <c r="AQ146" s="100" t="s">
        <v>283</v>
      </c>
      <c r="AR146" s="101">
        <f>+IF(AQ146=CONTROLES!$C$56,CONTROLES!$D$56,IF(AQ146=CONTROLES!$C$57,CONTROLES!$D$57,CONTROLES!$D$58))</f>
        <v>10</v>
      </c>
      <c r="AS146" s="100" t="s">
        <v>254</v>
      </c>
      <c r="AT146" s="101">
        <f>+IF(AS146=CONTROLES!$C$59,CONTROLES!$D$59,CONTROLES!$D$60)</f>
        <v>15</v>
      </c>
      <c r="AU146" s="100" t="s">
        <v>255</v>
      </c>
      <c r="AV146" s="101">
        <f>+IF(AU146=CONTROLES!$C$61,CONTROLES!$D$61,CONTROLES!$D$62)</f>
        <v>15</v>
      </c>
      <c r="AW146" s="100" t="s">
        <v>256</v>
      </c>
      <c r="AX146" s="101">
        <f>+IF(AW146=CONTROLES!$C$63,CONTROLES!$D$63,IF(AW146=CONTROLES!$C$64,CONTROLES!$D$64,0))</f>
        <v>10</v>
      </c>
      <c r="AY146" s="101">
        <f t="shared" si="1"/>
        <v>95</v>
      </c>
      <c r="AZ146" s="106" t="str">
        <f t="shared" si="2"/>
        <v>Moderado</v>
      </c>
      <c r="BA146" s="184"/>
      <c r="BB146" s="386"/>
      <c r="BC146" s="386"/>
      <c r="BD146" s="386"/>
      <c r="BE146" s="386"/>
      <c r="BF146" s="386"/>
      <c r="BG146" s="143"/>
      <c r="BH146" s="143"/>
      <c r="BI146" s="143"/>
      <c r="BJ146" s="143"/>
      <c r="BK146" s="143"/>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61"/>
      <c r="CN146" s="257"/>
      <c r="CO146" s="257"/>
      <c r="CP146" s="257"/>
      <c r="CQ146" s="257"/>
      <c r="CR146" s="257"/>
      <c r="CS146" s="257"/>
      <c r="CT146" s="257"/>
      <c r="CU146" s="257"/>
      <c r="CV146" s="260"/>
      <c r="CW146" s="260"/>
      <c r="CX146" s="260"/>
      <c r="CY146" s="260"/>
      <c r="CZ146" s="260"/>
      <c r="DA146" s="257"/>
      <c r="DB146" s="46"/>
      <c r="DC146" s="46"/>
      <c r="DD146" s="46"/>
      <c r="DE146" s="46"/>
      <c r="DF146" s="46"/>
      <c r="DG146" s="46"/>
      <c r="DH146" s="46"/>
      <c r="DI146" s="46"/>
      <c r="DJ146" s="46"/>
      <c r="DK146" s="69"/>
      <c r="DL146" s="69"/>
      <c r="DM146" s="46"/>
      <c r="DN146" s="69"/>
      <c r="DO146" s="69"/>
      <c r="DP146" s="69"/>
      <c r="DQ146" s="69"/>
      <c r="DR146" s="69"/>
      <c r="DS146" s="69"/>
      <c r="DT146" s="69"/>
      <c r="DU146" s="69"/>
      <c r="DV146" s="69"/>
      <c r="DW146" s="69"/>
      <c r="DX146" s="69"/>
      <c r="DY146" s="69"/>
      <c r="DZ146" s="69"/>
      <c r="EA146" s="69"/>
      <c r="EB146" s="69"/>
      <c r="EC146" s="69"/>
      <c r="ED146" s="69"/>
    </row>
    <row r="147" spans="1:134" ht="39.75" hidden="1" customHeight="1" x14ac:dyDescent="0.25">
      <c r="A147" s="387"/>
      <c r="B147" s="398" t="s">
        <v>539</v>
      </c>
      <c r="C147" s="389" t="str">
        <f>VLOOKUP(B147,FORMULAS!$A$30:$B$46,2,0)</f>
        <v>OBJETIVO PROCESO</v>
      </c>
      <c r="D147" s="389" t="str">
        <f>VLOOKUP(B147,FORMULAS!$A$30:$C$46,3,0)</f>
        <v>RESPONSABLE</v>
      </c>
      <c r="E147" s="94"/>
      <c r="F147" s="389"/>
      <c r="G147" s="94"/>
      <c r="H147" s="389"/>
      <c r="I147" s="93"/>
      <c r="J147" s="93"/>
      <c r="K147" s="93"/>
      <c r="L147" s="93"/>
      <c r="M147" s="93"/>
      <c r="N147" s="389"/>
      <c r="O147" s="384">
        <f>+IF(N147&lt;=FORMULAS!$M$2,FORMULAS!$N$2,IF(N147&lt;=FORMULAS!$M$3,FORMULAS!$N$3,IF(N147&lt;=FORMULAS!$M$4,FORMULAS!$N$4,IF(N147&lt;=FORMULAS!$M$5,FORMULAS!$N$5,FORMULAS!$N$6))))</f>
        <v>0.2</v>
      </c>
      <c r="P147" s="387">
        <f>+IF(O147=FORMULAS!N146,FORMULAS!O146,IF(O147=FORMULAS!N147,FORMULAS!O147,IF(O147=FORMULAS!N148,FORMULAS!O148,IF(O147=FORMULAS!N149,FORMULAS!O149,FORMULAS!O150))))</f>
        <v>0</v>
      </c>
      <c r="Q147" s="387" t="e">
        <f>VLOOKUP(P147,FORMULAS!$H$1:$J$11,2,0)</f>
        <v>#N/A</v>
      </c>
      <c r="R147" s="388" t="e">
        <f>+Q147</f>
        <v>#N/A</v>
      </c>
      <c r="S147" s="389" t="e">
        <f>VLOOKUP(A147,'Impacto Ri Inhe'!$B$5:$AF$42,31)</f>
        <v>#N/A</v>
      </c>
      <c r="T147" s="388" t="e">
        <f>CONCATENATE(R147,S147)</f>
        <v>#N/A</v>
      </c>
      <c r="U147" s="397" t="e">
        <f>VLOOKUP(T147,FORMULAS!$K$17:$L$42,2,0)</f>
        <v>#N/A</v>
      </c>
      <c r="V147" s="95"/>
      <c r="W147" s="94"/>
      <c r="X147" s="94"/>
      <c r="Y147" s="94"/>
      <c r="Z147" s="97"/>
      <c r="AA147" s="98">
        <f>+IF(Z147='Tabla Valoración controles'!$D$4,'Tabla Valoración controles'!$F$4,IF('Mapa Corrupcion'!Z147='Tabla Valoración controles'!$D$5,'Tabla Valoración controles'!$F$5,IF(Z147=FORMULAS!$A$10,0,'Tabla Valoración controles'!$F$6)))</f>
        <v>0.1</v>
      </c>
      <c r="AB147" s="97"/>
      <c r="AC147" s="98">
        <f>+IF(AB147='Tabla Valoración controles'!$D$7,'Tabla Valoración controles'!$F$7,IF(Z147=FORMULAS!$A$10,0,'Tabla Valoración controles'!$F$8))</f>
        <v>0.15</v>
      </c>
      <c r="AD147" s="97"/>
      <c r="AE147" s="98">
        <f>+IF(AD147='Tabla Valoración controles'!$D$9,'Tabla Valoración controles'!$F$9,IF(Z147=FORMULAS!$A$10,0,'Tabla Valoración controles'!$F$10))</f>
        <v>0</v>
      </c>
      <c r="AF147" s="97"/>
      <c r="AG147" s="98">
        <f>+IF(AF147='Tabla Valoración controles'!$D$9,'Tabla Valoración controles'!$F$9,IF(AB147=FORMULAS!$A$10,0,'Tabla Valoración controles'!$F$10))</f>
        <v>0</v>
      </c>
      <c r="AH147" s="97"/>
      <c r="AI147" s="98">
        <f>+IF(AH147='Tabla Valoración controles'!$D$13,'Tabla Valoración controles'!$F$13,'Tabla Valoración controles'!$F$14)</f>
        <v>0</v>
      </c>
      <c r="AJ147" s="99">
        <f t="shared" si="0"/>
        <v>0.25</v>
      </c>
      <c r="AK147" s="100" t="s">
        <v>246</v>
      </c>
      <c r="AL147" s="101">
        <f>+IF(AK147=CONTROLES!$C$50,CONTROLES!$D$50,CONTROLES!$D$51)</f>
        <v>15</v>
      </c>
      <c r="AM147" s="100" t="s">
        <v>251</v>
      </c>
      <c r="AN147" s="101">
        <f>+IF(AM147=CONTROLES!$C$52,CONTROLES!$D$52,CONTROLES!$D$53)</f>
        <v>15</v>
      </c>
      <c r="AO147" s="100" t="s">
        <v>252</v>
      </c>
      <c r="AP147" s="101">
        <f>+IF(AO147=CONTROLES!$C$54,CONTROLES!$D$54,CONTROLES!$D$55)</f>
        <v>15</v>
      </c>
      <c r="AQ147" s="100" t="s">
        <v>283</v>
      </c>
      <c r="AR147" s="101">
        <f>+IF(AQ147=CONTROLES!$C$56,CONTROLES!$D$56,IF(AQ147=CONTROLES!$C$57,CONTROLES!$D$57,CONTROLES!$D$58))</f>
        <v>10</v>
      </c>
      <c r="AS147" s="100" t="s">
        <v>254</v>
      </c>
      <c r="AT147" s="101">
        <f>+IF(AS147=CONTROLES!$C$59,CONTROLES!$D$59,CONTROLES!$D$60)</f>
        <v>15</v>
      </c>
      <c r="AU147" s="100" t="s">
        <v>255</v>
      </c>
      <c r="AV147" s="101">
        <f>+IF(AU147=CONTROLES!$C$61,CONTROLES!$D$61,CONTROLES!$D$62)</f>
        <v>15</v>
      </c>
      <c r="AW147" s="100" t="s">
        <v>256</v>
      </c>
      <c r="AX147" s="101">
        <f>+IF(AW147=CONTROLES!$C$63,CONTROLES!$D$63,IF(AW147=CONTROLES!$C$64,CONTROLES!$D$64,0))</f>
        <v>10</v>
      </c>
      <c r="AY147" s="101">
        <f t="shared" si="1"/>
        <v>95</v>
      </c>
      <c r="AZ147" s="106" t="str">
        <f t="shared" si="2"/>
        <v>Moderado</v>
      </c>
      <c r="BA147" s="228" t="s">
        <v>21</v>
      </c>
      <c r="BB147" s="390" t="str">
        <f>VLOOKUP(BA147,FORMULAS!$A$77:$B$82,2,0)</f>
        <v>Probabilidad</v>
      </c>
      <c r="BC147" s="399" t="e">
        <f>+S147</f>
        <v>#N/A</v>
      </c>
      <c r="BD147" s="400" t="e">
        <f>CONCATENATE(BC147,"-",BB147)</f>
        <v>#N/A</v>
      </c>
      <c r="BE147" s="397" t="e">
        <f>VLOOKUP(BD147,FORMULAS!$I$77:$J$97,2,0)</f>
        <v>#N/A</v>
      </c>
      <c r="BF147" s="397"/>
      <c r="BG147" s="143"/>
      <c r="BH147" s="143"/>
      <c r="BI147" s="143"/>
      <c r="BJ147" s="143"/>
      <c r="BK147" s="143"/>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61"/>
      <c r="CN147" s="257"/>
      <c r="CO147" s="257"/>
      <c r="CP147" s="257"/>
      <c r="CQ147" s="257"/>
      <c r="CR147" s="257"/>
      <c r="CS147" s="257"/>
      <c r="CT147" s="257"/>
      <c r="CU147" s="257"/>
      <c r="CV147" s="260"/>
      <c r="CW147" s="260"/>
      <c r="CX147" s="260"/>
      <c r="CY147" s="260"/>
      <c r="CZ147" s="260"/>
      <c r="DA147" s="257"/>
      <c r="DB147" s="46"/>
      <c r="DC147" s="46"/>
      <c r="DD147" s="46"/>
      <c r="DE147" s="46"/>
      <c r="DF147" s="46"/>
      <c r="DG147" s="46"/>
      <c r="DH147" s="46"/>
      <c r="DI147" s="46"/>
      <c r="DJ147" s="46"/>
      <c r="DK147" s="69"/>
      <c r="DL147" s="69"/>
      <c r="DM147" s="46"/>
      <c r="DN147" s="69"/>
      <c r="DO147" s="69"/>
      <c r="DP147" s="69"/>
      <c r="DQ147" s="69"/>
      <c r="DR147" s="69"/>
      <c r="DS147" s="69"/>
      <c r="DT147" s="69"/>
      <c r="DU147" s="69"/>
      <c r="DV147" s="69"/>
      <c r="DW147" s="69"/>
      <c r="DX147" s="69"/>
      <c r="DY147" s="69"/>
      <c r="DZ147" s="69"/>
      <c r="EA147" s="69"/>
      <c r="EB147" s="69"/>
      <c r="EC147" s="69"/>
      <c r="ED147" s="69"/>
    </row>
    <row r="148" spans="1:134" ht="39.75" hidden="1" customHeight="1" x14ac:dyDescent="0.25">
      <c r="A148" s="385"/>
      <c r="B148" s="385"/>
      <c r="C148" s="385"/>
      <c r="D148" s="385"/>
      <c r="E148" s="94"/>
      <c r="F148" s="385"/>
      <c r="G148" s="94"/>
      <c r="H148" s="385"/>
      <c r="I148" s="198"/>
      <c r="J148" s="198"/>
      <c r="K148" s="198"/>
      <c r="L148" s="198"/>
      <c r="M148" s="198"/>
      <c r="N148" s="385"/>
      <c r="O148" s="385"/>
      <c r="P148" s="385"/>
      <c r="Q148" s="385"/>
      <c r="R148" s="385"/>
      <c r="S148" s="385"/>
      <c r="T148" s="385"/>
      <c r="U148" s="385"/>
      <c r="V148" s="95"/>
      <c r="W148" s="94"/>
      <c r="X148" s="94"/>
      <c r="Y148" s="94"/>
      <c r="Z148" s="97"/>
      <c r="AA148" s="98">
        <f>+IF(Z148='Tabla Valoración controles'!$D$4,'Tabla Valoración controles'!$F$4,IF('Mapa Corrupcion'!Z148='Tabla Valoración controles'!$D$5,'Tabla Valoración controles'!$F$5,IF(Z148=FORMULAS!$A$10,0,'Tabla Valoración controles'!$F$6)))</f>
        <v>0.1</v>
      </c>
      <c r="AB148" s="97"/>
      <c r="AC148" s="98">
        <f>+IF(AB148='Tabla Valoración controles'!$D$7,'Tabla Valoración controles'!$F$7,IF(Z148=FORMULAS!$A$10,0,'Tabla Valoración controles'!$F$8))</f>
        <v>0.15</v>
      </c>
      <c r="AD148" s="97"/>
      <c r="AE148" s="98">
        <f>+IF(AD148='Tabla Valoración controles'!$D$9,'Tabla Valoración controles'!$F$9,IF(Z148=FORMULAS!$A$10,0,'Tabla Valoración controles'!$F$10))</f>
        <v>0</v>
      </c>
      <c r="AF148" s="97"/>
      <c r="AG148" s="98">
        <f>+IF(AF148='Tabla Valoración controles'!$D$9,'Tabla Valoración controles'!$F$9,IF(AB148=FORMULAS!$A$10,0,'Tabla Valoración controles'!$F$10))</f>
        <v>0</v>
      </c>
      <c r="AH148" s="97"/>
      <c r="AI148" s="98">
        <f>+IF(AH148='Tabla Valoración controles'!$D$13,'Tabla Valoración controles'!$F$13,'Tabla Valoración controles'!$F$14)</f>
        <v>0</v>
      </c>
      <c r="AJ148" s="99">
        <f t="shared" si="0"/>
        <v>0.25</v>
      </c>
      <c r="AK148" s="100" t="s">
        <v>246</v>
      </c>
      <c r="AL148" s="101">
        <f>+IF(AK148=CONTROLES!$C$50,CONTROLES!$D$50,CONTROLES!$D$51)</f>
        <v>15</v>
      </c>
      <c r="AM148" s="100" t="s">
        <v>251</v>
      </c>
      <c r="AN148" s="101">
        <f>+IF(AM148=CONTROLES!$C$52,CONTROLES!$D$52,CONTROLES!$D$53)</f>
        <v>15</v>
      </c>
      <c r="AO148" s="100" t="s">
        <v>252</v>
      </c>
      <c r="AP148" s="101">
        <f>+IF(AO148=CONTROLES!$C$54,CONTROLES!$D$54,CONTROLES!$D$55)</f>
        <v>15</v>
      </c>
      <c r="AQ148" s="100" t="s">
        <v>283</v>
      </c>
      <c r="AR148" s="101">
        <f>+IF(AQ148=CONTROLES!$C$56,CONTROLES!$D$56,IF(AQ148=CONTROLES!$C$57,CONTROLES!$D$57,CONTROLES!$D$58))</f>
        <v>10</v>
      </c>
      <c r="AS148" s="100" t="s">
        <v>254</v>
      </c>
      <c r="AT148" s="101">
        <f>+IF(AS148=CONTROLES!$C$59,CONTROLES!$D$59,CONTROLES!$D$60)</f>
        <v>15</v>
      </c>
      <c r="AU148" s="100" t="s">
        <v>255</v>
      </c>
      <c r="AV148" s="101">
        <f>+IF(AU148=CONTROLES!$C$61,CONTROLES!$D$61,CONTROLES!$D$62)</f>
        <v>15</v>
      </c>
      <c r="AW148" s="100" t="s">
        <v>256</v>
      </c>
      <c r="AX148" s="101">
        <f>+IF(AW148=CONTROLES!$C$63,CONTROLES!$D$63,IF(AW148=CONTROLES!$C$64,CONTROLES!$D$64,0))</f>
        <v>10</v>
      </c>
      <c r="AY148" s="101">
        <f t="shared" si="1"/>
        <v>95</v>
      </c>
      <c r="AZ148" s="106" t="str">
        <f t="shared" si="2"/>
        <v>Moderado</v>
      </c>
      <c r="BA148" s="231"/>
      <c r="BB148" s="385"/>
      <c r="BC148" s="385"/>
      <c r="BD148" s="385"/>
      <c r="BE148" s="385"/>
      <c r="BF148" s="385"/>
      <c r="BG148" s="143"/>
      <c r="BH148" s="143"/>
      <c r="BI148" s="143"/>
      <c r="BJ148" s="143"/>
      <c r="BK148" s="143"/>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61"/>
      <c r="CN148" s="257"/>
      <c r="CO148" s="257"/>
      <c r="CP148" s="257"/>
      <c r="CQ148" s="257"/>
      <c r="CR148" s="257"/>
      <c r="CS148" s="257"/>
      <c r="CT148" s="257"/>
      <c r="CU148" s="257"/>
      <c r="CV148" s="260"/>
      <c r="CW148" s="260"/>
      <c r="CX148" s="260"/>
      <c r="CY148" s="260"/>
      <c r="CZ148" s="260"/>
      <c r="DA148" s="257"/>
      <c r="DB148" s="46"/>
      <c r="DC148" s="46"/>
      <c r="DD148" s="46"/>
      <c r="DE148" s="46"/>
      <c r="DF148" s="46"/>
      <c r="DG148" s="46"/>
      <c r="DH148" s="46"/>
      <c r="DI148" s="46"/>
      <c r="DJ148" s="46"/>
      <c r="DK148" s="69"/>
      <c r="DL148" s="69"/>
      <c r="DM148" s="46"/>
      <c r="DN148" s="69"/>
      <c r="DO148" s="69"/>
      <c r="DP148" s="69"/>
      <c r="DQ148" s="69"/>
      <c r="DR148" s="69"/>
      <c r="DS148" s="69"/>
      <c r="DT148" s="69"/>
      <c r="DU148" s="69"/>
      <c r="DV148" s="69"/>
      <c r="DW148" s="69"/>
      <c r="DX148" s="69"/>
      <c r="DY148" s="69"/>
      <c r="DZ148" s="69"/>
      <c r="EA148" s="69"/>
      <c r="EB148" s="69"/>
      <c r="EC148" s="69"/>
      <c r="ED148" s="69"/>
    </row>
    <row r="149" spans="1:134" ht="39.75" hidden="1" customHeight="1" x14ac:dyDescent="0.25">
      <c r="A149" s="385"/>
      <c r="B149" s="385"/>
      <c r="C149" s="385"/>
      <c r="D149" s="385"/>
      <c r="E149" s="94"/>
      <c r="F149" s="385"/>
      <c r="G149" s="94"/>
      <c r="H149" s="385"/>
      <c r="I149" s="198"/>
      <c r="J149" s="198"/>
      <c r="K149" s="198"/>
      <c r="L149" s="198"/>
      <c r="M149" s="198"/>
      <c r="N149" s="385"/>
      <c r="O149" s="385"/>
      <c r="P149" s="385"/>
      <c r="Q149" s="385"/>
      <c r="R149" s="385"/>
      <c r="S149" s="385"/>
      <c r="T149" s="385"/>
      <c r="U149" s="385"/>
      <c r="V149" s="95"/>
      <c r="W149" s="94"/>
      <c r="X149" s="94"/>
      <c r="Y149" s="94"/>
      <c r="Z149" s="97"/>
      <c r="AA149" s="98">
        <f>+IF(Z149='Tabla Valoración controles'!$D$4,'Tabla Valoración controles'!$F$4,IF('Mapa Corrupcion'!Z149='Tabla Valoración controles'!$D$5,'Tabla Valoración controles'!$F$5,IF(Z149=FORMULAS!$A$10,0,'Tabla Valoración controles'!$F$6)))</f>
        <v>0.1</v>
      </c>
      <c r="AB149" s="97"/>
      <c r="AC149" s="98">
        <f>+IF(AB149='Tabla Valoración controles'!$D$7,'Tabla Valoración controles'!$F$7,IF(Z149=FORMULAS!$A$10,0,'Tabla Valoración controles'!$F$8))</f>
        <v>0.15</v>
      </c>
      <c r="AD149" s="97"/>
      <c r="AE149" s="98">
        <f>+IF(AD149='Tabla Valoración controles'!$D$9,'Tabla Valoración controles'!$F$9,IF(Z149=FORMULAS!$A$10,0,'Tabla Valoración controles'!$F$10))</f>
        <v>0</v>
      </c>
      <c r="AF149" s="97"/>
      <c r="AG149" s="98">
        <f>+IF(AF149='Tabla Valoración controles'!$D$9,'Tabla Valoración controles'!$F$9,IF(AB149=FORMULAS!$A$10,0,'Tabla Valoración controles'!$F$10))</f>
        <v>0</v>
      </c>
      <c r="AH149" s="97"/>
      <c r="AI149" s="98">
        <f>+IF(AH149='Tabla Valoración controles'!$D$13,'Tabla Valoración controles'!$F$13,'Tabla Valoración controles'!$F$14)</f>
        <v>0</v>
      </c>
      <c r="AJ149" s="99">
        <f t="shared" si="0"/>
        <v>0.25</v>
      </c>
      <c r="AK149" s="100" t="s">
        <v>246</v>
      </c>
      <c r="AL149" s="101">
        <f>+IF(AK149=CONTROLES!$C$50,CONTROLES!$D$50,CONTROLES!$D$51)</f>
        <v>15</v>
      </c>
      <c r="AM149" s="100" t="s">
        <v>251</v>
      </c>
      <c r="AN149" s="101">
        <f>+IF(AM149=CONTROLES!$C$52,CONTROLES!$D$52,CONTROLES!$D$53)</f>
        <v>15</v>
      </c>
      <c r="AO149" s="100" t="s">
        <v>252</v>
      </c>
      <c r="AP149" s="101">
        <f>+IF(AO149=CONTROLES!$C$54,CONTROLES!$D$54,CONTROLES!$D$55)</f>
        <v>15</v>
      </c>
      <c r="AQ149" s="100" t="s">
        <v>283</v>
      </c>
      <c r="AR149" s="101">
        <f>+IF(AQ149=CONTROLES!$C$56,CONTROLES!$D$56,IF(AQ149=CONTROLES!$C$57,CONTROLES!$D$57,CONTROLES!$D$58))</f>
        <v>10</v>
      </c>
      <c r="AS149" s="100" t="s">
        <v>254</v>
      </c>
      <c r="AT149" s="101">
        <f>+IF(AS149=CONTROLES!$C$59,CONTROLES!$D$59,CONTROLES!$D$60)</f>
        <v>15</v>
      </c>
      <c r="AU149" s="100" t="s">
        <v>255</v>
      </c>
      <c r="AV149" s="101">
        <f>+IF(AU149=CONTROLES!$C$61,CONTROLES!$D$61,CONTROLES!$D$62)</f>
        <v>15</v>
      </c>
      <c r="AW149" s="100" t="s">
        <v>256</v>
      </c>
      <c r="AX149" s="101">
        <f>+IF(AW149=CONTROLES!$C$63,CONTROLES!$D$63,IF(AW149=CONTROLES!$C$64,CONTROLES!$D$64,0))</f>
        <v>10</v>
      </c>
      <c r="AY149" s="101">
        <f t="shared" si="1"/>
        <v>95</v>
      </c>
      <c r="AZ149" s="106" t="str">
        <f t="shared" si="2"/>
        <v>Moderado</v>
      </c>
      <c r="BA149" s="231"/>
      <c r="BB149" s="385"/>
      <c r="BC149" s="385"/>
      <c r="BD149" s="385"/>
      <c r="BE149" s="385"/>
      <c r="BF149" s="385"/>
      <c r="BG149" s="143"/>
      <c r="BH149" s="143"/>
      <c r="BI149" s="143"/>
      <c r="BJ149" s="143"/>
      <c r="BK149" s="143"/>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61"/>
      <c r="CN149" s="257"/>
      <c r="CO149" s="257"/>
      <c r="CP149" s="257"/>
      <c r="CQ149" s="257"/>
      <c r="CR149" s="257"/>
      <c r="CS149" s="257"/>
      <c r="CT149" s="257"/>
      <c r="CU149" s="257"/>
      <c r="CV149" s="260"/>
      <c r="CW149" s="260"/>
      <c r="CX149" s="260"/>
      <c r="CY149" s="260"/>
      <c r="CZ149" s="260"/>
      <c r="DA149" s="257"/>
      <c r="DB149" s="46"/>
      <c r="DC149" s="46"/>
      <c r="DD149" s="46"/>
      <c r="DE149" s="46"/>
      <c r="DF149" s="46"/>
      <c r="DG149" s="46"/>
      <c r="DH149" s="46"/>
      <c r="DI149" s="46"/>
      <c r="DJ149" s="46"/>
      <c r="DK149" s="69"/>
      <c r="DL149" s="69"/>
      <c r="DM149" s="46"/>
      <c r="DN149" s="69"/>
      <c r="DO149" s="69"/>
      <c r="DP149" s="69"/>
      <c r="DQ149" s="69"/>
      <c r="DR149" s="69"/>
      <c r="DS149" s="69"/>
      <c r="DT149" s="69"/>
      <c r="DU149" s="69"/>
      <c r="DV149" s="69"/>
      <c r="DW149" s="69"/>
      <c r="DX149" s="69"/>
      <c r="DY149" s="69"/>
      <c r="DZ149" s="69"/>
      <c r="EA149" s="69"/>
      <c r="EB149" s="69"/>
      <c r="EC149" s="69"/>
      <c r="ED149" s="69"/>
    </row>
    <row r="150" spans="1:134" ht="39.75" hidden="1" customHeight="1" x14ac:dyDescent="0.25">
      <c r="A150" s="385"/>
      <c r="B150" s="385"/>
      <c r="C150" s="385"/>
      <c r="D150" s="385"/>
      <c r="E150" s="94"/>
      <c r="F150" s="385"/>
      <c r="G150" s="94"/>
      <c r="H150" s="385"/>
      <c r="I150" s="198"/>
      <c r="J150" s="198"/>
      <c r="K150" s="198"/>
      <c r="L150" s="198"/>
      <c r="M150" s="198"/>
      <c r="N150" s="385"/>
      <c r="O150" s="385"/>
      <c r="P150" s="385"/>
      <c r="Q150" s="385"/>
      <c r="R150" s="385"/>
      <c r="S150" s="385"/>
      <c r="T150" s="385"/>
      <c r="U150" s="385"/>
      <c r="V150" s="95"/>
      <c r="W150" s="94"/>
      <c r="X150" s="94"/>
      <c r="Y150" s="94"/>
      <c r="Z150" s="97"/>
      <c r="AA150" s="98">
        <f>+IF(Z150='Tabla Valoración controles'!$D$4,'Tabla Valoración controles'!$F$4,IF('Mapa Corrupcion'!Z150='Tabla Valoración controles'!$D$5,'Tabla Valoración controles'!$F$5,IF(Z150=FORMULAS!$A$10,0,'Tabla Valoración controles'!$F$6)))</f>
        <v>0.1</v>
      </c>
      <c r="AB150" s="97"/>
      <c r="AC150" s="98">
        <f>+IF(AB150='Tabla Valoración controles'!$D$7,'Tabla Valoración controles'!$F$7,IF(Z150=FORMULAS!$A$10,0,'Tabla Valoración controles'!$F$8))</f>
        <v>0.15</v>
      </c>
      <c r="AD150" s="97"/>
      <c r="AE150" s="98">
        <f>+IF(AD150='Tabla Valoración controles'!$D$9,'Tabla Valoración controles'!$F$9,IF(Z150=FORMULAS!$A$10,0,'Tabla Valoración controles'!$F$10))</f>
        <v>0</v>
      </c>
      <c r="AF150" s="97"/>
      <c r="AG150" s="98">
        <f>+IF(AF150='Tabla Valoración controles'!$D$9,'Tabla Valoración controles'!$F$9,IF(AB150=FORMULAS!$A$10,0,'Tabla Valoración controles'!$F$10))</f>
        <v>0</v>
      </c>
      <c r="AH150" s="97"/>
      <c r="AI150" s="98">
        <f>+IF(AH150='Tabla Valoración controles'!$D$13,'Tabla Valoración controles'!$F$13,'Tabla Valoración controles'!$F$14)</f>
        <v>0</v>
      </c>
      <c r="AJ150" s="99">
        <f t="shared" si="0"/>
        <v>0.25</v>
      </c>
      <c r="AK150" s="100" t="s">
        <v>246</v>
      </c>
      <c r="AL150" s="101">
        <f>+IF(AK150=CONTROLES!$C$50,CONTROLES!$D$50,CONTROLES!$D$51)</f>
        <v>15</v>
      </c>
      <c r="AM150" s="100" t="s">
        <v>251</v>
      </c>
      <c r="AN150" s="101">
        <f>+IF(AM150=CONTROLES!$C$52,CONTROLES!$D$52,CONTROLES!$D$53)</f>
        <v>15</v>
      </c>
      <c r="AO150" s="100" t="s">
        <v>252</v>
      </c>
      <c r="AP150" s="101">
        <f>+IF(AO150=CONTROLES!$C$54,CONTROLES!$D$54,CONTROLES!$D$55)</f>
        <v>15</v>
      </c>
      <c r="AQ150" s="100" t="s">
        <v>283</v>
      </c>
      <c r="AR150" s="101">
        <f>+IF(AQ150=CONTROLES!$C$56,CONTROLES!$D$56,IF(AQ150=CONTROLES!$C$57,CONTROLES!$D$57,CONTROLES!$D$58))</f>
        <v>10</v>
      </c>
      <c r="AS150" s="100" t="s">
        <v>254</v>
      </c>
      <c r="AT150" s="101">
        <f>+IF(AS150=CONTROLES!$C$59,CONTROLES!$D$59,CONTROLES!$D$60)</f>
        <v>15</v>
      </c>
      <c r="AU150" s="100" t="s">
        <v>255</v>
      </c>
      <c r="AV150" s="101">
        <f>+IF(AU150=CONTROLES!$C$61,CONTROLES!$D$61,CONTROLES!$D$62)</f>
        <v>15</v>
      </c>
      <c r="AW150" s="100" t="s">
        <v>256</v>
      </c>
      <c r="AX150" s="101">
        <f>+IF(AW150=CONTROLES!$C$63,CONTROLES!$D$63,IF(AW150=CONTROLES!$C$64,CONTROLES!$D$64,0))</f>
        <v>10</v>
      </c>
      <c r="AY150" s="101">
        <f t="shared" si="1"/>
        <v>95</v>
      </c>
      <c r="AZ150" s="106" t="str">
        <f t="shared" si="2"/>
        <v>Moderado</v>
      </c>
      <c r="BA150" s="231"/>
      <c r="BB150" s="385"/>
      <c r="BC150" s="385"/>
      <c r="BD150" s="385"/>
      <c r="BE150" s="385"/>
      <c r="BF150" s="385"/>
      <c r="BG150" s="143"/>
      <c r="BH150" s="143"/>
      <c r="BI150" s="143"/>
      <c r="BJ150" s="143"/>
      <c r="BK150" s="143"/>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61"/>
      <c r="CN150" s="257"/>
      <c r="CO150" s="257"/>
      <c r="CP150" s="257"/>
      <c r="CQ150" s="257"/>
      <c r="CR150" s="257"/>
      <c r="CS150" s="257"/>
      <c r="CT150" s="257"/>
      <c r="CU150" s="257"/>
      <c r="CV150" s="260"/>
      <c r="CW150" s="260"/>
      <c r="CX150" s="260"/>
      <c r="CY150" s="260"/>
      <c r="CZ150" s="260"/>
      <c r="DA150" s="257"/>
      <c r="DB150" s="46"/>
      <c r="DC150" s="46"/>
      <c r="DD150" s="46"/>
      <c r="DE150" s="46"/>
      <c r="DF150" s="46"/>
      <c r="DG150" s="46"/>
      <c r="DH150" s="46"/>
      <c r="DI150" s="46"/>
      <c r="DJ150" s="46"/>
      <c r="DK150" s="69"/>
      <c r="DL150" s="69"/>
      <c r="DM150" s="46"/>
      <c r="DN150" s="69"/>
      <c r="DO150" s="69"/>
      <c r="DP150" s="69"/>
      <c r="DQ150" s="69"/>
      <c r="DR150" s="69"/>
      <c r="DS150" s="69"/>
      <c r="DT150" s="69"/>
      <c r="DU150" s="69"/>
      <c r="DV150" s="69"/>
      <c r="DW150" s="69"/>
      <c r="DX150" s="69"/>
      <c r="DY150" s="69"/>
      <c r="DZ150" s="69"/>
      <c r="EA150" s="69"/>
      <c r="EB150" s="69"/>
      <c r="EC150" s="69"/>
      <c r="ED150" s="69"/>
    </row>
    <row r="151" spans="1:134" ht="39.75" hidden="1" customHeight="1" x14ac:dyDescent="0.25">
      <c r="A151" s="385"/>
      <c r="B151" s="385"/>
      <c r="C151" s="385"/>
      <c r="D151" s="385"/>
      <c r="E151" s="94"/>
      <c r="F151" s="385"/>
      <c r="G151" s="94"/>
      <c r="H151" s="385"/>
      <c r="I151" s="198"/>
      <c r="J151" s="198"/>
      <c r="K151" s="198"/>
      <c r="L151" s="198"/>
      <c r="M151" s="198"/>
      <c r="N151" s="385"/>
      <c r="O151" s="385"/>
      <c r="P151" s="385"/>
      <c r="Q151" s="385"/>
      <c r="R151" s="385"/>
      <c r="S151" s="385"/>
      <c r="T151" s="385"/>
      <c r="U151" s="385"/>
      <c r="V151" s="95"/>
      <c r="W151" s="94"/>
      <c r="X151" s="94"/>
      <c r="Y151" s="94"/>
      <c r="Z151" s="97"/>
      <c r="AA151" s="98">
        <f>+IF(Z151='Tabla Valoración controles'!$D$4,'Tabla Valoración controles'!$F$4,IF('Mapa Corrupcion'!Z151='Tabla Valoración controles'!$D$5,'Tabla Valoración controles'!$F$5,IF(Z151=FORMULAS!$A$10,0,'Tabla Valoración controles'!$F$6)))</f>
        <v>0.1</v>
      </c>
      <c r="AB151" s="97"/>
      <c r="AC151" s="98">
        <f>+IF(AB151='Tabla Valoración controles'!$D$7,'Tabla Valoración controles'!$F$7,IF(Z151=FORMULAS!$A$10,0,'Tabla Valoración controles'!$F$8))</f>
        <v>0.15</v>
      </c>
      <c r="AD151" s="97"/>
      <c r="AE151" s="98">
        <f>+IF(AD151='Tabla Valoración controles'!$D$9,'Tabla Valoración controles'!$F$9,IF(Z151=FORMULAS!$A$10,0,'Tabla Valoración controles'!$F$10))</f>
        <v>0</v>
      </c>
      <c r="AF151" s="97"/>
      <c r="AG151" s="98">
        <f>+IF(AF151='Tabla Valoración controles'!$D$9,'Tabla Valoración controles'!$F$9,IF(AB151=FORMULAS!$A$10,0,'Tabla Valoración controles'!$F$10))</f>
        <v>0</v>
      </c>
      <c r="AH151" s="97"/>
      <c r="AI151" s="98">
        <f>+IF(AH151='Tabla Valoración controles'!$D$13,'Tabla Valoración controles'!$F$13,'Tabla Valoración controles'!$F$14)</f>
        <v>0</v>
      </c>
      <c r="AJ151" s="99">
        <f t="shared" si="0"/>
        <v>0.25</v>
      </c>
      <c r="AK151" s="100" t="s">
        <v>246</v>
      </c>
      <c r="AL151" s="101">
        <f>+IF(AK151=CONTROLES!$C$50,CONTROLES!$D$50,CONTROLES!$D$51)</f>
        <v>15</v>
      </c>
      <c r="AM151" s="100" t="s">
        <v>251</v>
      </c>
      <c r="AN151" s="101">
        <f>+IF(AM151=CONTROLES!$C$52,CONTROLES!$D$52,CONTROLES!$D$53)</f>
        <v>15</v>
      </c>
      <c r="AO151" s="100" t="s">
        <v>252</v>
      </c>
      <c r="AP151" s="101">
        <f>+IF(AO151=CONTROLES!$C$54,CONTROLES!$D$54,CONTROLES!$D$55)</f>
        <v>15</v>
      </c>
      <c r="AQ151" s="100" t="s">
        <v>283</v>
      </c>
      <c r="AR151" s="101">
        <f>+IF(AQ151=CONTROLES!$C$56,CONTROLES!$D$56,IF(AQ151=CONTROLES!$C$57,CONTROLES!$D$57,CONTROLES!$D$58))</f>
        <v>10</v>
      </c>
      <c r="AS151" s="100" t="s">
        <v>254</v>
      </c>
      <c r="AT151" s="101">
        <f>+IF(AS151=CONTROLES!$C$59,CONTROLES!$D$59,CONTROLES!$D$60)</f>
        <v>15</v>
      </c>
      <c r="AU151" s="100" t="s">
        <v>255</v>
      </c>
      <c r="AV151" s="101">
        <f>+IF(AU151=CONTROLES!$C$61,CONTROLES!$D$61,CONTROLES!$D$62)</f>
        <v>15</v>
      </c>
      <c r="AW151" s="100" t="s">
        <v>256</v>
      </c>
      <c r="AX151" s="101">
        <f>+IF(AW151=CONTROLES!$C$63,CONTROLES!$D$63,IF(AW151=CONTROLES!$C$64,CONTROLES!$D$64,0))</f>
        <v>10</v>
      </c>
      <c r="AY151" s="101">
        <f t="shared" si="1"/>
        <v>95</v>
      </c>
      <c r="AZ151" s="106" t="str">
        <f t="shared" si="2"/>
        <v>Moderado</v>
      </c>
      <c r="BA151" s="231"/>
      <c r="BB151" s="385"/>
      <c r="BC151" s="385"/>
      <c r="BD151" s="385"/>
      <c r="BE151" s="385"/>
      <c r="BF151" s="385"/>
      <c r="BG151" s="143"/>
      <c r="BH151" s="143"/>
      <c r="BI151" s="143"/>
      <c r="BJ151" s="143"/>
      <c r="BK151" s="143"/>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61"/>
      <c r="CN151" s="257"/>
      <c r="CO151" s="257"/>
      <c r="CP151" s="257"/>
      <c r="CQ151" s="257"/>
      <c r="CR151" s="257"/>
      <c r="CS151" s="257"/>
      <c r="CT151" s="257"/>
      <c r="CU151" s="257"/>
      <c r="CV151" s="260"/>
      <c r="CW151" s="260"/>
      <c r="CX151" s="260"/>
      <c r="CY151" s="260"/>
      <c r="CZ151" s="260"/>
      <c r="DA151" s="257"/>
      <c r="DB151" s="46"/>
      <c r="DC151" s="46"/>
      <c r="DD151" s="46"/>
      <c r="DE151" s="46"/>
      <c r="DF151" s="46"/>
      <c r="DG151" s="46"/>
      <c r="DH151" s="46"/>
      <c r="DI151" s="46"/>
      <c r="DJ151" s="46"/>
      <c r="DK151" s="69"/>
      <c r="DL151" s="69"/>
      <c r="DM151" s="46"/>
      <c r="DN151" s="69"/>
      <c r="DO151" s="69"/>
      <c r="DP151" s="69"/>
      <c r="DQ151" s="69"/>
      <c r="DR151" s="69"/>
      <c r="DS151" s="69"/>
      <c r="DT151" s="69"/>
      <c r="DU151" s="69"/>
      <c r="DV151" s="69"/>
      <c r="DW151" s="69"/>
      <c r="DX151" s="69"/>
      <c r="DY151" s="69"/>
      <c r="DZ151" s="69"/>
      <c r="EA151" s="69"/>
      <c r="EB151" s="69"/>
      <c r="EC151" s="69"/>
      <c r="ED151" s="69"/>
    </row>
    <row r="152" spans="1:134" ht="39.75" hidden="1" customHeight="1" x14ac:dyDescent="0.25">
      <c r="A152" s="386"/>
      <c r="B152" s="386"/>
      <c r="C152" s="386"/>
      <c r="D152" s="386"/>
      <c r="E152" s="94"/>
      <c r="F152" s="386"/>
      <c r="G152" s="94"/>
      <c r="H152" s="386"/>
      <c r="I152" s="193"/>
      <c r="J152" s="193"/>
      <c r="K152" s="193"/>
      <c r="L152" s="193"/>
      <c r="M152" s="193"/>
      <c r="N152" s="386"/>
      <c r="O152" s="386"/>
      <c r="P152" s="386"/>
      <c r="Q152" s="386"/>
      <c r="R152" s="386"/>
      <c r="S152" s="386"/>
      <c r="T152" s="386"/>
      <c r="U152" s="386"/>
      <c r="V152" s="95"/>
      <c r="W152" s="94"/>
      <c r="X152" s="94"/>
      <c r="Y152" s="94"/>
      <c r="Z152" s="97"/>
      <c r="AA152" s="98">
        <f>+IF(Z152='Tabla Valoración controles'!$D$4,'Tabla Valoración controles'!$F$4,IF('Mapa Corrupcion'!Z152='Tabla Valoración controles'!$D$5,'Tabla Valoración controles'!$F$5,IF(Z152=FORMULAS!$A$10,0,'Tabla Valoración controles'!$F$6)))</f>
        <v>0.1</v>
      </c>
      <c r="AB152" s="97"/>
      <c r="AC152" s="98">
        <f>+IF(AB152='Tabla Valoración controles'!$D$7,'Tabla Valoración controles'!$F$7,IF(Z152=FORMULAS!$A$10,0,'Tabla Valoración controles'!$F$8))</f>
        <v>0.15</v>
      </c>
      <c r="AD152" s="97"/>
      <c r="AE152" s="98">
        <f>+IF(AD152='Tabla Valoración controles'!$D$9,'Tabla Valoración controles'!$F$9,IF(Z152=FORMULAS!$A$10,0,'Tabla Valoración controles'!$F$10))</f>
        <v>0</v>
      </c>
      <c r="AF152" s="97"/>
      <c r="AG152" s="98">
        <f>+IF(AF152='Tabla Valoración controles'!$D$9,'Tabla Valoración controles'!$F$9,IF(AB152=FORMULAS!$A$10,0,'Tabla Valoración controles'!$F$10))</f>
        <v>0</v>
      </c>
      <c r="AH152" s="97"/>
      <c r="AI152" s="98">
        <f>+IF(AH152='Tabla Valoración controles'!$D$13,'Tabla Valoración controles'!$F$13,'Tabla Valoración controles'!$F$14)</f>
        <v>0</v>
      </c>
      <c r="AJ152" s="99">
        <f t="shared" si="0"/>
        <v>0.25</v>
      </c>
      <c r="AK152" s="100" t="s">
        <v>246</v>
      </c>
      <c r="AL152" s="101">
        <f>+IF(AK152=CONTROLES!$C$50,CONTROLES!$D$50,CONTROLES!$D$51)</f>
        <v>15</v>
      </c>
      <c r="AM152" s="100" t="s">
        <v>251</v>
      </c>
      <c r="AN152" s="101">
        <f>+IF(AM152=CONTROLES!$C$52,CONTROLES!$D$52,CONTROLES!$D$53)</f>
        <v>15</v>
      </c>
      <c r="AO152" s="100" t="s">
        <v>252</v>
      </c>
      <c r="AP152" s="101">
        <f>+IF(AO152=CONTROLES!$C$54,CONTROLES!$D$54,CONTROLES!$D$55)</f>
        <v>15</v>
      </c>
      <c r="AQ152" s="100" t="s">
        <v>283</v>
      </c>
      <c r="AR152" s="101">
        <f>+IF(AQ152=CONTROLES!$C$56,CONTROLES!$D$56,IF(AQ152=CONTROLES!$C$57,CONTROLES!$D$57,CONTROLES!$D$58))</f>
        <v>10</v>
      </c>
      <c r="AS152" s="100" t="s">
        <v>254</v>
      </c>
      <c r="AT152" s="101">
        <f>+IF(AS152=CONTROLES!$C$59,CONTROLES!$D$59,CONTROLES!$D$60)</f>
        <v>15</v>
      </c>
      <c r="AU152" s="100" t="s">
        <v>255</v>
      </c>
      <c r="AV152" s="101">
        <f>+IF(AU152=CONTROLES!$C$61,CONTROLES!$D$61,CONTROLES!$D$62)</f>
        <v>15</v>
      </c>
      <c r="AW152" s="100" t="s">
        <v>256</v>
      </c>
      <c r="AX152" s="101">
        <f>+IF(AW152=CONTROLES!$C$63,CONTROLES!$D$63,IF(AW152=CONTROLES!$C$64,CONTROLES!$D$64,0))</f>
        <v>10</v>
      </c>
      <c r="AY152" s="101">
        <f t="shared" si="1"/>
        <v>95</v>
      </c>
      <c r="AZ152" s="106" t="str">
        <f t="shared" si="2"/>
        <v>Moderado</v>
      </c>
      <c r="BA152" s="184"/>
      <c r="BB152" s="386"/>
      <c r="BC152" s="386"/>
      <c r="BD152" s="386"/>
      <c r="BE152" s="386"/>
      <c r="BF152" s="386"/>
      <c r="BG152" s="143"/>
      <c r="BH152" s="143"/>
      <c r="BI152" s="143"/>
      <c r="BJ152" s="143"/>
      <c r="BK152" s="143"/>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61"/>
      <c r="CN152" s="257"/>
      <c r="CO152" s="257"/>
      <c r="CP152" s="257"/>
      <c r="CQ152" s="257"/>
      <c r="CR152" s="257"/>
      <c r="CS152" s="257"/>
      <c r="CT152" s="257"/>
      <c r="CU152" s="257"/>
      <c r="CV152" s="260"/>
      <c r="CW152" s="260"/>
      <c r="CX152" s="260"/>
      <c r="CY152" s="260"/>
      <c r="CZ152" s="260"/>
      <c r="DA152" s="257"/>
      <c r="DB152" s="46"/>
      <c r="DC152" s="46"/>
      <c r="DD152" s="46"/>
      <c r="DE152" s="46"/>
      <c r="DF152" s="46"/>
      <c r="DG152" s="46"/>
      <c r="DH152" s="46"/>
      <c r="DI152" s="46"/>
      <c r="DJ152" s="46"/>
      <c r="DK152" s="69"/>
      <c r="DL152" s="69"/>
      <c r="DM152" s="46"/>
      <c r="DN152" s="69"/>
      <c r="DO152" s="69"/>
      <c r="DP152" s="69"/>
      <c r="DQ152" s="69"/>
      <c r="DR152" s="69"/>
      <c r="DS152" s="69"/>
      <c r="DT152" s="69"/>
      <c r="DU152" s="69"/>
      <c r="DV152" s="69"/>
      <c r="DW152" s="69"/>
      <c r="DX152" s="69"/>
      <c r="DY152" s="69"/>
      <c r="DZ152" s="69"/>
      <c r="EA152" s="69"/>
      <c r="EB152" s="69"/>
      <c r="EC152" s="69"/>
      <c r="ED152" s="69"/>
    </row>
    <row r="153" spans="1:134" ht="39.75" hidden="1" customHeight="1" x14ac:dyDescent="0.25">
      <c r="A153" s="387"/>
      <c r="B153" s="398" t="s">
        <v>539</v>
      </c>
      <c r="C153" s="389" t="str">
        <f>VLOOKUP(B153,FORMULAS!$A$30:$B$46,2,0)</f>
        <v>OBJETIVO PROCESO</v>
      </c>
      <c r="D153" s="389" t="str">
        <f>VLOOKUP(B153,FORMULAS!$A$30:$C$46,3,0)</f>
        <v>RESPONSABLE</v>
      </c>
      <c r="E153" s="94"/>
      <c r="F153" s="389"/>
      <c r="G153" s="94"/>
      <c r="H153" s="389"/>
      <c r="I153" s="93"/>
      <c r="J153" s="93"/>
      <c r="K153" s="93"/>
      <c r="L153" s="93"/>
      <c r="M153" s="93"/>
      <c r="N153" s="93"/>
      <c r="O153" s="93"/>
      <c r="P153" s="389" t="s">
        <v>576</v>
      </c>
      <c r="Q153" s="387" t="str">
        <f>VLOOKUP(P153,FORMULAS!$H$1:$J$11,2,0)</f>
        <v>ZONA</v>
      </c>
      <c r="R153" s="388" t="str">
        <f>+Q153</f>
        <v>ZONA</v>
      </c>
      <c r="S153" s="389" t="e">
        <f>VLOOKUP(A153,'Impacto Ri Inhe'!$B$5:$AF$42,31)</f>
        <v>#N/A</v>
      </c>
      <c r="T153" s="388" t="e">
        <f>CONCATENATE(R153,S153)</f>
        <v>#N/A</v>
      </c>
      <c r="U153" s="397" t="e">
        <f>VLOOKUP(T153,FORMULAS!$K$17:$L$42,2,0)</f>
        <v>#N/A</v>
      </c>
      <c r="V153" s="95"/>
      <c r="W153" s="94"/>
      <c r="X153" s="94"/>
      <c r="Y153" s="94"/>
      <c r="Z153" s="97"/>
      <c r="AA153" s="98">
        <f>+IF(Z153='Tabla Valoración controles'!$D$4,'Tabla Valoración controles'!$F$4,IF('Mapa Corrupcion'!Z153='Tabla Valoración controles'!$D$5,'Tabla Valoración controles'!$F$5,IF(Z153=FORMULAS!$A$10,0,'Tabla Valoración controles'!$F$6)))</f>
        <v>0.1</v>
      </c>
      <c r="AB153" s="97"/>
      <c r="AC153" s="98">
        <f>+IF(AB153='Tabla Valoración controles'!$D$7,'Tabla Valoración controles'!$F$7,IF(Z153=FORMULAS!$A$10,0,'Tabla Valoración controles'!$F$8))</f>
        <v>0.15</v>
      </c>
      <c r="AD153" s="97"/>
      <c r="AE153" s="98">
        <f>+IF(AD153='Tabla Valoración controles'!$D$9,'Tabla Valoración controles'!$F$9,IF(Z153=FORMULAS!$A$10,0,'Tabla Valoración controles'!$F$10))</f>
        <v>0</v>
      </c>
      <c r="AF153" s="97"/>
      <c r="AG153" s="98">
        <f>+IF(AF153='Tabla Valoración controles'!$D$9,'Tabla Valoración controles'!$F$9,IF(AB153=FORMULAS!$A$10,0,'Tabla Valoración controles'!$F$10))</f>
        <v>0</v>
      </c>
      <c r="AH153" s="97"/>
      <c r="AI153" s="98">
        <f>+IF(AH153='Tabla Valoración controles'!$D$13,'Tabla Valoración controles'!$F$13,'Tabla Valoración controles'!$F$14)</f>
        <v>0</v>
      </c>
      <c r="AJ153" s="99">
        <f t="shared" si="0"/>
        <v>0.25</v>
      </c>
      <c r="AK153" s="100" t="s">
        <v>246</v>
      </c>
      <c r="AL153" s="101">
        <f>+IF(AK153=CONTROLES!$C$50,CONTROLES!$D$50,CONTROLES!$D$51)</f>
        <v>15</v>
      </c>
      <c r="AM153" s="100" t="s">
        <v>251</v>
      </c>
      <c r="AN153" s="101">
        <f>+IF(AM153=CONTROLES!$C$52,CONTROLES!$D$52,CONTROLES!$D$53)</f>
        <v>15</v>
      </c>
      <c r="AO153" s="100" t="s">
        <v>252</v>
      </c>
      <c r="AP153" s="101">
        <f>+IF(AO153=CONTROLES!$C$54,CONTROLES!$D$54,CONTROLES!$D$55)</f>
        <v>15</v>
      </c>
      <c r="AQ153" s="100" t="s">
        <v>283</v>
      </c>
      <c r="AR153" s="101">
        <f>+IF(AQ153=CONTROLES!$C$56,CONTROLES!$D$56,IF(AQ153=CONTROLES!$C$57,CONTROLES!$D$57,CONTROLES!$D$58))</f>
        <v>10</v>
      </c>
      <c r="AS153" s="100" t="s">
        <v>254</v>
      </c>
      <c r="AT153" s="101">
        <f>+IF(AS153=CONTROLES!$C$59,CONTROLES!$D$59,CONTROLES!$D$60)</f>
        <v>15</v>
      </c>
      <c r="AU153" s="100" t="s">
        <v>255</v>
      </c>
      <c r="AV153" s="101">
        <f>+IF(AU153=CONTROLES!$C$61,CONTROLES!$D$61,CONTROLES!$D$62)</f>
        <v>15</v>
      </c>
      <c r="AW153" s="100" t="s">
        <v>256</v>
      </c>
      <c r="AX153" s="101">
        <f>+IF(AW153=CONTROLES!$C$63,CONTROLES!$D$63,IF(AW153=CONTROLES!$C$64,CONTROLES!$D$64,0))</f>
        <v>10</v>
      </c>
      <c r="AY153" s="101">
        <f t="shared" si="1"/>
        <v>95</v>
      </c>
      <c r="AZ153" s="106" t="str">
        <f t="shared" si="2"/>
        <v>Moderado</v>
      </c>
      <c r="BA153" s="228" t="s">
        <v>21</v>
      </c>
      <c r="BB153" s="390" t="str">
        <f>VLOOKUP(BA153,FORMULAS!$A$77:$B$82,2,0)</f>
        <v>Probabilidad</v>
      </c>
      <c r="BC153" s="399" t="e">
        <f>+S153</f>
        <v>#N/A</v>
      </c>
      <c r="BD153" s="400" t="e">
        <f>CONCATENATE(BC153,"-",BB153)</f>
        <v>#N/A</v>
      </c>
      <c r="BE153" s="397" t="e">
        <f>VLOOKUP(BD153,FORMULAS!$I$77:$J$97,2,0)</f>
        <v>#N/A</v>
      </c>
      <c r="BF153" s="397"/>
      <c r="BG153" s="143"/>
      <c r="BH153" s="143"/>
      <c r="BI153" s="143"/>
      <c r="BJ153" s="143"/>
      <c r="BK153" s="143"/>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61"/>
      <c r="CN153" s="257"/>
      <c r="CO153" s="257"/>
      <c r="CP153" s="257"/>
      <c r="CQ153" s="257"/>
      <c r="CR153" s="257"/>
      <c r="CS153" s="257"/>
      <c r="CT153" s="257"/>
      <c r="CU153" s="257"/>
      <c r="CV153" s="260"/>
      <c r="CW153" s="260"/>
      <c r="CX153" s="260"/>
      <c r="CY153" s="260"/>
      <c r="CZ153" s="260"/>
      <c r="DA153" s="257"/>
      <c r="DB153" s="46"/>
      <c r="DC153" s="46"/>
      <c r="DD153" s="46"/>
      <c r="DE153" s="46"/>
      <c r="DF153" s="46"/>
      <c r="DG153" s="46"/>
      <c r="DH153" s="46"/>
      <c r="DI153" s="46"/>
      <c r="DJ153" s="46"/>
      <c r="DK153" s="69"/>
      <c r="DL153" s="69"/>
      <c r="DM153" s="46"/>
      <c r="DN153" s="69"/>
      <c r="DO153" s="69"/>
      <c r="DP153" s="69"/>
      <c r="DQ153" s="69"/>
      <c r="DR153" s="69"/>
      <c r="DS153" s="69"/>
      <c r="DT153" s="69"/>
      <c r="DU153" s="69"/>
      <c r="DV153" s="69"/>
      <c r="DW153" s="69"/>
      <c r="DX153" s="69"/>
      <c r="DY153" s="69"/>
      <c r="DZ153" s="69"/>
      <c r="EA153" s="69"/>
      <c r="EB153" s="69"/>
      <c r="EC153" s="69"/>
      <c r="ED153" s="69"/>
    </row>
    <row r="154" spans="1:134" ht="39.75" hidden="1" customHeight="1" x14ac:dyDescent="0.25">
      <c r="A154" s="385"/>
      <c r="B154" s="385"/>
      <c r="C154" s="385"/>
      <c r="D154" s="385"/>
      <c r="E154" s="94"/>
      <c r="F154" s="385"/>
      <c r="G154" s="94"/>
      <c r="H154" s="385"/>
      <c r="I154" s="198"/>
      <c r="J154" s="198"/>
      <c r="K154" s="198"/>
      <c r="L154" s="198"/>
      <c r="M154" s="198"/>
      <c r="N154" s="198"/>
      <c r="O154" s="198"/>
      <c r="P154" s="385"/>
      <c r="Q154" s="385"/>
      <c r="R154" s="385"/>
      <c r="S154" s="385"/>
      <c r="T154" s="385"/>
      <c r="U154" s="385"/>
      <c r="V154" s="95"/>
      <c r="W154" s="94"/>
      <c r="X154" s="94"/>
      <c r="Y154" s="94"/>
      <c r="Z154" s="97"/>
      <c r="AA154" s="98">
        <f>+IF(Z154='Tabla Valoración controles'!$D$4,'Tabla Valoración controles'!$F$4,IF('Mapa Corrupcion'!Z154='Tabla Valoración controles'!$D$5,'Tabla Valoración controles'!$F$5,IF(Z154=FORMULAS!$A$10,0,'Tabla Valoración controles'!$F$6)))</f>
        <v>0.1</v>
      </c>
      <c r="AB154" s="97"/>
      <c r="AC154" s="98">
        <f>+IF(AB154='Tabla Valoración controles'!$D$7,'Tabla Valoración controles'!$F$7,IF(Z154=FORMULAS!$A$10,0,'Tabla Valoración controles'!$F$8))</f>
        <v>0.15</v>
      </c>
      <c r="AD154" s="97"/>
      <c r="AE154" s="98">
        <f>+IF(AD154='Tabla Valoración controles'!$D$9,'Tabla Valoración controles'!$F$9,IF(Z154=FORMULAS!$A$10,0,'Tabla Valoración controles'!$F$10))</f>
        <v>0</v>
      </c>
      <c r="AF154" s="97"/>
      <c r="AG154" s="98">
        <f>+IF(AF154='Tabla Valoración controles'!$D$9,'Tabla Valoración controles'!$F$9,IF(AB154=FORMULAS!$A$10,0,'Tabla Valoración controles'!$F$10))</f>
        <v>0</v>
      </c>
      <c r="AH154" s="97"/>
      <c r="AI154" s="98">
        <f>+IF(AH154='Tabla Valoración controles'!$D$13,'Tabla Valoración controles'!$F$13,'Tabla Valoración controles'!$F$14)</f>
        <v>0</v>
      </c>
      <c r="AJ154" s="99">
        <f t="shared" si="0"/>
        <v>0.25</v>
      </c>
      <c r="AK154" s="100" t="s">
        <v>246</v>
      </c>
      <c r="AL154" s="101">
        <f>+IF(AK154=CONTROLES!$C$50,CONTROLES!$D$50,CONTROLES!$D$51)</f>
        <v>15</v>
      </c>
      <c r="AM154" s="100" t="s">
        <v>251</v>
      </c>
      <c r="AN154" s="101">
        <f>+IF(AM154=CONTROLES!$C$52,CONTROLES!$D$52,CONTROLES!$D$53)</f>
        <v>15</v>
      </c>
      <c r="AO154" s="100" t="s">
        <v>252</v>
      </c>
      <c r="AP154" s="101">
        <f>+IF(AO154=CONTROLES!$C$54,CONTROLES!$D$54,CONTROLES!$D$55)</f>
        <v>15</v>
      </c>
      <c r="AQ154" s="100" t="s">
        <v>283</v>
      </c>
      <c r="AR154" s="101">
        <f>+IF(AQ154=CONTROLES!$C$56,CONTROLES!$D$56,IF(AQ154=CONTROLES!$C$57,CONTROLES!$D$57,CONTROLES!$D$58))</f>
        <v>10</v>
      </c>
      <c r="AS154" s="100" t="s">
        <v>254</v>
      </c>
      <c r="AT154" s="101">
        <f>+IF(AS154=CONTROLES!$C$59,CONTROLES!$D$59,CONTROLES!$D$60)</f>
        <v>15</v>
      </c>
      <c r="AU154" s="100" t="s">
        <v>255</v>
      </c>
      <c r="AV154" s="101">
        <f>+IF(AU154=CONTROLES!$C$61,CONTROLES!$D$61,CONTROLES!$D$62)</f>
        <v>15</v>
      </c>
      <c r="AW154" s="100" t="s">
        <v>256</v>
      </c>
      <c r="AX154" s="101">
        <f>+IF(AW154=CONTROLES!$C$63,CONTROLES!$D$63,IF(AW154=CONTROLES!$C$64,CONTROLES!$D$64,0))</f>
        <v>10</v>
      </c>
      <c r="AY154" s="101">
        <f t="shared" si="1"/>
        <v>95</v>
      </c>
      <c r="AZ154" s="106" t="str">
        <f t="shared" si="2"/>
        <v>Moderado</v>
      </c>
      <c r="BA154" s="231"/>
      <c r="BB154" s="385"/>
      <c r="BC154" s="385"/>
      <c r="BD154" s="385"/>
      <c r="BE154" s="385"/>
      <c r="BF154" s="385"/>
      <c r="BG154" s="143"/>
      <c r="BH154" s="143"/>
      <c r="BI154" s="143"/>
      <c r="BJ154" s="143"/>
      <c r="BK154" s="143"/>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61"/>
      <c r="CN154" s="257"/>
      <c r="CO154" s="257"/>
      <c r="CP154" s="257"/>
      <c r="CQ154" s="257"/>
      <c r="CR154" s="257"/>
      <c r="CS154" s="257"/>
      <c r="CT154" s="257"/>
      <c r="CU154" s="257"/>
      <c r="CV154" s="260"/>
      <c r="CW154" s="260"/>
      <c r="CX154" s="260"/>
      <c r="CY154" s="260"/>
      <c r="CZ154" s="260"/>
      <c r="DA154" s="257"/>
      <c r="DB154" s="46"/>
      <c r="DC154" s="46"/>
      <c r="DD154" s="46"/>
      <c r="DE154" s="46"/>
      <c r="DF154" s="46"/>
      <c r="DG154" s="46"/>
      <c r="DH154" s="46"/>
      <c r="DI154" s="46"/>
      <c r="DJ154" s="46"/>
      <c r="DK154" s="69"/>
      <c r="DL154" s="69"/>
      <c r="DM154" s="46"/>
      <c r="DN154" s="69"/>
      <c r="DO154" s="69"/>
      <c r="DP154" s="69"/>
      <c r="DQ154" s="69"/>
      <c r="DR154" s="69"/>
      <c r="DS154" s="69"/>
      <c r="DT154" s="69"/>
      <c r="DU154" s="69"/>
      <c r="DV154" s="69"/>
      <c r="DW154" s="69"/>
      <c r="DX154" s="69"/>
      <c r="DY154" s="69"/>
      <c r="DZ154" s="69"/>
      <c r="EA154" s="69"/>
      <c r="EB154" s="69"/>
      <c r="EC154" s="69"/>
      <c r="ED154" s="69"/>
    </row>
    <row r="155" spans="1:134" ht="39.75" hidden="1" customHeight="1" x14ac:dyDescent="0.25">
      <c r="A155" s="385"/>
      <c r="B155" s="385"/>
      <c r="C155" s="385"/>
      <c r="D155" s="385"/>
      <c r="E155" s="94"/>
      <c r="F155" s="385"/>
      <c r="G155" s="94"/>
      <c r="H155" s="385"/>
      <c r="I155" s="198"/>
      <c r="J155" s="198"/>
      <c r="K155" s="198"/>
      <c r="L155" s="198"/>
      <c r="M155" s="198"/>
      <c r="N155" s="198"/>
      <c r="O155" s="198"/>
      <c r="P155" s="385"/>
      <c r="Q155" s="385"/>
      <c r="R155" s="385"/>
      <c r="S155" s="385"/>
      <c r="T155" s="385"/>
      <c r="U155" s="385"/>
      <c r="V155" s="95"/>
      <c r="W155" s="94"/>
      <c r="X155" s="94"/>
      <c r="Y155" s="94"/>
      <c r="Z155" s="97"/>
      <c r="AA155" s="98">
        <f>+IF(Z155='Tabla Valoración controles'!$D$4,'Tabla Valoración controles'!$F$4,IF('Mapa Corrupcion'!Z155='Tabla Valoración controles'!$D$5,'Tabla Valoración controles'!$F$5,IF(Z155=FORMULAS!$A$10,0,'Tabla Valoración controles'!$F$6)))</f>
        <v>0.1</v>
      </c>
      <c r="AB155" s="97"/>
      <c r="AC155" s="98">
        <f>+IF(AB155='Tabla Valoración controles'!$D$7,'Tabla Valoración controles'!$F$7,IF(Z155=FORMULAS!$A$10,0,'Tabla Valoración controles'!$F$8))</f>
        <v>0.15</v>
      </c>
      <c r="AD155" s="97"/>
      <c r="AE155" s="98">
        <f>+IF(AD155='Tabla Valoración controles'!$D$9,'Tabla Valoración controles'!$F$9,IF(Z155=FORMULAS!$A$10,0,'Tabla Valoración controles'!$F$10))</f>
        <v>0</v>
      </c>
      <c r="AF155" s="97"/>
      <c r="AG155" s="98">
        <f>+IF(AF155='Tabla Valoración controles'!$D$9,'Tabla Valoración controles'!$F$9,IF(AB155=FORMULAS!$A$10,0,'Tabla Valoración controles'!$F$10))</f>
        <v>0</v>
      </c>
      <c r="AH155" s="97"/>
      <c r="AI155" s="98">
        <f>+IF(AH155='Tabla Valoración controles'!$D$13,'Tabla Valoración controles'!$F$13,'Tabla Valoración controles'!$F$14)</f>
        <v>0</v>
      </c>
      <c r="AJ155" s="99">
        <f t="shared" si="0"/>
        <v>0.25</v>
      </c>
      <c r="AK155" s="100" t="s">
        <v>246</v>
      </c>
      <c r="AL155" s="101">
        <f>+IF(AK155=CONTROLES!$C$50,CONTROLES!$D$50,CONTROLES!$D$51)</f>
        <v>15</v>
      </c>
      <c r="AM155" s="100" t="s">
        <v>251</v>
      </c>
      <c r="AN155" s="101">
        <f>+IF(AM155=CONTROLES!$C$52,CONTROLES!$D$52,CONTROLES!$D$53)</f>
        <v>15</v>
      </c>
      <c r="AO155" s="100" t="s">
        <v>252</v>
      </c>
      <c r="AP155" s="101">
        <f>+IF(AO155=CONTROLES!$C$54,CONTROLES!$D$54,CONTROLES!$D$55)</f>
        <v>15</v>
      </c>
      <c r="AQ155" s="100" t="s">
        <v>283</v>
      </c>
      <c r="AR155" s="101">
        <f>+IF(AQ155=CONTROLES!$C$56,CONTROLES!$D$56,IF(AQ155=CONTROLES!$C$57,CONTROLES!$D$57,CONTROLES!$D$58))</f>
        <v>10</v>
      </c>
      <c r="AS155" s="100" t="s">
        <v>254</v>
      </c>
      <c r="AT155" s="101">
        <f>+IF(AS155=CONTROLES!$C$59,CONTROLES!$D$59,CONTROLES!$D$60)</f>
        <v>15</v>
      </c>
      <c r="AU155" s="100" t="s">
        <v>255</v>
      </c>
      <c r="AV155" s="101">
        <f>+IF(AU155=CONTROLES!$C$61,CONTROLES!$D$61,CONTROLES!$D$62)</f>
        <v>15</v>
      </c>
      <c r="AW155" s="100" t="s">
        <v>256</v>
      </c>
      <c r="AX155" s="101">
        <f>+IF(AW155=CONTROLES!$C$63,CONTROLES!$D$63,IF(AW155=CONTROLES!$C$64,CONTROLES!$D$64,0))</f>
        <v>10</v>
      </c>
      <c r="AY155" s="101">
        <f t="shared" si="1"/>
        <v>95</v>
      </c>
      <c r="AZ155" s="106" t="str">
        <f t="shared" si="2"/>
        <v>Moderado</v>
      </c>
      <c r="BA155" s="231"/>
      <c r="BB155" s="385"/>
      <c r="BC155" s="385"/>
      <c r="BD155" s="385"/>
      <c r="BE155" s="385"/>
      <c r="BF155" s="385"/>
      <c r="BG155" s="143"/>
      <c r="BH155" s="143"/>
      <c r="BI155" s="143"/>
      <c r="BJ155" s="143"/>
      <c r="BK155" s="143"/>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61"/>
      <c r="CN155" s="257"/>
      <c r="CO155" s="257"/>
      <c r="CP155" s="257"/>
      <c r="CQ155" s="257"/>
      <c r="CR155" s="257"/>
      <c r="CS155" s="257"/>
      <c r="CT155" s="257"/>
      <c r="CU155" s="257"/>
      <c r="CV155" s="260"/>
      <c r="CW155" s="260"/>
      <c r="CX155" s="260"/>
      <c r="CY155" s="260"/>
      <c r="CZ155" s="260"/>
      <c r="DA155" s="257"/>
      <c r="DB155" s="46"/>
      <c r="DC155" s="46"/>
      <c r="DD155" s="46"/>
      <c r="DE155" s="46"/>
      <c r="DF155" s="46"/>
      <c r="DG155" s="46"/>
      <c r="DH155" s="46"/>
      <c r="DI155" s="46"/>
      <c r="DJ155" s="46"/>
      <c r="DK155" s="69"/>
      <c r="DL155" s="69"/>
      <c r="DM155" s="46"/>
      <c r="DN155" s="69"/>
      <c r="DO155" s="69"/>
      <c r="DP155" s="69"/>
      <c r="DQ155" s="69"/>
      <c r="DR155" s="69"/>
      <c r="DS155" s="69"/>
      <c r="DT155" s="69"/>
      <c r="DU155" s="69"/>
      <c r="DV155" s="69"/>
      <c r="DW155" s="69"/>
      <c r="DX155" s="69"/>
      <c r="DY155" s="69"/>
      <c r="DZ155" s="69"/>
      <c r="EA155" s="69"/>
      <c r="EB155" s="69"/>
      <c r="EC155" s="69"/>
      <c r="ED155" s="69"/>
    </row>
    <row r="156" spans="1:134" ht="39.75" hidden="1" customHeight="1" x14ac:dyDescent="0.25">
      <c r="A156" s="385"/>
      <c r="B156" s="385"/>
      <c r="C156" s="385"/>
      <c r="D156" s="385"/>
      <c r="E156" s="94"/>
      <c r="F156" s="385"/>
      <c r="G156" s="94"/>
      <c r="H156" s="385"/>
      <c r="I156" s="198"/>
      <c r="J156" s="198"/>
      <c r="K156" s="198"/>
      <c r="L156" s="198"/>
      <c r="M156" s="198"/>
      <c r="N156" s="198"/>
      <c r="O156" s="198"/>
      <c r="P156" s="385"/>
      <c r="Q156" s="385"/>
      <c r="R156" s="385"/>
      <c r="S156" s="385"/>
      <c r="T156" s="385"/>
      <c r="U156" s="385"/>
      <c r="V156" s="95"/>
      <c r="W156" s="94"/>
      <c r="X156" s="94"/>
      <c r="Y156" s="94"/>
      <c r="Z156" s="97"/>
      <c r="AA156" s="98">
        <f>+IF(Z156='Tabla Valoración controles'!$D$4,'Tabla Valoración controles'!$F$4,IF('Mapa Corrupcion'!Z156='Tabla Valoración controles'!$D$5,'Tabla Valoración controles'!$F$5,IF(Z156=FORMULAS!$A$10,0,'Tabla Valoración controles'!$F$6)))</f>
        <v>0.1</v>
      </c>
      <c r="AB156" s="97"/>
      <c r="AC156" s="98">
        <f>+IF(AB156='Tabla Valoración controles'!$D$7,'Tabla Valoración controles'!$F$7,IF(Z156=FORMULAS!$A$10,0,'Tabla Valoración controles'!$F$8))</f>
        <v>0.15</v>
      </c>
      <c r="AD156" s="97"/>
      <c r="AE156" s="98">
        <f>+IF(AD156='Tabla Valoración controles'!$D$9,'Tabla Valoración controles'!$F$9,IF(Z156=FORMULAS!$A$10,0,'Tabla Valoración controles'!$F$10))</f>
        <v>0</v>
      </c>
      <c r="AF156" s="97"/>
      <c r="AG156" s="98">
        <f>+IF(AF156='Tabla Valoración controles'!$D$9,'Tabla Valoración controles'!$F$9,IF(AB156=FORMULAS!$A$10,0,'Tabla Valoración controles'!$F$10))</f>
        <v>0</v>
      </c>
      <c r="AH156" s="97"/>
      <c r="AI156" s="98">
        <f>+IF(AH156='Tabla Valoración controles'!$D$13,'Tabla Valoración controles'!$F$13,'Tabla Valoración controles'!$F$14)</f>
        <v>0</v>
      </c>
      <c r="AJ156" s="99">
        <f t="shared" si="0"/>
        <v>0.25</v>
      </c>
      <c r="AK156" s="100" t="s">
        <v>246</v>
      </c>
      <c r="AL156" s="101">
        <f>+IF(AK156=CONTROLES!$C$50,CONTROLES!$D$50,CONTROLES!$D$51)</f>
        <v>15</v>
      </c>
      <c r="AM156" s="100" t="s">
        <v>251</v>
      </c>
      <c r="AN156" s="101">
        <f>+IF(AM156=CONTROLES!$C$52,CONTROLES!$D$52,CONTROLES!$D$53)</f>
        <v>15</v>
      </c>
      <c r="AO156" s="100" t="s">
        <v>252</v>
      </c>
      <c r="AP156" s="101">
        <f>+IF(AO156=CONTROLES!$C$54,CONTROLES!$D$54,CONTROLES!$D$55)</f>
        <v>15</v>
      </c>
      <c r="AQ156" s="100" t="s">
        <v>283</v>
      </c>
      <c r="AR156" s="101">
        <f>+IF(AQ156=CONTROLES!$C$56,CONTROLES!$D$56,IF(AQ156=CONTROLES!$C$57,CONTROLES!$D$57,CONTROLES!$D$58))</f>
        <v>10</v>
      </c>
      <c r="AS156" s="100" t="s">
        <v>254</v>
      </c>
      <c r="AT156" s="101">
        <f>+IF(AS156=CONTROLES!$C$59,CONTROLES!$D$59,CONTROLES!$D$60)</f>
        <v>15</v>
      </c>
      <c r="AU156" s="100" t="s">
        <v>255</v>
      </c>
      <c r="AV156" s="101">
        <f>+IF(AU156=CONTROLES!$C$61,CONTROLES!$D$61,CONTROLES!$D$62)</f>
        <v>15</v>
      </c>
      <c r="AW156" s="100" t="s">
        <v>256</v>
      </c>
      <c r="AX156" s="101">
        <f>+IF(AW156=CONTROLES!$C$63,CONTROLES!$D$63,IF(AW156=CONTROLES!$C$64,CONTROLES!$D$64,0))</f>
        <v>10</v>
      </c>
      <c r="AY156" s="101">
        <f t="shared" si="1"/>
        <v>95</v>
      </c>
      <c r="AZ156" s="106" t="str">
        <f t="shared" si="2"/>
        <v>Moderado</v>
      </c>
      <c r="BA156" s="231"/>
      <c r="BB156" s="385"/>
      <c r="BC156" s="385"/>
      <c r="BD156" s="385"/>
      <c r="BE156" s="385"/>
      <c r="BF156" s="385"/>
      <c r="BG156" s="143"/>
      <c r="BH156" s="143"/>
      <c r="BI156" s="143"/>
      <c r="BJ156" s="143"/>
      <c r="BK156" s="143"/>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61"/>
      <c r="CN156" s="257"/>
      <c r="CO156" s="257"/>
      <c r="CP156" s="257"/>
      <c r="CQ156" s="257"/>
      <c r="CR156" s="257"/>
      <c r="CS156" s="257"/>
      <c r="CT156" s="257"/>
      <c r="CU156" s="257"/>
      <c r="CV156" s="260"/>
      <c r="CW156" s="260"/>
      <c r="CX156" s="260"/>
      <c r="CY156" s="260"/>
      <c r="CZ156" s="260"/>
      <c r="DA156" s="257"/>
      <c r="DB156" s="46"/>
      <c r="DC156" s="46"/>
      <c r="DD156" s="46"/>
      <c r="DE156" s="46"/>
      <c r="DF156" s="46"/>
      <c r="DG156" s="46"/>
      <c r="DH156" s="46"/>
      <c r="DI156" s="46"/>
      <c r="DJ156" s="46"/>
      <c r="DK156" s="69"/>
      <c r="DL156" s="69"/>
      <c r="DM156" s="46"/>
      <c r="DN156" s="69"/>
      <c r="DO156" s="69"/>
      <c r="DP156" s="69"/>
      <c r="DQ156" s="69"/>
      <c r="DR156" s="69"/>
      <c r="DS156" s="69"/>
      <c r="DT156" s="69"/>
      <c r="DU156" s="69"/>
      <c r="DV156" s="69"/>
      <c r="DW156" s="69"/>
      <c r="DX156" s="69"/>
      <c r="DY156" s="69"/>
      <c r="DZ156" s="69"/>
      <c r="EA156" s="69"/>
      <c r="EB156" s="69"/>
      <c r="EC156" s="69"/>
      <c r="ED156" s="69"/>
    </row>
    <row r="157" spans="1:134" ht="39.75" hidden="1" customHeight="1" x14ac:dyDescent="0.25">
      <c r="A157" s="385"/>
      <c r="B157" s="385"/>
      <c r="C157" s="385"/>
      <c r="D157" s="385"/>
      <c r="E157" s="94"/>
      <c r="F157" s="385"/>
      <c r="G157" s="94"/>
      <c r="H157" s="385"/>
      <c r="I157" s="198"/>
      <c r="J157" s="198"/>
      <c r="K157" s="198"/>
      <c r="L157" s="198"/>
      <c r="M157" s="198"/>
      <c r="N157" s="198"/>
      <c r="O157" s="198"/>
      <c r="P157" s="385"/>
      <c r="Q157" s="385"/>
      <c r="R157" s="385"/>
      <c r="S157" s="385"/>
      <c r="T157" s="385"/>
      <c r="U157" s="385"/>
      <c r="V157" s="95"/>
      <c r="W157" s="94"/>
      <c r="X157" s="94"/>
      <c r="Y157" s="94"/>
      <c r="Z157" s="97"/>
      <c r="AA157" s="98">
        <f>+IF(Z157='Tabla Valoración controles'!$D$4,'Tabla Valoración controles'!$F$4,IF('Mapa Corrupcion'!Z157='Tabla Valoración controles'!$D$5,'Tabla Valoración controles'!$F$5,IF(Z157=FORMULAS!$A$10,0,'Tabla Valoración controles'!$F$6)))</f>
        <v>0.1</v>
      </c>
      <c r="AB157" s="97"/>
      <c r="AC157" s="98">
        <f>+IF(AB157='Tabla Valoración controles'!$D$7,'Tabla Valoración controles'!$F$7,IF(Z157=FORMULAS!$A$10,0,'Tabla Valoración controles'!$F$8))</f>
        <v>0.15</v>
      </c>
      <c r="AD157" s="97"/>
      <c r="AE157" s="98">
        <f>+IF(AD157='Tabla Valoración controles'!$D$9,'Tabla Valoración controles'!$F$9,IF(Z157=FORMULAS!$A$10,0,'Tabla Valoración controles'!$F$10))</f>
        <v>0</v>
      </c>
      <c r="AF157" s="97"/>
      <c r="AG157" s="98">
        <f>+IF(AF157='Tabla Valoración controles'!$D$9,'Tabla Valoración controles'!$F$9,IF(AB157=FORMULAS!$A$10,0,'Tabla Valoración controles'!$F$10))</f>
        <v>0</v>
      </c>
      <c r="AH157" s="97"/>
      <c r="AI157" s="98">
        <f>+IF(AH157='Tabla Valoración controles'!$D$13,'Tabla Valoración controles'!$F$13,'Tabla Valoración controles'!$F$14)</f>
        <v>0</v>
      </c>
      <c r="AJ157" s="99">
        <f t="shared" si="0"/>
        <v>0.25</v>
      </c>
      <c r="AK157" s="100" t="s">
        <v>246</v>
      </c>
      <c r="AL157" s="101">
        <f>+IF(AK157=CONTROLES!$C$50,CONTROLES!$D$50,CONTROLES!$D$51)</f>
        <v>15</v>
      </c>
      <c r="AM157" s="100" t="s">
        <v>251</v>
      </c>
      <c r="AN157" s="101">
        <f>+IF(AM157=CONTROLES!$C$52,CONTROLES!$D$52,CONTROLES!$D$53)</f>
        <v>15</v>
      </c>
      <c r="AO157" s="100" t="s">
        <v>252</v>
      </c>
      <c r="AP157" s="101">
        <f>+IF(AO157=CONTROLES!$C$54,CONTROLES!$D$54,CONTROLES!$D$55)</f>
        <v>15</v>
      </c>
      <c r="AQ157" s="100" t="s">
        <v>283</v>
      </c>
      <c r="AR157" s="101">
        <f>+IF(AQ157=CONTROLES!$C$56,CONTROLES!$D$56,IF(AQ157=CONTROLES!$C$57,CONTROLES!$D$57,CONTROLES!$D$58))</f>
        <v>10</v>
      </c>
      <c r="AS157" s="100" t="s">
        <v>254</v>
      </c>
      <c r="AT157" s="101">
        <f>+IF(AS157=CONTROLES!$C$59,CONTROLES!$D$59,CONTROLES!$D$60)</f>
        <v>15</v>
      </c>
      <c r="AU157" s="100" t="s">
        <v>255</v>
      </c>
      <c r="AV157" s="101">
        <f>+IF(AU157=CONTROLES!$C$61,CONTROLES!$D$61,CONTROLES!$D$62)</f>
        <v>15</v>
      </c>
      <c r="AW157" s="100" t="s">
        <v>256</v>
      </c>
      <c r="AX157" s="101">
        <f>+IF(AW157=CONTROLES!$C$63,CONTROLES!$D$63,IF(AW157=CONTROLES!$C$64,CONTROLES!$D$64,0))</f>
        <v>10</v>
      </c>
      <c r="AY157" s="101">
        <f t="shared" si="1"/>
        <v>95</v>
      </c>
      <c r="AZ157" s="106" t="str">
        <f t="shared" si="2"/>
        <v>Moderado</v>
      </c>
      <c r="BA157" s="231"/>
      <c r="BB157" s="385"/>
      <c r="BC157" s="385"/>
      <c r="BD157" s="385"/>
      <c r="BE157" s="385"/>
      <c r="BF157" s="385"/>
      <c r="BG157" s="143"/>
      <c r="BH157" s="143"/>
      <c r="BI157" s="143"/>
      <c r="BJ157" s="143"/>
      <c r="BK157" s="143"/>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61"/>
      <c r="CN157" s="257"/>
      <c r="CO157" s="257"/>
      <c r="CP157" s="257"/>
      <c r="CQ157" s="257"/>
      <c r="CR157" s="257"/>
      <c r="CS157" s="257"/>
      <c r="CT157" s="257"/>
      <c r="CU157" s="257"/>
      <c r="CV157" s="260"/>
      <c r="CW157" s="260"/>
      <c r="CX157" s="260"/>
      <c r="CY157" s="260"/>
      <c r="CZ157" s="260"/>
      <c r="DA157" s="257"/>
      <c r="DB157" s="46"/>
      <c r="DC157" s="46"/>
      <c r="DD157" s="46"/>
      <c r="DE157" s="46"/>
      <c r="DF157" s="46"/>
      <c r="DG157" s="46"/>
      <c r="DH157" s="46"/>
      <c r="DI157" s="46"/>
      <c r="DJ157" s="46"/>
      <c r="DK157" s="69"/>
      <c r="DL157" s="69"/>
      <c r="DM157" s="46"/>
      <c r="DN157" s="69"/>
      <c r="DO157" s="69"/>
      <c r="DP157" s="69"/>
      <c r="DQ157" s="69"/>
      <c r="DR157" s="69"/>
      <c r="DS157" s="69"/>
      <c r="DT157" s="69"/>
      <c r="DU157" s="69"/>
      <c r="DV157" s="69"/>
      <c r="DW157" s="69"/>
      <c r="DX157" s="69"/>
      <c r="DY157" s="69"/>
      <c r="DZ157" s="69"/>
      <c r="EA157" s="69"/>
      <c r="EB157" s="69"/>
      <c r="EC157" s="69"/>
      <c r="ED157" s="69"/>
    </row>
    <row r="158" spans="1:134" ht="39.75" hidden="1" customHeight="1" x14ac:dyDescent="0.25">
      <c r="A158" s="386"/>
      <c r="B158" s="386"/>
      <c r="C158" s="386"/>
      <c r="D158" s="386"/>
      <c r="E158" s="94"/>
      <c r="F158" s="386"/>
      <c r="G158" s="94"/>
      <c r="H158" s="386"/>
      <c r="I158" s="193"/>
      <c r="J158" s="193"/>
      <c r="K158" s="193"/>
      <c r="L158" s="193"/>
      <c r="M158" s="193"/>
      <c r="N158" s="193"/>
      <c r="O158" s="193"/>
      <c r="P158" s="386"/>
      <c r="Q158" s="386"/>
      <c r="R158" s="386"/>
      <c r="S158" s="386"/>
      <c r="T158" s="386"/>
      <c r="U158" s="386"/>
      <c r="V158" s="95"/>
      <c r="W158" s="94"/>
      <c r="X158" s="94"/>
      <c r="Y158" s="94"/>
      <c r="Z158" s="97"/>
      <c r="AA158" s="98">
        <f>+IF(Z158='Tabla Valoración controles'!$D$4,'Tabla Valoración controles'!$F$4,IF('Mapa Corrupcion'!Z158='Tabla Valoración controles'!$D$5,'Tabla Valoración controles'!$F$5,IF(Z158=FORMULAS!$A$10,0,'Tabla Valoración controles'!$F$6)))</f>
        <v>0.1</v>
      </c>
      <c r="AB158" s="97"/>
      <c r="AC158" s="98">
        <f>+IF(AB158='Tabla Valoración controles'!$D$7,'Tabla Valoración controles'!$F$7,IF(Z158=FORMULAS!$A$10,0,'Tabla Valoración controles'!$F$8))</f>
        <v>0.15</v>
      </c>
      <c r="AD158" s="97"/>
      <c r="AE158" s="98">
        <f>+IF(AD158='Tabla Valoración controles'!$D$9,'Tabla Valoración controles'!$F$9,IF(Z158=FORMULAS!$A$10,0,'Tabla Valoración controles'!$F$10))</f>
        <v>0</v>
      </c>
      <c r="AF158" s="97"/>
      <c r="AG158" s="98">
        <f>+IF(AF158='Tabla Valoración controles'!$D$9,'Tabla Valoración controles'!$F$9,IF(AB158=FORMULAS!$A$10,0,'Tabla Valoración controles'!$F$10))</f>
        <v>0</v>
      </c>
      <c r="AH158" s="97"/>
      <c r="AI158" s="98">
        <f>+IF(AH158='Tabla Valoración controles'!$D$13,'Tabla Valoración controles'!$F$13,'Tabla Valoración controles'!$F$14)</f>
        <v>0</v>
      </c>
      <c r="AJ158" s="99">
        <f t="shared" si="0"/>
        <v>0.25</v>
      </c>
      <c r="AK158" s="100" t="s">
        <v>246</v>
      </c>
      <c r="AL158" s="101">
        <f>+IF(AK158=CONTROLES!$C$50,CONTROLES!$D$50,CONTROLES!$D$51)</f>
        <v>15</v>
      </c>
      <c r="AM158" s="100" t="s">
        <v>251</v>
      </c>
      <c r="AN158" s="101">
        <f>+IF(AM158=CONTROLES!$C$52,CONTROLES!$D$52,CONTROLES!$D$53)</f>
        <v>15</v>
      </c>
      <c r="AO158" s="100" t="s">
        <v>252</v>
      </c>
      <c r="AP158" s="101">
        <f>+IF(AO158=CONTROLES!$C$54,CONTROLES!$D$54,CONTROLES!$D$55)</f>
        <v>15</v>
      </c>
      <c r="AQ158" s="100" t="s">
        <v>283</v>
      </c>
      <c r="AR158" s="101">
        <f>+IF(AQ158=CONTROLES!$C$56,CONTROLES!$D$56,IF(AQ158=CONTROLES!$C$57,CONTROLES!$D$57,CONTROLES!$D$58))</f>
        <v>10</v>
      </c>
      <c r="AS158" s="100" t="s">
        <v>254</v>
      </c>
      <c r="AT158" s="101">
        <f>+IF(AS158=CONTROLES!$C$59,CONTROLES!$D$59,CONTROLES!$D$60)</f>
        <v>15</v>
      </c>
      <c r="AU158" s="100" t="s">
        <v>255</v>
      </c>
      <c r="AV158" s="101">
        <f>+IF(AU158=CONTROLES!$C$61,CONTROLES!$D$61,CONTROLES!$D$62)</f>
        <v>15</v>
      </c>
      <c r="AW158" s="100" t="s">
        <v>256</v>
      </c>
      <c r="AX158" s="101">
        <f>+IF(AW158=CONTROLES!$C$63,CONTROLES!$D$63,IF(AW158=CONTROLES!$C$64,CONTROLES!$D$64,0))</f>
        <v>10</v>
      </c>
      <c r="AY158" s="101">
        <f t="shared" si="1"/>
        <v>95</v>
      </c>
      <c r="AZ158" s="106" t="str">
        <f t="shared" si="2"/>
        <v>Moderado</v>
      </c>
      <c r="BA158" s="184"/>
      <c r="BB158" s="386"/>
      <c r="BC158" s="386"/>
      <c r="BD158" s="386"/>
      <c r="BE158" s="386"/>
      <c r="BF158" s="386"/>
      <c r="BG158" s="143"/>
      <c r="BH158" s="143"/>
      <c r="BI158" s="143"/>
      <c r="BJ158" s="143"/>
      <c r="BK158" s="143"/>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61"/>
      <c r="CN158" s="257"/>
      <c r="CO158" s="257"/>
      <c r="CP158" s="257"/>
      <c r="CQ158" s="257"/>
      <c r="CR158" s="257"/>
      <c r="CS158" s="257"/>
      <c r="CT158" s="257"/>
      <c r="CU158" s="257"/>
      <c r="CV158" s="260"/>
      <c r="CW158" s="260"/>
      <c r="CX158" s="260"/>
      <c r="CY158" s="260"/>
      <c r="CZ158" s="260"/>
      <c r="DA158" s="257"/>
      <c r="DB158" s="46"/>
      <c r="DC158" s="46"/>
      <c r="DD158" s="46"/>
      <c r="DE158" s="46"/>
      <c r="DF158" s="46"/>
      <c r="DG158" s="46"/>
      <c r="DH158" s="46"/>
      <c r="DI158" s="46"/>
      <c r="DJ158" s="46"/>
      <c r="DK158" s="69"/>
      <c r="DL158" s="69"/>
      <c r="DM158" s="46"/>
      <c r="DN158" s="69"/>
      <c r="DO158" s="69"/>
      <c r="DP158" s="69"/>
      <c r="DQ158" s="69"/>
      <c r="DR158" s="69"/>
      <c r="DS158" s="69"/>
      <c r="DT158" s="69"/>
      <c r="DU158" s="69"/>
      <c r="DV158" s="69"/>
      <c r="DW158" s="69"/>
      <c r="DX158" s="69"/>
      <c r="DY158" s="69"/>
      <c r="DZ158" s="69"/>
      <c r="EA158" s="69"/>
      <c r="EB158" s="69"/>
      <c r="EC158" s="69"/>
      <c r="ED158" s="69"/>
    </row>
    <row r="159" spans="1:134" ht="39.75" hidden="1" customHeight="1" x14ac:dyDescent="0.25">
      <c r="A159" s="387"/>
      <c r="B159" s="398" t="s">
        <v>539</v>
      </c>
      <c r="C159" s="389" t="str">
        <f>VLOOKUP(B159,FORMULAS!$A$30:$B$46,2,0)</f>
        <v>OBJETIVO PROCESO</v>
      </c>
      <c r="D159" s="389" t="str">
        <f>VLOOKUP(B159,FORMULAS!$A$30:$C$46,3,0)</f>
        <v>RESPONSABLE</v>
      </c>
      <c r="E159" s="94"/>
      <c r="F159" s="389"/>
      <c r="G159" s="94"/>
      <c r="H159" s="389"/>
      <c r="I159" s="93"/>
      <c r="J159" s="93"/>
      <c r="K159" s="93"/>
      <c r="L159" s="93"/>
      <c r="M159" s="93"/>
      <c r="N159" s="93"/>
      <c r="O159" s="93"/>
      <c r="P159" s="389" t="s">
        <v>576</v>
      </c>
      <c r="Q159" s="387" t="str">
        <f>VLOOKUP(P159,FORMULAS!$H$1:$J$11,2,0)</f>
        <v>ZONA</v>
      </c>
      <c r="R159" s="388" t="str">
        <f>+Q159</f>
        <v>ZONA</v>
      </c>
      <c r="S159" s="389" t="e">
        <f>VLOOKUP(A159,'Impacto Ri Inhe'!$B$5:$AF$42,31)</f>
        <v>#N/A</v>
      </c>
      <c r="T159" s="388" t="e">
        <f>CONCATENATE(R159,S159)</f>
        <v>#N/A</v>
      </c>
      <c r="U159" s="397" t="e">
        <f>VLOOKUP(T159,FORMULAS!$K$17:$L$42,2,0)</f>
        <v>#N/A</v>
      </c>
      <c r="V159" s="95"/>
      <c r="W159" s="94"/>
      <c r="X159" s="94"/>
      <c r="Y159" s="94"/>
      <c r="Z159" s="97"/>
      <c r="AA159" s="98">
        <f>+IF(Z159='Tabla Valoración controles'!$D$4,'Tabla Valoración controles'!$F$4,IF('Mapa Corrupcion'!Z159='Tabla Valoración controles'!$D$5,'Tabla Valoración controles'!$F$5,IF(Z159=FORMULAS!$A$10,0,'Tabla Valoración controles'!$F$6)))</f>
        <v>0.1</v>
      </c>
      <c r="AB159" s="97"/>
      <c r="AC159" s="98">
        <f>+IF(AB159='Tabla Valoración controles'!$D$7,'Tabla Valoración controles'!$F$7,IF(Z159=FORMULAS!$A$10,0,'Tabla Valoración controles'!$F$8))</f>
        <v>0.15</v>
      </c>
      <c r="AD159" s="97"/>
      <c r="AE159" s="98">
        <f>+IF(AD159='Tabla Valoración controles'!$D$9,'Tabla Valoración controles'!$F$9,IF(Z159=FORMULAS!$A$10,0,'Tabla Valoración controles'!$F$10))</f>
        <v>0</v>
      </c>
      <c r="AF159" s="97"/>
      <c r="AG159" s="98">
        <f>+IF(AF159='Tabla Valoración controles'!$D$9,'Tabla Valoración controles'!$F$9,IF(AB159=FORMULAS!$A$10,0,'Tabla Valoración controles'!$F$10))</f>
        <v>0</v>
      </c>
      <c r="AH159" s="97"/>
      <c r="AI159" s="98">
        <f>+IF(AH159='Tabla Valoración controles'!$D$13,'Tabla Valoración controles'!$F$13,'Tabla Valoración controles'!$F$14)</f>
        <v>0</v>
      </c>
      <c r="AJ159" s="99">
        <f t="shared" si="0"/>
        <v>0.25</v>
      </c>
      <c r="AK159" s="100" t="s">
        <v>246</v>
      </c>
      <c r="AL159" s="101">
        <f>+IF(AK159=CONTROLES!$C$50,CONTROLES!$D$50,CONTROLES!$D$51)</f>
        <v>15</v>
      </c>
      <c r="AM159" s="100" t="s">
        <v>251</v>
      </c>
      <c r="AN159" s="101">
        <f>+IF(AM159=CONTROLES!$C$52,CONTROLES!$D$52,CONTROLES!$D$53)</f>
        <v>15</v>
      </c>
      <c r="AO159" s="100" t="s">
        <v>252</v>
      </c>
      <c r="AP159" s="101">
        <f>+IF(AO159=CONTROLES!$C$54,CONTROLES!$D$54,CONTROLES!$D$55)</f>
        <v>15</v>
      </c>
      <c r="AQ159" s="100" t="s">
        <v>283</v>
      </c>
      <c r="AR159" s="101">
        <f>+IF(AQ159=CONTROLES!$C$56,CONTROLES!$D$56,IF(AQ159=CONTROLES!$C$57,CONTROLES!$D$57,CONTROLES!$D$58))</f>
        <v>10</v>
      </c>
      <c r="AS159" s="100" t="s">
        <v>254</v>
      </c>
      <c r="AT159" s="101">
        <f>+IF(AS159=CONTROLES!$C$59,CONTROLES!$D$59,CONTROLES!$D$60)</f>
        <v>15</v>
      </c>
      <c r="AU159" s="100" t="s">
        <v>255</v>
      </c>
      <c r="AV159" s="101">
        <f>+IF(AU159=CONTROLES!$C$61,CONTROLES!$D$61,CONTROLES!$D$62)</f>
        <v>15</v>
      </c>
      <c r="AW159" s="100" t="s">
        <v>256</v>
      </c>
      <c r="AX159" s="101">
        <f>+IF(AW159=CONTROLES!$C$63,CONTROLES!$D$63,IF(AW159=CONTROLES!$C$64,CONTROLES!$D$64,0))</f>
        <v>10</v>
      </c>
      <c r="AY159" s="101">
        <f t="shared" si="1"/>
        <v>95</v>
      </c>
      <c r="AZ159" s="106" t="str">
        <f t="shared" si="2"/>
        <v>Moderado</v>
      </c>
      <c r="BA159" s="228" t="s">
        <v>21</v>
      </c>
      <c r="BB159" s="390" t="str">
        <f>VLOOKUP(BA159,FORMULAS!$A$77:$B$82,2,0)</f>
        <v>Probabilidad</v>
      </c>
      <c r="BC159" s="399" t="e">
        <f>+S159</f>
        <v>#N/A</v>
      </c>
      <c r="BD159" s="400" t="e">
        <f>CONCATENATE(BC159,"-",BB159)</f>
        <v>#N/A</v>
      </c>
      <c r="BE159" s="397" t="e">
        <f>VLOOKUP(BD159,FORMULAS!$I$77:$J$97,2,0)</f>
        <v>#N/A</v>
      </c>
      <c r="BF159" s="397"/>
      <c r="BG159" s="143"/>
      <c r="BH159" s="143"/>
      <c r="BI159" s="143"/>
      <c r="BJ159" s="143"/>
      <c r="BK159" s="143"/>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61"/>
      <c r="CN159" s="257"/>
      <c r="CO159" s="257"/>
      <c r="CP159" s="257"/>
      <c r="CQ159" s="257"/>
      <c r="CR159" s="257"/>
      <c r="CS159" s="257"/>
      <c r="CT159" s="257"/>
      <c r="CU159" s="257"/>
      <c r="CV159" s="260"/>
      <c r="CW159" s="260"/>
      <c r="CX159" s="260"/>
      <c r="CY159" s="260"/>
      <c r="CZ159" s="260"/>
      <c r="DA159" s="257"/>
      <c r="DB159" s="46"/>
      <c r="DC159" s="46"/>
      <c r="DD159" s="46"/>
      <c r="DE159" s="46"/>
      <c r="DF159" s="46"/>
      <c r="DG159" s="46"/>
      <c r="DH159" s="46"/>
      <c r="DI159" s="46"/>
      <c r="DJ159" s="46"/>
      <c r="DK159" s="69"/>
      <c r="DL159" s="69"/>
      <c r="DM159" s="46"/>
      <c r="DN159" s="69"/>
      <c r="DO159" s="69"/>
      <c r="DP159" s="69"/>
      <c r="DQ159" s="69"/>
      <c r="DR159" s="69"/>
      <c r="DS159" s="69"/>
      <c r="DT159" s="69"/>
      <c r="DU159" s="69"/>
      <c r="DV159" s="69"/>
      <c r="DW159" s="69"/>
      <c r="DX159" s="69"/>
      <c r="DY159" s="69"/>
      <c r="DZ159" s="69"/>
      <c r="EA159" s="69"/>
      <c r="EB159" s="69"/>
      <c r="EC159" s="69"/>
      <c r="ED159" s="69"/>
    </row>
    <row r="160" spans="1:134" ht="39.75" hidden="1" customHeight="1" x14ac:dyDescent="0.25">
      <c r="A160" s="385"/>
      <c r="B160" s="385"/>
      <c r="C160" s="385"/>
      <c r="D160" s="385"/>
      <c r="E160" s="94"/>
      <c r="F160" s="385"/>
      <c r="G160" s="94"/>
      <c r="H160" s="385"/>
      <c r="I160" s="198"/>
      <c r="J160" s="198"/>
      <c r="K160" s="198"/>
      <c r="L160" s="198"/>
      <c r="M160" s="198"/>
      <c r="N160" s="198"/>
      <c r="O160" s="198"/>
      <c r="P160" s="385"/>
      <c r="Q160" s="385"/>
      <c r="R160" s="385"/>
      <c r="S160" s="385"/>
      <c r="T160" s="385"/>
      <c r="U160" s="385"/>
      <c r="V160" s="95"/>
      <c r="W160" s="94"/>
      <c r="X160" s="94"/>
      <c r="Y160" s="94"/>
      <c r="Z160" s="97"/>
      <c r="AA160" s="98">
        <f>+IF(Z160='Tabla Valoración controles'!$D$4,'Tabla Valoración controles'!$F$4,IF('Mapa Corrupcion'!Z160='Tabla Valoración controles'!$D$5,'Tabla Valoración controles'!$F$5,IF(Z160=FORMULAS!$A$10,0,'Tabla Valoración controles'!$F$6)))</f>
        <v>0.1</v>
      </c>
      <c r="AB160" s="97"/>
      <c r="AC160" s="98">
        <f>+IF(AB160='Tabla Valoración controles'!$D$7,'Tabla Valoración controles'!$F$7,IF(Z160=FORMULAS!$A$10,0,'Tabla Valoración controles'!$F$8))</f>
        <v>0.15</v>
      </c>
      <c r="AD160" s="97"/>
      <c r="AE160" s="98">
        <f>+IF(AD160='Tabla Valoración controles'!$D$9,'Tabla Valoración controles'!$F$9,IF(Z160=FORMULAS!$A$10,0,'Tabla Valoración controles'!$F$10))</f>
        <v>0</v>
      </c>
      <c r="AF160" s="97"/>
      <c r="AG160" s="98">
        <f>+IF(AF160='Tabla Valoración controles'!$D$9,'Tabla Valoración controles'!$F$9,IF(AB160=FORMULAS!$A$10,0,'Tabla Valoración controles'!$F$10))</f>
        <v>0</v>
      </c>
      <c r="AH160" s="97"/>
      <c r="AI160" s="98">
        <f>+IF(AH160='Tabla Valoración controles'!$D$13,'Tabla Valoración controles'!$F$13,'Tabla Valoración controles'!$F$14)</f>
        <v>0</v>
      </c>
      <c r="AJ160" s="99">
        <f t="shared" si="0"/>
        <v>0.25</v>
      </c>
      <c r="AK160" s="100" t="s">
        <v>246</v>
      </c>
      <c r="AL160" s="101">
        <f>+IF(AK160=CONTROLES!$C$50,CONTROLES!$D$50,CONTROLES!$D$51)</f>
        <v>15</v>
      </c>
      <c r="AM160" s="100" t="s">
        <v>251</v>
      </c>
      <c r="AN160" s="101">
        <f>+IF(AM160=CONTROLES!$C$52,CONTROLES!$D$52,CONTROLES!$D$53)</f>
        <v>15</v>
      </c>
      <c r="AO160" s="100" t="s">
        <v>252</v>
      </c>
      <c r="AP160" s="101">
        <f>+IF(AO160=CONTROLES!$C$54,CONTROLES!$D$54,CONTROLES!$D$55)</f>
        <v>15</v>
      </c>
      <c r="AQ160" s="100" t="s">
        <v>283</v>
      </c>
      <c r="AR160" s="101">
        <f>+IF(AQ160=CONTROLES!$C$56,CONTROLES!$D$56,IF(AQ160=CONTROLES!$C$57,CONTROLES!$D$57,CONTROLES!$D$58))</f>
        <v>10</v>
      </c>
      <c r="AS160" s="100" t="s">
        <v>254</v>
      </c>
      <c r="AT160" s="101">
        <f>+IF(AS160=CONTROLES!$C$59,CONTROLES!$D$59,CONTROLES!$D$60)</f>
        <v>15</v>
      </c>
      <c r="AU160" s="100" t="s">
        <v>255</v>
      </c>
      <c r="AV160" s="101">
        <f>+IF(AU160=CONTROLES!$C$61,CONTROLES!$D$61,CONTROLES!$D$62)</f>
        <v>15</v>
      </c>
      <c r="AW160" s="100" t="s">
        <v>256</v>
      </c>
      <c r="AX160" s="101">
        <f>+IF(AW160=CONTROLES!$C$63,CONTROLES!$D$63,IF(AW160=CONTROLES!$C$64,CONTROLES!$D$64,0))</f>
        <v>10</v>
      </c>
      <c r="AY160" s="101">
        <f t="shared" si="1"/>
        <v>95</v>
      </c>
      <c r="AZ160" s="106" t="str">
        <f t="shared" si="2"/>
        <v>Moderado</v>
      </c>
      <c r="BA160" s="231"/>
      <c r="BB160" s="385"/>
      <c r="BC160" s="385"/>
      <c r="BD160" s="385"/>
      <c r="BE160" s="385"/>
      <c r="BF160" s="385"/>
      <c r="BG160" s="143"/>
      <c r="BH160" s="143"/>
      <c r="BI160" s="143"/>
      <c r="BJ160" s="143"/>
      <c r="BK160" s="143"/>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61"/>
      <c r="CN160" s="257"/>
      <c r="CO160" s="257"/>
      <c r="CP160" s="257"/>
      <c r="CQ160" s="257"/>
      <c r="CR160" s="257"/>
      <c r="CS160" s="257"/>
      <c r="CT160" s="257"/>
      <c r="CU160" s="257"/>
      <c r="CV160" s="260"/>
      <c r="CW160" s="260"/>
      <c r="CX160" s="260"/>
      <c r="CY160" s="260"/>
      <c r="CZ160" s="260"/>
      <c r="DA160" s="257"/>
      <c r="DB160" s="46"/>
      <c r="DC160" s="46"/>
      <c r="DD160" s="46"/>
      <c r="DE160" s="46"/>
      <c r="DF160" s="46"/>
      <c r="DG160" s="46"/>
      <c r="DH160" s="46"/>
      <c r="DI160" s="46"/>
      <c r="DJ160" s="46"/>
      <c r="DK160" s="69"/>
      <c r="DL160" s="69"/>
      <c r="DM160" s="46"/>
      <c r="DN160" s="69"/>
      <c r="DO160" s="69"/>
      <c r="DP160" s="69"/>
      <c r="DQ160" s="69"/>
      <c r="DR160" s="69"/>
      <c r="DS160" s="69"/>
      <c r="DT160" s="69"/>
      <c r="DU160" s="69"/>
      <c r="DV160" s="69"/>
      <c r="DW160" s="69"/>
      <c r="DX160" s="69"/>
      <c r="DY160" s="69"/>
      <c r="DZ160" s="69"/>
      <c r="EA160" s="69"/>
      <c r="EB160" s="69"/>
      <c r="EC160" s="69"/>
      <c r="ED160" s="69"/>
    </row>
    <row r="161" spans="1:134" ht="39.75" hidden="1" customHeight="1" x14ac:dyDescent="0.25">
      <c r="A161" s="385"/>
      <c r="B161" s="385"/>
      <c r="C161" s="385"/>
      <c r="D161" s="385"/>
      <c r="E161" s="94"/>
      <c r="F161" s="385"/>
      <c r="G161" s="94"/>
      <c r="H161" s="385"/>
      <c r="I161" s="198"/>
      <c r="J161" s="198"/>
      <c r="K161" s="198"/>
      <c r="L161" s="198"/>
      <c r="M161" s="198"/>
      <c r="N161" s="198"/>
      <c r="O161" s="198"/>
      <c r="P161" s="385"/>
      <c r="Q161" s="385"/>
      <c r="R161" s="385"/>
      <c r="S161" s="385"/>
      <c r="T161" s="385"/>
      <c r="U161" s="385"/>
      <c r="V161" s="95"/>
      <c r="W161" s="94"/>
      <c r="X161" s="94"/>
      <c r="Y161" s="94"/>
      <c r="Z161" s="97"/>
      <c r="AA161" s="98">
        <f>+IF(Z161='Tabla Valoración controles'!$D$4,'Tabla Valoración controles'!$F$4,IF('Mapa Corrupcion'!Z161='Tabla Valoración controles'!$D$5,'Tabla Valoración controles'!$F$5,IF(Z161=FORMULAS!$A$10,0,'Tabla Valoración controles'!$F$6)))</f>
        <v>0.1</v>
      </c>
      <c r="AB161" s="97"/>
      <c r="AC161" s="98">
        <f>+IF(AB161='Tabla Valoración controles'!$D$7,'Tabla Valoración controles'!$F$7,IF(Z161=FORMULAS!$A$10,0,'Tabla Valoración controles'!$F$8))</f>
        <v>0.15</v>
      </c>
      <c r="AD161" s="97"/>
      <c r="AE161" s="98">
        <f>+IF(AD161='Tabla Valoración controles'!$D$9,'Tabla Valoración controles'!$F$9,IF(Z161=FORMULAS!$A$10,0,'Tabla Valoración controles'!$F$10))</f>
        <v>0</v>
      </c>
      <c r="AF161" s="97"/>
      <c r="AG161" s="98">
        <f>+IF(AF161='Tabla Valoración controles'!$D$9,'Tabla Valoración controles'!$F$9,IF(AB161=FORMULAS!$A$10,0,'Tabla Valoración controles'!$F$10))</f>
        <v>0</v>
      </c>
      <c r="AH161" s="97"/>
      <c r="AI161" s="98">
        <f>+IF(AH161='Tabla Valoración controles'!$D$13,'Tabla Valoración controles'!$F$13,'Tabla Valoración controles'!$F$14)</f>
        <v>0</v>
      </c>
      <c r="AJ161" s="99">
        <f t="shared" si="0"/>
        <v>0.25</v>
      </c>
      <c r="AK161" s="100" t="s">
        <v>246</v>
      </c>
      <c r="AL161" s="101">
        <f>+IF(AK161=CONTROLES!$C$50,CONTROLES!$D$50,CONTROLES!$D$51)</f>
        <v>15</v>
      </c>
      <c r="AM161" s="100" t="s">
        <v>251</v>
      </c>
      <c r="AN161" s="101">
        <f>+IF(AM161=CONTROLES!$C$52,CONTROLES!$D$52,CONTROLES!$D$53)</f>
        <v>15</v>
      </c>
      <c r="AO161" s="100" t="s">
        <v>252</v>
      </c>
      <c r="AP161" s="101">
        <f>+IF(AO161=CONTROLES!$C$54,CONTROLES!$D$54,CONTROLES!$D$55)</f>
        <v>15</v>
      </c>
      <c r="AQ161" s="100" t="s">
        <v>283</v>
      </c>
      <c r="AR161" s="101">
        <f>+IF(AQ161=CONTROLES!$C$56,CONTROLES!$D$56,IF(AQ161=CONTROLES!$C$57,CONTROLES!$D$57,CONTROLES!$D$58))</f>
        <v>10</v>
      </c>
      <c r="AS161" s="100" t="s">
        <v>254</v>
      </c>
      <c r="AT161" s="101">
        <f>+IF(AS161=CONTROLES!$C$59,CONTROLES!$D$59,CONTROLES!$D$60)</f>
        <v>15</v>
      </c>
      <c r="AU161" s="100" t="s">
        <v>255</v>
      </c>
      <c r="AV161" s="101">
        <f>+IF(AU161=CONTROLES!$C$61,CONTROLES!$D$61,CONTROLES!$D$62)</f>
        <v>15</v>
      </c>
      <c r="AW161" s="100" t="s">
        <v>256</v>
      </c>
      <c r="AX161" s="101">
        <f>+IF(AW161=CONTROLES!$C$63,CONTROLES!$D$63,IF(AW161=CONTROLES!$C$64,CONTROLES!$D$64,0))</f>
        <v>10</v>
      </c>
      <c r="AY161" s="101">
        <f t="shared" si="1"/>
        <v>95</v>
      </c>
      <c r="AZ161" s="106" t="str">
        <f t="shared" si="2"/>
        <v>Moderado</v>
      </c>
      <c r="BA161" s="231"/>
      <c r="BB161" s="385"/>
      <c r="BC161" s="385"/>
      <c r="BD161" s="385"/>
      <c r="BE161" s="385"/>
      <c r="BF161" s="385"/>
      <c r="BG161" s="143"/>
      <c r="BH161" s="143"/>
      <c r="BI161" s="143"/>
      <c r="BJ161" s="143"/>
      <c r="BK161" s="143"/>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61"/>
      <c r="CN161" s="257"/>
      <c r="CO161" s="257"/>
      <c r="CP161" s="257"/>
      <c r="CQ161" s="257"/>
      <c r="CR161" s="257"/>
      <c r="CS161" s="257"/>
      <c r="CT161" s="257"/>
      <c r="CU161" s="257"/>
      <c r="CV161" s="260"/>
      <c r="CW161" s="260"/>
      <c r="CX161" s="260"/>
      <c r="CY161" s="260"/>
      <c r="CZ161" s="260"/>
      <c r="DA161" s="257"/>
      <c r="DB161" s="46"/>
      <c r="DC161" s="46"/>
      <c r="DD161" s="46"/>
      <c r="DE161" s="46"/>
      <c r="DF161" s="46"/>
      <c r="DG161" s="46"/>
      <c r="DH161" s="46"/>
      <c r="DI161" s="46"/>
      <c r="DJ161" s="46"/>
      <c r="DK161" s="69"/>
      <c r="DL161" s="69"/>
      <c r="DM161" s="46"/>
      <c r="DN161" s="69"/>
      <c r="DO161" s="69"/>
      <c r="DP161" s="69"/>
      <c r="DQ161" s="69"/>
      <c r="DR161" s="69"/>
      <c r="DS161" s="69"/>
      <c r="DT161" s="69"/>
      <c r="DU161" s="69"/>
      <c r="DV161" s="69"/>
      <c r="DW161" s="69"/>
      <c r="DX161" s="69"/>
      <c r="DY161" s="69"/>
      <c r="DZ161" s="69"/>
      <c r="EA161" s="69"/>
      <c r="EB161" s="69"/>
      <c r="EC161" s="69"/>
      <c r="ED161" s="69"/>
    </row>
    <row r="162" spans="1:134" ht="39.75" hidden="1" customHeight="1" x14ac:dyDescent="0.25">
      <c r="A162" s="385"/>
      <c r="B162" s="385"/>
      <c r="C162" s="385"/>
      <c r="D162" s="385"/>
      <c r="E162" s="94"/>
      <c r="F162" s="385"/>
      <c r="G162" s="94"/>
      <c r="H162" s="385"/>
      <c r="I162" s="198"/>
      <c r="J162" s="198"/>
      <c r="K162" s="198"/>
      <c r="L162" s="198"/>
      <c r="M162" s="198"/>
      <c r="N162" s="198"/>
      <c r="O162" s="198"/>
      <c r="P162" s="385"/>
      <c r="Q162" s="385"/>
      <c r="R162" s="385"/>
      <c r="S162" s="385"/>
      <c r="T162" s="385"/>
      <c r="U162" s="385"/>
      <c r="V162" s="95"/>
      <c r="W162" s="94"/>
      <c r="X162" s="94"/>
      <c r="Y162" s="94"/>
      <c r="Z162" s="97"/>
      <c r="AA162" s="98">
        <f>+IF(Z162='Tabla Valoración controles'!$D$4,'Tabla Valoración controles'!$F$4,IF('Mapa Corrupcion'!Z162='Tabla Valoración controles'!$D$5,'Tabla Valoración controles'!$F$5,IF(Z162=FORMULAS!$A$10,0,'Tabla Valoración controles'!$F$6)))</f>
        <v>0.1</v>
      </c>
      <c r="AB162" s="97"/>
      <c r="AC162" s="98">
        <f>+IF(AB162='Tabla Valoración controles'!$D$7,'Tabla Valoración controles'!$F$7,IF(Z162=FORMULAS!$A$10,0,'Tabla Valoración controles'!$F$8))</f>
        <v>0.15</v>
      </c>
      <c r="AD162" s="97"/>
      <c r="AE162" s="98">
        <f>+IF(AD162='Tabla Valoración controles'!$D$9,'Tabla Valoración controles'!$F$9,IF(Z162=FORMULAS!$A$10,0,'Tabla Valoración controles'!$F$10))</f>
        <v>0</v>
      </c>
      <c r="AF162" s="97"/>
      <c r="AG162" s="98">
        <f>+IF(AF162='Tabla Valoración controles'!$D$9,'Tabla Valoración controles'!$F$9,IF(AB162=FORMULAS!$A$10,0,'Tabla Valoración controles'!$F$10))</f>
        <v>0</v>
      </c>
      <c r="AH162" s="97"/>
      <c r="AI162" s="98">
        <f>+IF(AH162='Tabla Valoración controles'!$D$13,'Tabla Valoración controles'!$F$13,'Tabla Valoración controles'!$F$14)</f>
        <v>0</v>
      </c>
      <c r="AJ162" s="99">
        <f t="shared" si="0"/>
        <v>0.25</v>
      </c>
      <c r="AK162" s="100" t="s">
        <v>246</v>
      </c>
      <c r="AL162" s="101">
        <f>+IF(AK162=CONTROLES!$C$50,CONTROLES!$D$50,CONTROLES!$D$51)</f>
        <v>15</v>
      </c>
      <c r="AM162" s="100" t="s">
        <v>251</v>
      </c>
      <c r="AN162" s="101">
        <f>+IF(AM162=CONTROLES!$C$52,CONTROLES!$D$52,CONTROLES!$D$53)</f>
        <v>15</v>
      </c>
      <c r="AO162" s="100" t="s">
        <v>252</v>
      </c>
      <c r="AP162" s="101">
        <f>+IF(AO162=CONTROLES!$C$54,CONTROLES!$D$54,CONTROLES!$D$55)</f>
        <v>15</v>
      </c>
      <c r="AQ162" s="100" t="s">
        <v>283</v>
      </c>
      <c r="AR162" s="101">
        <f>+IF(AQ162=CONTROLES!$C$56,CONTROLES!$D$56,IF(AQ162=CONTROLES!$C$57,CONTROLES!$D$57,CONTROLES!$D$58))</f>
        <v>10</v>
      </c>
      <c r="AS162" s="100" t="s">
        <v>254</v>
      </c>
      <c r="AT162" s="101">
        <f>+IF(AS162=CONTROLES!$C$59,CONTROLES!$D$59,CONTROLES!$D$60)</f>
        <v>15</v>
      </c>
      <c r="AU162" s="100" t="s">
        <v>255</v>
      </c>
      <c r="AV162" s="101">
        <f>+IF(AU162=CONTROLES!$C$61,CONTROLES!$D$61,CONTROLES!$D$62)</f>
        <v>15</v>
      </c>
      <c r="AW162" s="100" t="s">
        <v>256</v>
      </c>
      <c r="AX162" s="101">
        <f>+IF(AW162=CONTROLES!$C$63,CONTROLES!$D$63,IF(AW162=CONTROLES!$C$64,CONTROLES!$D$64,0))</f>
        <v>10</v>
      </c>
      <c r="AY162" s="101">
        <f t="shared" si="1"/>
        <v>95</v>
      </c>
      <c r="AZ162" s="106" t="str">
        <f t="shared" si="2"/>
        <v>Moderado</v>
      </c>
      <c r="BA162" s="231"/>
      <c r="BB162" s="385"/>
      <c r="BC162" s="385"/>
      <c r="BD162" s="385"/>
      <c r="BE162" s="385"/>
      <c r="BF162" s="385"/>
      <c r="BG162" s="143"/>
      <c r="BH162" s="143"/>
      <c r="BI162" s="143"/>
      <c r="BJ162" s="143"/>
      <c r="BK162" s="143"/>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61"/>
      <c r="CN162" s="257"/>
      <c r="CO162" s="257"/>
      <c r="CP162" s="257"/>
      <c r="CQ162" s="257"/>
      <c r="CR162" s="257"/>
      <c r="CS162" s="257"/>
      <c r="CT162" s="257"/>
      <c r="CU162" s="257"/>
      <c r="CV162" s="260"/>
      <c r="CW162" s="260"/>
      <c r="CX162" s="260"/>
      <c r="CY162" s="260"/>
      <c r="CZ162" s="260"/>
      <c r="DA162" s="257"/>
      <c r="DB162" s="46"/>
      <c r="DC162" s="46"/>
      <c r="DD162" s="46"/>
      <c r="DE162" s="46"/>
      <c r="DF162" s="46"/>
      <c r="DG162" s="46"/>
      <c r="DH162" s="46"/>
      <c r="DI162" s="46"/>
      <c r="DJ162" s="46"/>
      <c r="DK162" s="69"/>
      <c r="DL162" s="69"/>
      <c r="DM162" s="46"/>
      <c r="DN162" s="69"/>
      <c r="DO162" s="69"/>
      <c r="DP162" s="69"/>
      <c r="DQ162" s="69"/>
      <c r="DR162" s="69"/>
      <c r="DS162" s="69"/>
      <c r="DT162" s="69"/>
      <c r="DU162" s="69"/>
      <c r="DV162" s="69"/>
      <c r="DW162" s="69"/>
      <c r="DX162" s="69"/>
      <c r="DY162" s="69"/>
      <c r="DZ162" s="69"/>
      <c r="EA162" s="69"/>
      <c r="EB162" s="69"/>
      <c r="EC162" s="69"/>
      <c r="ED162" s="69"/>
    </row>
    <row r="163" spans="1:134" ht="39.75" hidden="1" customHeight="1" x14ac:dyDescent="0.25">
      <c r="A163" s="385"/>
      <c r="B163" s="385"/>
      <c r="C163" s="385"/>
      <c r="D163" s="385"/>
      <c r="E163" s="94"/>
      <c r="F163" s="385"/>
      <c r="G163" s="94"/>
      <c r="H163" s="385"/>
      <c r="I163" s="198"/>
      <c r="J163" s="198"/>
      <c r="K163" s="198"/>
      <c r="L163" s="198"/>
      <c r="M163" s="198"/>
      <c r="N163" s="198"/>
      <c r="O163" s="198"/>
      <c r="P163" s="385"/>
      <c r="Q163" s="385"/>
      <c r="R163" s="385"/>
      <c r="S163" s="385"/>
      <c r="T163" s="385"/>
      <c r="U163" s="385"/>
      <c r="V163" s="95"/>
      <c r="W163" s="94"/>
      <c r="X163" s="94"/>
      <c r="Y163" s="94"/>
      <c r="Z163" s="97"/>
      <c r="AA163" s="98">
        <f>+IF(Z163='Tabla Valoración controles'!$D$4,'Tabla Valoración controles'!$F$4,IF('Mapa Corrupcion'!Z163='Tabla Valoración controles'!$D$5,'Tabla Valoración controles'!$F$5,IF(Z163=FORMULAS!$A$10,0,'Tabla Valoración controles'!$F$6)))</f>
        <v>0.1</v>
      </c>
      <c r="AB163" s="97"/>
      <c r="AC163" s="98">
        <f>+IF(AB163='Tabla Valoración controles'!$D$7,'Tabla Valoración controles'!$F$7,IF(Z163=FORMULAS!$A$10,0,'Tabla Valoración controles'!$F$8))</f>
        <v>0.15</v>
      </c>
      <c r="AD163" s="97"/>
      <c r="AE163" s="98">
        <f>+IF(AD163='Tabla Valoración controles'!$D$9,'Tabla Valoración controles'!$F$9,IF(Z163=FORMULAS!$A$10,0,'Tabla Valoración controles'!$F$10))</f>
        <v>0</v>
      </c>
      <c r="AF163" s="97"/>
      <c r="AG163" s="98">
        <f>+IF(AF163='Tabla Valoración controles'!$D$9,'Tabla Valoración controles'!$F$9,IF(AB163=FORMULAS!$A$10,0,'Tabla Valoración controles'!$F$10))</f>
        <v>0</v>
      </c>
      <c r="AH163" s="97"/>
      <c r="AI163" s="98">
        <f>+IF(AH163='Tabla Valoración controles'!$D$13,'Tabla Valoración controles'!$F$13,'Tabla Valoración controles'!$F$14)</f>
        <v>0</v>
      </c>
      <c r="AJ163" s="99">
        <f t="shared" si="0"/>
        <v>0.25</v>
      </c>
      <c r="AK163" s="100" t="s">
        <v>246</v>
      </c>
      <c r="AL163" s="101">
        <f>+IF(AK163=CONTROLES!$C$50,CONTROLES!$D$50,CONTROLES!$D$51)</f>
        <v>15</v>
      </c>
      <c r="AM163" s="100" t="s">
        <v>251</v>
      </c>
      <c r="AN163" s="101">
        <f>+IF(AM163=CONTROLES!$C$52,CONTROLES!$D$52,CONTROLES!$D$53)</f>
        <v>15</v>
      </c>
      <c r="AO163" s="100" t="s">
        <v>252</v>
      </c>
      <c r="AP163" s="101">
        <f>+IF(AO163=CONTROLES!$C$54,CONTROLES!$D$54,CONTROLES!$D$55)</f>
        <v>15</v>
      </c>
      <c r="AQ163" s="100" t="s">
        <v>283</v>
      </c>
      <c r="AR163" s="101">
        <f>+IF(AQ163=CONTROLES!$C$56,CONTROLES!$D$56,IF(AQ163=CONTROLES!$C$57,CONTROLES!$D$57,CONTROLES!$D$58))</f>
        <v>10</v>
      </c>
      <c r="AS163" s="100" t="s">
        <v>254</v>
      </c>
      <c r="AT163" s="101">
        <f>+IF(AS163=CONTROLES!$C$59,CONTROLES!$D$59,CONTROLES!$D$60)</f>
        <v>15</v>
      </c>
      <c r="AU163" s="100" t="s">
        <v>255</v>
      </c>
      <c r="AV163" s="101">
        <f>+IF(AU163=CONTROLES!$C$61,CONTROLES!$D$61,CONTROLES!$D$62)</f>
        <v>15</v>
      </c>
      <c r="AW163" s="100" t="s">
        <v>256</v>
      </c>
      <c r="AX163" s="101">
        <f>+IF(AW163=CONTROLES!$C$63,CONTROLES!$D$63,IF(AW163=CONTROLES!$C$64,CONTROLES!$D$64,0))</f>
        <v>10</v>
      </c>
      <c r="AY163" s="101">
        <f t="shared" si="1"/>
        <v>95</v>
      </c>
      <c r="AZ163" s="106" t="str">
        <f t="shared" si="2"/>
        <v>Moderado</v>
      </c>
      <c r="BA163" s="231"/>
      <c r="BB163" s="385"/>
      <c r="BC163" s="385"/>
      <c r="BD163" s="385"/>
      <c r="BE163" s="385"/>
      <c r="BF163" s="385"/>
      <c r="BG163" s="143"/>
      <c r="BH163" s="143"/>
      <c r="BI163" s="143"/>
      <c r="BJ163" s="143"/>
      <c r="BK163" s="143"/>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61"/>
      <c r="CN163" s="257"/>
      <c r="CO163" s="257"/>
      <c r="CP163" s="257"/>
      <c r="CQ163" s="257"/>
      <c r="CR163" s="257"/>
      <c r="CS163" s="257"/>
      <c r="CT163" s="257"/>
      <c r="CU163" s="257"/>
      <c r="CV163" s="260"/>
      <c r="CW163" s="260"/>
      <c r="CX163" s="260"/>
      <c r="CY163" s="260"/>
      <c r="CZ163" s="260"/>
      <c r="DA163" s="257"/>
      <c r="DB163" s="46"/>
      <c r="DC163" s="46"/>
      <c r="DD163" s="46"/>
      <c r="DE163" s="46"/>
      <c r="DF163" s="46"/>
      <c r="DG163" s="46"/>
      <c r="DH163" s="46"/>
      <c r="DI163" s="46"/>
      <c r="DJ163" s="46"/>
      <c r="DK163" s="69"/>
      <c r="DL163" s="69"/>
      <c r="DM163" s="46"/>
      <c r="DN163" s="69"/>
      <c r="DO163" s="69"/>
      <c r="DP163" s="69"/>
      <c r="DQ163" s="69"/>
      <c r="DR163" s="69"/>
      <c r="DS163" s="69"/>
      <c r="DT163" s="69"/>
      <c r="DU163" s="69"/>
      <c r="DV163" s="69"/>
      <c r="DW163" s="69"/>
      <c r="DX163" s="69"/>
      <c r="DY163" s="69"/>
      <c r="DZ163" s="69"/>
      <c r="EA163" s="69"/>
      <c r="EB163" s="69"/>
      <c r="EC163" s="69"/>
      <c r="ED163" s="69"/>
    </row>
    <row r="164" spans="1:134" ht="39.75" hidden="1" customHeight="1" x14ac:dyDescent="0.25">
      <c r="A164" s="386"/>
      <c r="B164" s="386"/>
      <c r="C164" s="386"/>
      <c r="D164" s="386"/>
      <c r="E164" s="94"/>
      <c r="F164" s="386"/>
      <c r="G164" s="94"/>
      <c r="H164" s="386"/>
      <c r="I164" s="193"/>
      <c r="J164" s="193"/>
      <c r="K164" s="193"/>
      <c r="L164" s="193"/>
      <c r="M164" s="193"/>
      <c r="N164" s="193"/>
      <c r="O164" s="193"/>
      <c r="P164" s="386"/>
      <c r="Q164" s="386"/>
      <c r="R164" s="386"/>
      <c r="S164" s="386"/>
      <c r="T164" s="386"/>
      <c r="U164" s="386"/>
      <c r="V164" s="95"/>
      <c r="W164" s="94"/>
      <c r="X164" s="94"/>
      <c r="Y164" s="94"/>
      <c r="Z164" s="97"/>
      <c r="AA164" s="98">
        <f>+IF(Z164='Tabla Valoración controles'!$D$4,'Tabla Valoración controles'!$F$4,IF('Mapa Corrupcion'!Z164='Tabla Valoración controles'!$D$5,'Tabla Valoración controles'!$F$5,IF(Z164=FORMULAS!$A$10,0,'Tabla Valoración controles'!$F$6)))</f>
        <v>0.1</v>
      </c>
      <c r="AB164" s="97"/>
      <c r="AC164" s="98">
        <f>+IF(AB164='Tabla Valoración controles'!$D$7,'Tabla Valoración controles'!$F$7,IF(Z164=FORMULAS!$A$10,0,'Tabla Valoración controles'!$F$8))</f>
        <v>0.15</v>
      </c>
      <c r="AD164" s="97"/>
      <c r="AE164" s="98">
        <f>+IF(AD164='Tabla Valoración controles'!$D$9,'Tabla Valoración controles'!$F$9,IF(Z164=FORMULAS!$A$10,0,'Tabla Valoración controles'!$F$10))</f>
        <v>0</v>
      </c>
      <c r="AF164" s="97"/>
      <c r="AG164" s="98">
        <f>+IF(AF164='Tabla Valoración controles'!$D$9,'Tabla Valoración controles'!$F$9,IF(AB164=FORMULAS!$A$10,0,'Tabla Valoración controles'!$F$10))</f>
        <v>0</v>
      </c>
      <c r="AH164" s="97"/>
      <c r="AI164" s="98">
        <f>+IF(AH164='Tabla Valoración controles'!$D$13,'Tabla Valoración controles'!$F$13,'Tabla Valoración controles'!$F$14)</f>
        <v>0</v>
      </c>
      <c r="AJ164" s="99">
        <f t="shared" si="0"/>
        <v>0.25</v>
      </c>
      <c r="AK164" s="100" t="s">
        <v>246</v>
      </c>
      <c r="AL164" s="101">
        <f>+IF(AK164=CONTROLES!$C$50,CONTROLES!$D$50,CONTROLES!$D$51)</f>
        <v>15</v>
      </c>
      <c r="AM164" s="100" t="s">
        <v>251</v>
      </c>
      <c r="AN164" s="101">
        <f>+IF(AM164=CONTROLES!$C$52,CONTROLES!$D$52,CONTROLES!$D$53)</f>
        <v>15</v>
      </c>
      <c r="AO164" s="100" t="s">
        <v>252</v>
      </c>
      <c r="AP164" s="101">
        <f>+IF(AO164=CONTROLES!$C$54,CONTROLES!$D$54,CONTROLES!$D$55)</f>
        <v>15</v>
      </c>
      <c r="AQ164" s="100" t="s">
        <v>283</v>
      </c>
      <c r="AR164" s="101">
        <f>+IF(AQ164=CONTROLES!$C$56,CONTROLES!$D$56,IF(AQ164=CONTROLES!$C$57,CONTROLES!$D$57,CONTROLES!$D$58))</f>
        <v>10</v>
      </c>
      <c r="AS164" s="100" t="s">
        <v>254</v>
      </c>
      <c r="AT164" s="101">
        <f>+IF(AS164=CONTROLES!$C$59,CONTROLES!$D$59,CONTROLES!$D$60)</f>
        <v>15</v>
      </c>
      <c r="AU164" s="100" t="s">
        <v>255</v>
      </c>
      <c r="AV164" s="101">
        <f>+IF(AU164=CONTROLES!$C$61,CONTROLES!$D$61,CONTROLES!$D$62)</f>
        <v>15</v>
      </c>
      <c r="AW164" s="100" t="s">
        <v>256</v>
      </c>
      <c r="AX164" s="101">
        <f>+IF(AW164=CONTROLES!$C$63,CONTROLES!$D$63,IF(AW164=CONTROLES!$C$64,CONTROLES!$D$64,0))</f>
        <v>10</v>
      </c>
      <c r="AY164" s="101">
        <f t="shared" si="1"/>
        <v>95</v>
      </c>
      <c r="AZ164" s="106" t="str">
        <f t="shared" si="2"/>
        <v>Moderado</v>
      </c>
      <c r="BA164" s="184"/>
      <c r="BB164" s="386"/>
      <c r="BC164" s="386"/>
      <c r="BD164" s="386"/>
      <c r="BE164" s="386"/>
      <c r="BF164" s="386"/>
      <c r="BG164" s="143"/>
      <c r="BH164" s="143"/>
      <c r="BI164" s="143"/>
      <c r="BJ164" s="143"/>
      <c r="BK164" s="143"/>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61"/>
      <c r="CN164" s="257"/>
      <c r="CO164" s="257"/>
      <c r="CP164" s="257"/>
      <c r="CQ164" s="257"/>
      <c r="CR164" s="257"/>
      <c r="CS164" s="257"/>
      <c r="CT164" s="257"/>
      <c r="CU164" s="257"/>
      <c r="CV164" s="260"/>
      <c r="CW164" s="260"/>
      <c r="CX164" s="260"/>
      <c r="CY164" s="260"/>
      <c r="CZ164" s="260"/>
      <c r="DA164" s="257"/>
      <c r="DB164" s="46"/>
      <c r="DC164" s="46"/>
      <c r="DD164" s="46"/>
      <c r="DE164" s="46"/>
      <c r="DF164" s="46"/>
      <c r="DG164" s="46"/>
      <c r="DH164" s="46"/>
      <c r="DI164" s="46"/>
      <c r="DJ164" s="46"/>
      <c r="DK164" s="69"/>
      <c r="DL164" s="69"/>
      <c r="DM164" s="46"/>
      <c r="DN164" s="69"/>
      <c r="DO164" s="69"/>
      <c r="DP164" s="69"/>
      <c r="DQ164" s="69"/>
      <c r="DR164" s="69"/>
      <c r="DS164" s="69"/>
      <c r="DT164" s="69"/>
      <c r="DU164" s="69"/>
      <c r="DV164" s="69"/>
      <c r="DW164" s="69"/>
      <c r="DX164" s="69"/>
      <c r="DY164" s="69"/>
      <c r="DZ164" s="69"/>
      <c r="EA164" s="69"/>
      <c r="EB164" s="69"/>
      <c r="EC164" s="69"/>
      <c r="ED164" s="69"/>
    </row>
    <row r="165" spans="1:134" ht="39.75" hidden="1" customHeight="1" x14ac:dyDescent="0.25">
      <c r="A165" s="387"/>
      <c r="B165" s="398" t="s">
        <v>539</v>
      </c>
      <c r="C165" s="389" t="str">
        <f>VLOOKUP(B165,FORMULAS!$A$30:$B$46,2,0)</f>
        <v>OBJETIVO PROCESO</v>
      </c>
      <c r="D165" s="389" t="str">
        <f>VLOOKUP(B165,FORMULAS!$A$30:$C$46,3,0)</f>
        <v>RESPONSABLE</v>
      </c>
      <c r="E165" s="94"/>
      <c r="F165" s="389"/>
      <c r="G165" s="94"/>
      <c r="H165" s="389"/>
      <c r="I165" s="93"/>
      <c r="J165" s="93"/>
      <c r="K165" s="93"/>
      <c r="L165" s="93"/>
      <c r="M165" s="93"/>
      <c r="N165" s="93"/>
      <c r="O165" s="93"/>
      <c r="P165" s="389" t="s">
        <v>576</v>
      </c>
      <c r="Q165" s="387" t="str">
        <f>VLOOKUP(P165,FORMULAS!$H$1:$J$11,2,0)</f>
        <v>ZONA</v>
      </c>
      <c r="R165" s="388" t="str">
        <f>+Q165</f>
        <v>ZONA</v>
      </c>
      <c r="S165" s="389" t="e">
        <f>VLOOKUP(A165,'Impacto Ri Inhe'!$B$5:$AF$42,31)</f>
        <v>#N/A</v>
      </c>
      <c r="T165" s="388" t="e">
        <f>CONCATENATE(R165,S165)</f>
        <v>#N/A</v>
      </c>
      <c r="U165" s="397" t="e">
        <f>VLOOKUP(T165,FORMULAS!$K$17:$L$42,2,0)</f>
        <v>#N/A</v>
      </c>
      <c r="V165" s="95"/>
      <c r="W165" s="94"/>
      <c r="X165" s="94"/>
      <c r="Y165" s="94"/>
      <c r="Z165" s="97"/>
      <c r="AA165" s="98">
        <f>+IF(Z165='Tabla Valoración controles'!$D$4,'Tabla Valoración controles'!$F$4,IF('Mapa Corrupcion'!Z165='Tabla Valoración controles'!$D$5,'Tabla Valoración controles'!$F$5,IF(Z165=FORMULAS!$A$10,0,'Tabla Valoración controles'!$F$6)))</f>
        <v>0.1</v>
      </c>
      <c r="AB165" s="97"/>
      <c r="AC165" s="98">
        <f>+IF(AB165='Tabla Valoración controles'!$D$7,'Tabla Valoración controles'!$F$7,IF(Z165=FORMULAS!$A$10,0,'Tabla Valoración controles'!$F$8))</f>
        <v>0.15</v>
      </c>
      <c r="AD165" s="97"/>
      <c r="AE165" s="98">
        <f>+IF(AD165='Tabla Valoración controles'!$D$9,'Tabla Valoración controles'!$F$9,IF(Z165=FORMULAS!$A$10,0,'Tabla Valoración controles'!$F$10))</f>
        <v>0</v>
      </c>
      <c r="AF165" s="97"/>
      <c r="AG165" s="98">
        <f>+IF(AF165='Tabla Valoración controles'!$D$9,'Tabla Valoración controles'!$F$9,IF(AB165=FORMULAS!$A$10,0,'Tabla Valoración controles'!$F$10))</f>
        <v>0</v>
      </c>
      <c r="AH165" s="97"/>
      <c r="AI165" s="98">
        <f>+IF(AH165='Tabla Valoración controles'!$D$13,'Tabla Valoración controles'!$F$13,'Tabla Valoración controles'!$F$14)</f>
        <v>0</v>
      </c>
      <c r="AJ165" s="99">
        <f t="shared" si="0"/>
        <v>0.25</v>
      </c>
      <c r="AK165" s="100" t="s">
        <v>246</v>
      </c>
      <c r="AL165" s="101">
        <f>+IF(AK165=CONTROLES!$C$50,CONTROLES!$D$50,CONTROLES!$D$51)</f>
        <v>15</v>
      </c>
      <c r="AM165" s="100" t="s">
        <v>251</v>
      </c>
      <c r="AN165" s="101">
        <f>+IF(AM165=CONTROLES!$C$52,CONTROLES!$D$52,CONTROLES!$D$53)</f>
        <v>15</v>
      </c>
      <c r="AO165" s="100" t="s">
        <v>252</v>
      </c>
      <c r="AP165" s="101">
        <f>+IF(AO165=CONTROLES!$C$54,CONTROLES!$D$54,CONTROLES!$D$55)</f>
        <v>15</v>
      </c>
      <c r="AQ165" s="100" t="s">
        <v>283</v>
      </c>
      <c r="AR165" s="101">
        <f>+IF(AQ165=CONTROLES!$C$56,CONTROLES!$D$56,IF(AQ165=CONTROLES!$C$57,CONTROLES!$D$57,CONTROLES!$D$58))</f>
        <v>10</v>
      </c>
      <c r="AS165" s="100" t="s">
        <v>254</v>
      </c>
      <c r="AT165" s="101">
        <f>+IF(AS165=CONTROLES!$C$59,CONTROLES!$D$59,CONTROLES!$D$60)</f>
        <v>15</v>
      </c>
      <c r="AU165" s="100" t="s">
        <v>255</v>
      </c>
      <c r="AV165" s="101">
        <f>+IF(AU165=CONTROLES!$C$61,CONTROLES!$D$61,CONTROLES!$D$62)</f>
        <v>15</v>
      </c>
      <c r="AW165" s="100" t="s">
        <v>256</v>
      </c>
      <c r="AX165" s="101">
        <f>+IF(AW165=CONTROLES!$C$63,CONTROLES!$D$63,IF(AW165=CONTROLES!$C$64,CONTROLES!$D$64,0))</f>
        <v>10</v>
      </c>
      <c r="AY165" s="101">
        <f t="shared" si="1"/>
        <v>95</v>
      </c>
      <c r="AZ165" s="106" t="str">
        <f t="shared" si="2"/>
        <v>Moderado</v>
      </c>
      <c r="BA165" s="228" t="s">
        <v>21</v>
      </c>
      <c r="BB165" s="390" t="str">
        <f>VLOOKUP(BA165,FORMULAS!$A$77:$B$82,2,0)</f>
        <v>Probabilidad</v>
      </c>
      <c r="BC165" s="399" t="e">
        <f>+S165</f>
        <v>#N/A</v>
      </c>
      <c r="BD165" s="400" t="e">
        <f>CONCATENATE(BC165,"-",BB165)</f>
        <v>#N/A</v>
      </c>
      <c r="BE165" s="397" t="e">
        <f>VLOOKUP(BD165,FORMULAS!$I$77:$J$97,2,0)</f>
        <v>#N/A</v>
      </c>
      <c r="BF165" s="397"/>
      <c r="BG165" s="143"/>
      <c r="BH165" s="143"/>
      <c r="BI165" s="143"/>
      <c r="BJ165" s="143"/>
      <c r="BK165" s="143"/>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61"/>
      <c r="CN165" s="257"/>
      <c r="CO165" s="257"/>
      <c r="CP165" s="257"/>
      <c r="CQ165" s="257"/>
      <c r="CR165" s="257"/>
      <c r="CS165" s="257"/>
      <c r="CT165" s="257"/>
      <c r="CU165" s="257"/>
      <c r="CV165" s="260"/>
      <c r="CW165" s="260"/>
      <c r="CX165" s="260"/>
      <c r="CY165" s="260"/>
      <c r="CZ165" s="260"/>
      <c r="DA165" s="257"/>
      <c r="DB165" s="46"/>
      <c r="DC165" s="46"/>
      <c r="DD165" s="46"/>
      <c r="DE165" s="46"/>
      <c r="DF165" s="46"/>
      <c r="DG165" s="46"/>
      <c r="DH165" s="46"/>
      <c r="DI165" s="46"/>
      <c r="DJ165" s="46"/>
      <c r="DK165" s="69"/>
      <c r="DL165" s="69"/>
      <c r="DM165" s="46"/>
      <c r="DN165" s="69"/>
      <c r="DO165" s="69"/>
      <c r="DP165" s="69"/>
      <c r="DQ165" s="69"/>
      <c r="DR165" s="69"/>
      <c r="DS165" s="69"/>
      <c r="DT165" s="69"/>
      <c r="DU165" s="69"/>
      <c r="DV165" s="69"/>
      <c r="DW165" s="69"/>
      <c r="DX165" s="69"/>
      <c r="DY165" s="69"/>
      <c r="DZ165" s="69"/>
      <c r="EA165" s="69"/>
      <c r="EB165" s="69"/>
      <c r="EC165" s="69"/>
      <c r="ED165" s="69"/>
    </row>
    <row r="166" spans="1:134" ht="39.75" hidden="1" customHeight="1" x14ac:dyDescent="0.25">
      <c r="A166" s="385"/>
      <c r="B166" s="385"/>
      <c r="C166" s="385"/>
      <c r="D166" s="385"/>
      <c r="E166" s="94"/>
      <c r="F166" s="385"/>
      <c r="G166" s="94"/>
      <c r="H166" s="385"/>
      <c r="I166" s="198"/>
      <c r="J166" s="198"/>
      <c r="K166" s="198"/>
      <c r="L166" s="198"/>
      <c r="M166" s="198"/>
      <c r="N166" s="198"/>
      <c r="O166" s="198"/>
      <c r="P166" s="385"/>
      <c r="Q166" s="385"/>
      <c r="R166" s="385"/>
      <c r="S166" s="385"/>
      <c r="T166" s="385"/>
      <c r="U166" s="385"/>
      <c r="V166" s="95"/>
      <c r="W166" s="94"/>
      <c r="X166" s="94"/>
      <c r="Y166" s="94"/>
      <c r="Z166" s="97"/>
      <c r="AA166" s="98">
        <f>+IF(Z166='Tabla Valoración controles'!$D$4,'Tabla Valoración controles'!$F$4,IF('Mapa Corrupcion'!Z166='Tabla Valoración controles'!$D$5,'Tabla Valoración controles'!$F$5,IF(Z166=FORMULAS!$A$10,0,'Tabla Valoración controles'!$F$6)))</f>
        <v>0.1</v>
      </c>
      <c r="AB166" s="97"/>
      <c r="AC166" s="98">
        <f>+IF(AB166='Tabla Valoración controles'!$D$7,'Tabla Valoración controles'!$F$7,IF(Z166=FORMULAS!$A$10,0,'Tabla Valoración controles'!$F$8))</f>
        <v>0.15</v>
      </c>
      <c r="AD166" s="97"/>
      <c r="AE166" s="98">
        <f>+IF(AD166='Tabla Valoración controles'!$D$9,'Tabla Valoración controles'!$F$9,IF(Z166=FORMULAS!$A$10,0,'Tabla Valoración controles'!$F$10))</f>
        <v>0</v>
      </c>
      <c r="AF166" s="97"/>
      <c r="AG166" s="98">
        <f>+IF(AF166='Tabla Valoración controles'!$D$9,'Tabla Valoración controles'!$F$9,IF(AB166=FORMULAS!$A$10,0,'Tabla Valoración controles'!$F$10))</f>
        <v>0</v>
      </c>
      <c r="AH166" s="97"/>
      <c r="AI166" s="98">
        <f>+IF(AH166='Tabla Valoración controles'!$D$13,'Tabla Valoración controles'!$F$13,'Tabla Valoración controles'!$F$14)</f>
        <v>0</v>
      </c>
      <c r="AJ166" s="99">
        <f t="shared" si="0"/>
        <v>0.25</v>
      </c>
      <c r="AK166" s="100" t="s">
        <v>246</v>
      </c>
      <c r="AL166" s="101">
        <f>+IF(AK166=CONTROLES!$C$50,CONTROLES!$D$50,CONTROLES!$D$51)</f>
        <v>15</v>
      </c>
      <c r="AM166" s="100" t="s">
        <v>251</v>
      </c>
      <c r="AN166" s="101">
        <f>+IF(AM166=CONTROLES!$C$52,CONTROLES!$D$52,CONTROLES!$D$53)</f>
        <v>15</v>
      </c>
      <c r="AO166" s="100" t="s">
        <v>252</v>
      </c>
      <c r="AP166" s="101">
        <f>+IF(AO166=CONTROLES!$C$54,CONTROLES!$D$54,CONTROLES!$D$55)</f>
        <v>15</v>
      </c>
      <c r="AQ166" s="100" t="s">
        <v>283</v>
      </c>
      <c r="AR166" s="101">
        <f>+IF(AQ166=CONTROLES!$C$56,CONTROLES!$D$56,IF(AQ166=CONTROLES!$C$57,CONTROLES!$D$57,CONTROLES!$D$58))</f>
        <v>10</v>
      </c>
      <c r="AS166" s="100" t="s">
        <v>254</v>
      </c>
      <c r="AT166" s="101">
        <f>+IF(AS166=CONTROLES!$C$59,CONTROLES!$D$59,CONTROLES!$D$60)</f>
        <v>15</v>
      </c>
      <c r="AU166" s="100" t="s">
        <v>255</v>
      </c>
      <c r="AV166" s="101">
        <f>+IF(AU166=CONTROLES!$C$61,CONTROLES!$D$61,CONTROLES!$D$62)</f>
        <v>15</v>
      </c>
      <c r="AW166" s="100" t="s">
        <v>256</v>
      </c>
      <c r="AX166" s="101">
        <f>+IF(AW166=CONTROLES!$C$63,CONTROLES!$D$63,IF(AW166=CONTROLES!$C$64,CONTROLES!$D$64,0))</f>
        <v>10</v>
      </c>
      <c r="AY166" s="101">
        <f t="shared" si="1"/>
        <v>95</v>
      </c>
      <c r="AZ166" s="106" t="str">
        <f t="shared" si="2"/>
        <v>Moderado</v>
      </c>
      <c r="BA166" s="231"/>
      <c r="BB166" s="385"/>
      <c r="BC166" s="385"/>
      <c r="BD166" s="385"/>
      <c r="BE166" s="385"/>
      <c r="BF166" s="385"/>
      <c r="BG166" s="143"/>
      <c r="BH166" s="143"/>
      <c r="BI166" s="143"/>
      <c r="BJ166" s="143"/>
      <c r="BK166" s="143"/>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61"/>
      <c r="CN166" s="257"/>
      <c r="CO166" s="257"/>
      <c r="CP166" s="257"/>
      <c r="CQ166" s="257"/>
      <c r="CR166" s="257"/>
      <c r="CS166" s="257"/>
      <c r="CT166" s="257"/>
      <c r="CU166" s="257"/>
      <c r="CV166" s="260"/>
      <c r="CW166" s="260"/>
      <c r="CX166" s="260"/>
      <c r="CY166" s="260"/>
      <c r="CZ166" s="260"/>
      <c r="DA166" s="257"/>
      <c r="DB166" s="46"/>
      <c r="DC166" s="46"/>
      <c r="DD166" s="46"/>
      <c r="DE166" s="46"/>
      <c r="DF166" s="46"/>
      <c r="DG166" s="46"/>
      <c r="DH166" s="46"/>
      <c r="DI166" s="46"/>
      <c r="DJ166" s="46"/>
      <c r="DK166" s="69"/>
      <c r="DL166" s="69"/>
      <c r="DM166" s="46"/>
      <c r="DN166" s="69"/>
      <c r="DO166" s="69"/>
      <c r="DP166" s="69"/>
      <c r="DQ166" s="69"/>
      <c r="DR166" s="69"/>
      <c r="DS166" s="69"/>
      <c r="DT166" s="69"/>
      <c r="DU166" s="69"/>
      <c r="DV166" s="69"/>
      <c r="DW166" s="69"/>
      <c r="DX166" s="69"/>
      <c r="DY166" s="69"/>
      <c r="DZ166" s="69"/>
      <c r="EA166" s="69"/>
      <c r="EB166" s="69"/>
      <c r="EC166" s="69"/>
      <c r="ED166" s="69"/>
    </row>
    <row r="167" spans="1:134" ht="39.75" hidden="1" customHeight="1" x14ac:dyDescent="0.25">
      <c r="A167" s="385"/>
      <c r="B167" s="385"/>
      <c r="C167" s="385"/>
      <c r="D167" s="385"/>
      <c r="E167" s="94"/>
      <c r="F167" s="385"/>
      <c r="G167" s="94"/>
      <c r="H167" s="385"/>
      <c r="I167" s="198"/>
      <c r="J167" s="198"/>
      <c r="K167" s="198"/>
      <c r="L167" s="198"/>
      <c r="M167" s="198"/>
      <c r="N167" s="198"/>
      <c r="O167" s="198"/>
      <c r="P167" s="385"/>
      <c r="Q167" s="385"/>
      <c r="R167" s="385"/>
      <c r="S167" s="385"/>
      <c r="T167" s="385"/>
      <c r="U167" s="385"/>
      <c r="V167" s="95"/>
      <c r="W167" s="94"/>
      <c r="X167" s="94"/>
      <c r="Y167" s="94"/>
      <c r="Z167" s="97"/>
      <c r="AA167" s="98">
        <f>+IF(Z167='Tabla Valoración controles'!$D$4,'Tabla Valoración controles'!$F$4,IF('Mapa Corrupcion'!Z167='Tabla Valoración controles'!$D$5,'Tabla Valoración controles'!$F$5,IF(Z167=FORMULAS!$A$10,0,'Tabla Valoración controles'!$F$6)))</f>
        <v>0.1</v>
      </c>
      <c r="AB167" s="97"/>
      <c r="AC167" s="98">
        <f>+IF(AB167='Tabla Valoración controles'!$D$7,'Tabla Valoración controles'!$F$7,IF(Z167=FORMULAS!$A$10,0,'Tabla Valoración controles'!$F$8))</f>
        <v>0.15</v>
      </c>
      <c r="AD167" s="97"/>
      <c r="AE167" s="98">
        <f>+IF(AD167='Tabla Valoración controles'!$D$9,'Tabla Valoración controles'!$F$9,IF(Z167=FORMULAS!$A$10,0,'Tabla Valoración controles'!$F$10))</f>
        <v>0</v>
      </c>
      <c r="AF167" s="97"/>
      <c r="AG167" s="98">
        <f>+IF(AF167='Tabla Valoración controles'!$D$9,'Tabla Valoración controles'!$F$9,IF(AB167=FORMULAS!$A$10,0,'Tabla Valoración controles'!$F$10))</f>
        <v>0</v>
      </c>
      <c r="AH167" s="97"/>
      <c r="AI167" s="98">
        <f>+IF(AH167='Tabla Valoración controles'!$D$13,'Tabla Valoración controles'!$F$13,'Tabla Valoración controles'!$F$14)</f>
        <v>0</v>
      </c>
      <c r="AJ167" s="99">
        <f t="shared" si="0"/>
        <v>0.25</v>
      </c>
      <c r="AK167" s="100" t="s">
        <v>246</v>
      </c>
      <c r="AL167" s="101">
        <f>+IF(AK167=CONTROLES!$C$50,CONTROLES!$D$50,CONTROLES!$D$51)</f>
        <v>15</v>
      </c>
      <c r="AM167" s="100" t="s">
        <v>251</v>
      </c>
      <c r="AN167" s="101">
        <f>+IF(AM167=CONTROLES!$C$52,CONTROLES!$D$52,CONTROLES!$D$53)</f>
        <v>15</v>
      </c>
      <c r="AO167" s="100" t="s">
        <v>252</v>
      </c>
      <c r="AP167" s="101">
        <f>+IF(AO167=CONTROLES!$C$54,CONTROLES!$D$54,CONTROLES!$D$55)</f>
        <v>15</v>
      </c>
      <c r="AQ167" s="100" t="s">
        <v>283</v>
      </c>
      <c r="AR167" s="101">
        <f>+IF(AQ167=CONTROLES!$C$56,CONTROLES!$D$56,IF(AQ167=CONTROLES!$C$57,CONTROLES!$D$57,CONTROLES!$D$58))</f>
        <v>10</v>
      </c>
      <c r="AS167" s="100" t="s">
        <v>254</v>
      </c>
      <c r="AT167" s="101">
        <f>+IF(AS167=CONTROLES!$C$59,CONTROLES!$D$59,CONTROLES!$D$60)</f>
        <v>15</v>
      </c>
      <c r="AU167" s="100" t="s">
        <v>255</v>
      </c>
      <c r="AV167" s="101">
        <f>+IF(AU167=CONTROLES!$C$61,CONTROLES!$D$61,CONTROLES!$D$62)</f>
        <v>15</v>
      </c>
      <c r="AW167" s="100" t="s">
        <v>256</v>
      </c>
      <c r="AX167" s="101">
        <f>+IF(AW167=CONTROLES!$C$63,CONTROLES!$D$63,IF(AW167=CONTROLES!$C$64,CONTROLES!$D$64,0))</f>
        <v>10</v>
      </c>
      <c r="AY167" s="101">
        <f t="shared" si="1"/>
        <v>95</v>
      </c>
      <c r="AZ167" s="106" t="str">
        <f t="shared" si="2"/>
        <v>Moderado</v>
      </c>
      <c r="BA167" s="231"/>
      <c r="BB167" s="385"/>
      <c r="BC167" s="385"/>
      <c r="BD167" s="385"/>
      <c r="BE167" s="385"/>
      <c r="BF167" s="385"/>
      <c r="BG167" s="143"/>
      <c r="BH167" s="143"/>
      <c r="BI167" s="143"/>
      <c r="BJ167" s="143"/>
      <c r="BK167" s="143"/>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61"/>
      <c r="CN167" s="257"/>
      <c r="CO167" s="257"/>
      <c r="CP167" s="257"/>
      <c r="CQ167" s="257"/>
      <c r="CR167" s="257"/>
      <c r="CS167" s="257"/>
      <c r="CT167" s="257"/>
      <c r="CU167" s="257"/>
      <c r="CV167" s="260"/>
      <c r="CW167" s="260"/>
      <c r="CX167" s="260"/>
      <c r="CY167" s="260"/>
      <c r="CZ167" s="260"/>
      <c r="DA167" s="257"/>
      <c r="DB167" s="46"/>
      <c r="DC167" s="46"/>
      <c r="DD167" s="46"/>
      <c r="DE167" s="46"/>
      <c r="DF167" s="46"/>
      <c r="DG167" s="46"/>
      <c r="DH167" s="46"/>
      <c r="DI167" s="46"/>
      <c r="DJ167" s="46"/>
      <c r="DK167" s="69"/>
      <c r="DL167" s="69"/>
      <c r="DM167" s="46"/>
      <c r="DN167" s="69"/>
      <c r="DO167" s="69"/>
      <c r="DP167" s="69"/>
      <c r="DQ167" s="69"/>
      <c r="DR167" s="69"/>
      <c r="DS167" s="69"/>
      <c r="DT167" s="69"/>
      <c r="DU167" s="69"/>
      <c r="DV167" s="69"/>
      <c r="DW167" s="69"/>
      <c r="DX167" s="69"/>
      <c r="DY167" s="69"/>
      <c r="DZ167" s="69"/>
      <c r="EA167" s="69"/>
      <c r="EB167" s="69"/>
      <c r="EC167" s="69"/>
      <c r="ED167" s="69"/>
    </row>
    <row r="168" spans="1:134" ht="39.75" hidden="1" customHeight="1" x14ac:dyDescent="0.25">
      <c r="A168" s="385"/>
      <c r="B168" s="385"/>
      <c r="C168" s="385"/>
      <c r="D168" s="385"/>
      <c r="E168" s="94"/>
      <c r="F168" s="385"/>
      <c r="G168" s="94"/>
      <c r="H168" s="385"/>
      <c r="I168" s="198"/>
      <c r="J168" s="198"/>
      <c r="K168" s="198"/>
      <c r="L168" s="198"/>
      <c r="M168" s="198"/>
      <c r="N168" s="198"/>
      <c r="O168" s="198"/>
      <c r="P168" s="385"/>
      <c r="Q168" s="385"/>
      <c r="R168" s="385"/>
      <c r="S168" s="385"/>
      <c r="T168" s="385"/>
      <c r="U168" s="385"/>
      <c r="V168" s="95"/>
      <c r="W168" s="94"/>
      <c r="X168" s="94"/>
      <c r="Y168" s="94"/>
      <c r="Z168" s="97"/>
      <c r="AA168" s="98">
        <f>+IF(Z168='Tabla Valoración controles'!$D$4,'Tabla Valoración controles'!$F$4,IF('Mapa Corrupcion'!Z168='Tabla Valoración controles'!$D$5,'Tabla Valoración controles'!$F$5,IF(Z168=FORMULAS!$A$10,0,'Tabla Valoración controles'!$F$6)))</f>
        <v>0.1</v>
      </c>
      <c r="AB168" s="97"/>
      <c r="AC168" s="98">
        <f>+IF(AB168='Tabla Valoración controles'!$D$7,'Tabla Valoración controles'!$F$7,IF(Z168=FORMULAS!$A$10,0,'Tabla Valoración controles'!$F$8))</f>
        <v>0.15</v>
      </c>
      <c r="AD168" s="97"/>
      <c r="AE168" s="98">
        <f>+IF(AD168='Tabla Valoración controles'!$D$9,'Tabla Valoración controles'!$F$9,IF(Z168=FORMULAS!$A$10,0,'Tabla Valoración controles'!$F$10))</f>
        <v>0</v>
      </c>
      <c r="AF168" s="97"/>
      <c r="AG168" s="98">
        <f>+IF(AF168='Tabla Valoración controles'!$D$9,'Tabla Valoración controles'!$F$9,IF(AB168=FORMULAS!$A$10,0,'Tabla Valoración controles'!$F$10))</f>
        <v>0</v>
      </c>
      <c r="AH168" s="97"/>
      <c r="AI168" s="98">
        <f>+IF(AH168='Tabla Valoración controles'!$D$13,'Tabla Valoración controles'!$F$13,'Tabla Valoración controles'!$F$14)</f>
        <v>0</v>
      </c>
      <c r="AJ168" s="99">
        <f t="shared" si="0"/>
        <v>0.25</v>
      </c>
      <c r="AK168" s="100" t="s">
        <v>246</v>
      </c>
      <c r="AL168" s="101">
        <f>+IF(AK168=CONTROLES!$C$50,CONTROLES!$D$50,CONTROLES!$D$51)</f>
        <v>15</v>
      </c>
      <c r="AM168" s="100" t="s">
        <v>251</v>
      </c>
      <c r="AN168" s="101">
        <f>+IF(AM168=CONTROLES!$C$52,CONTROLES!$D$52,CONTROLES!$D$53)</f>
        <v>15</v>
      </c>
      <c r="AO168" s="100" t="s">
        <v>252</v>
      </c>
      <c r="AP168" s="101">
        <f>+IF(AO168=CONTROLES!$C$54,CONTROLES!$D$54,CONTROLES!$D$55)</f>
        <v>15</v>
      </c>
      <c r="AQ168" s="100" t="s">
        <v>283</v>
      </c>
      <c r="AR168" s="101">
        <f>+IF(AQ168=CONTROLES!$C$56,CONTROLES!$D$56,IF(AQ168=CONTROLES!$C$57,CONTROLES!$D$57,CONTROLES!$D$58))</f>
        <v>10</v>
      </c>
      <c r="AS168" s="100" t="s">
        <v>254</v>
      </c>
      <c r="AT168" s="101">
        <f>+IF(AS168=CONTROLES!$C$59,CONTROLES!$D$59,CONTROLES!$D$60)</f>
        <v>15</v>
      </c>
      <c r="AU168" s="100" t="s">
        <v>255</v>
      </c>
      <c r="AV168" s="101">
        <f>+IF(AU168=CONTROLES!$C$61,CONTROLES!$D$61,CONTROLES!$D$62)</f>
        <v>15</v>
      </c>
      <c r="AW168" s="100" t="s">
        <v>256</v>
      </c>
      <c r="AX168" s="101">
        <f>+IF(AW168=CONTROLES!$C$63,CONTROLES!$D$63,IF(AW168=CONTROLES!$C$64,CONTROLES!$D$64,0))</f>
        <v>10</v>
      </c>
      <c r="AY168" s="101">
        <f t="shared" si="1"/>
        <v>95</v>
      </c>
      <c r="AZ168" s="106" t="str">
        <f t="shared" si="2"/>
        <v>Moderado</v>
      </c>
      <c r="BA168" s="231"/>
      <c r="BB168" s="385"/>
      <c r="BC168" s="385"/>
      <c r="BD168" s="385"/>
      <c r="BE168" s="385"/>
      <c r="BF168" s="385"/>
      <c r="BG168" s="143"/>
      <c r="BH168" s="143"/>
      <c r="BI168" s="143"/>
      <c r="BJ168" s="143"/>
      <c r="BK168" s="143"/>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61"/>
      <c r="CN168" s="257"/>
      <c r="CO168" s="257"/>
      <c r="CP168" s="257"/>
      <c r="CQ168" s="257"/>
      <c r="CR168" s="257"/>
      <c r="CS168" s="257"/>
      <c r="CT168" s="257"/>
      <c r="CU168" s="257"/>
      <c r="CV168" s="260"/>
      <c r="CW168" s="260"/>
      <c r="CX168" s="260"/>
      <c r="CY168" s="260"/>
      <c r="CZ168" s="260"/>
      <c r="DA168" s="257"/>
      <c r="DB168" s="46"/>
      <c r="DC168" s="46"/>
      <c r="DD168" s="46"/>
      <c r="DE168" s="46"/>
      <c r="DF168" s="46"/>
      <c r="DG168" s="46"/>
      <c r="DH168" s="46"/>
      <c r="DI168" s="46"/>
      <c r="DJ168" s="46"/>
      <c r="DK168" s="69"/>
      <c r="DL168" s="69"/>
      <c r="DM168" s="46"/>
      <c r="DN168" s="69"/>
      <c r="DO168" s="69"/>
      <c r="DP168" s="69"/>
      <c r="DQ168" s="69"/>
      <c r="DR168" s="69"/>
      <c r="DS168" s="69"/>
      <c r="DT168" s="69"/>
      <c r="DU168" s="69"/>
      <c r="DV168" s="69"/>
      <c r="DW168" s="69"/>
      <c r="DX168" s="69"/>
      <c r="DY168" s="69"/>
      <c r="DZ168" s="69"/>
      <c r="EA168" s="69"/>
      <c r="EB168" s="69"/>
      <c r="EC168" s="69"/>
      <c r="ED168" s="69"/>
    </row>
    <row r="169" spans="1:134" ht="39.75" hidden="1" customHeight="1" x14ac:dyDescent="0.25">
      <c r="A169" s="385"/>
      <c r="B169" s="385"/>
      <c r="C169" s="385"/>
      <c r="D169" s="385"/>
      <c r="E169" s="94"/>
      <c r="F169" s="385"/>
      <c r="G169" s="94"/>
      <c r="H169" s="385"/>
      <c r="I169" s="198"/>
      <c r="J169" s="198"/>
      <c r="K169" s="198"/>
      <c r="L169" s="198"/>
      <c r="M169" s="198"/>
      <c r="N169" s="198"/>
      <c r="O169" s="198"/>
      <c r="P169" s="385"/>
      <c r="Q169" s="385"/>
      <c r="R169" s="385"/>
      <c r="S169" s="385"/>
      <c r="T169" s="385"/>
      <c r="U169" s="385"/>
      <c r="V169" s="95"/>
      <c r="W169" s="94"/>
      <c r="X169" s="94"/>
      <c r="Y169" s="94"/>
      <c r="Z169" s="97"/>
      <c r="AA169" s="98">
        <f>+IF(Z169='Tabla Valoración controles'!$D$4,'Tabla Valoración controles'!$F$4,IF('Mapa Corrupcion'!Z169='Tabla Valoración controles'!$D$5,'Tabla Valoración controles'!$F$5,IF(Z169=FORMULAS!$A$10,0,'Tabla Valoración controles'!$F$6)))</f>
        <v>0.1</v>
      </c>
      <c r="AB169" s="97"/>
      <c r="AC169" s="98">
        <f>+IF(AB169='Tabla Valoración controles'!$D$7,'Tabla Valoración controles'!$F$7,IF(Z169=FORMULAS!$A$10,0,'Tabla Valoración controles'!$F$8))</f>
        <v>0.15</v>
      </c>
      <c r="AD169" s="97"/>
      <c r="AE169" s="98">
        <f>+IF(AD169='Tabla Valoración controles'!$D$9,'Tabla Valoración controles'!$F$9,IF(Z169=FORMULAS!$A$10,0,'Tabla Valoración controles'!$F$10))</f>
        <v>0</v>
      </c>
      <c r="AF169" s="97"/>
      <c r="AG169" s="98">
        <f>+IF(AF169='Tabla Valoración controles'!$D$9,'Tabla Valoración controles'!$F$9,IF(AB169=FORMULAS!$A$10,0,'Tabla Valoración controles'!$F$10))</f>
        <v>0</v>
      </c>
      <c r="AH169" s="97"/>
      <c r="AI169" s="98">
        <f>+IF(AH169='Tabla Valoración controles'!$D$13,'Tabla Valoración controles'!$F$13,'Tabla Valoración controles'!$F$14)</f>
        <v>0</v>
      </c>
      <c r="AJ169" s="99">
        <f t="shared" si="0"/>
        <v>0.25</v>
      </c>
      <c r="AK169" s="100" t="s">
        <v>246</v>
      </c>
      <c r="AL169" s="101">
        <f>+IF(AK169=CONTROLES!$C$50,CONTROLES!$D$50,CONTROLES!$D$51)</f>
        <v>15</v>
      </c>
      <c r="AM169" s="100" t="s">
        <v>251</v>
      </c>
      <c r="AN169" s="101">
        <f>+IF(AM169=CONTROLES!$C$52,CONTROLES!$D$52,CONTROLES!$D$53)</f>
        <v>15</v>
      </c>
      <c r="AO169" s="100" t="s">
        <v>252</v>
      </c>
      <c r="AP169" s="101">
        <f>+IF(AO169=CONTROLES!$C$54,CONTROLES!$D$54,CONTROLES!$D$55)</f>
        <v>15</v>
      </c>
      <c r="AQ169" s="100" t="s">
        <v>283</v>
      </c>
      <c r="AR169" s="101">
        <f>+IF(AQ169=CONTROLES!$C$56,CONTROLES!$D$56,IF(AQ169=CONTROLES!$C$57,CONTROLES!$D$57,CONTROLES!$D$58))</f>
        <v>10</v>
      </c>
      <c r="AS169" s="100" t="s">
        <v>254</v>
      </c>
      <c r="AT169" s="101">
        <f>+IF(AS169=CONTROLES!$C$59,CONTROLES!$D$59,CONTROLES!$D$60)</f>
        <v>15</v>
      </c>
      <c r="AU169" s="100" t="s">
        <v>255</v>
      </c>
      <c r="AV169" s="101">
        <f>+IF(AU169=CONTROLES!$C$61,CONTROLES!$D$61,CONTROLES!$D$62)</f>
        <v>15</v>
      </c>
      <c r="AW169" s="100" t="s">
        <v>256</v>
      </c>
      <c r="AX169" s="101">
        <f>+IF(AW169=CONTROLES!$C$63,CONTROLES!$D$63,IF(AW169=CONTROLES!$C$64,CONTROLES!$D$64,0))</f>
        <v>10</v>
      </c>
      <c r="AY169" s="101">
        <f t="shared" si="1"/>
        <v>95</v>
      </c>
      <c r="AZ169" s="106" t="str">
        <f t="shared" si="2"/>
        <v>Moderado</v>
      </c>
      <c r="BA169" s="231"/>
      <c r="BB169" s="385"/>
      <c r="BC169" s="385"/>
      <c r="BD169" s="385"/>
      <c r="BE169" s="385"/>
      <c r="BF169" s="385"/>
      <c r="BG169" s="143"/>
      <c r="BH169" s="143"/>
      <c r="BI169" s="143"/>
      <c r="BJ169" s="143"/>
      <c r="BK169" s="143"/>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61"/>
      <c r="CN169" s="257"/>
      <c r="CO169" s="257"/>
      <c r="CP169" s="257"/>
      <c r="CQ169" s="257"/>
      <c r="CR169" s="257"/>
      <c r="CS169" s="257"/>
      <c r="CT169" s="257"/>
      <c r="CU169" s="257"/>
      <c r="CV169" s="260"/>
      <c r="CW169" s="260"/>
      <c r="CX169" s="260"/>
      <c r="CY169" s="260"/>
      <c r="CZ169" s="260"/>
      <c r="DA169" s="257"/>
      <c r="DB169" s="46"/>
      <c r="DC169" s="46"/>
      <c r="DD169" s="46"/>
      <c r="DE169" s="46"/>
      <c r="DF169" s="46"/>
      <c r="DG169" s="46"/>
      <c r="DH169" s="46"/>
      <c r="DI169" s="46"/>
      <c r="DJ169" s="46"/>
      <c r="DK169" s="69"/>
      <c r="DL169" s="69"/>
      <c r="DM169" s="46"/>
      <c r="DN169" s="69"/>
      <c r="DO169" s="69"/>
      <c r="DP169" s="69"/>
      <c r="DQ169" s="69"/>
      <c r="DR169" s="69"/>
      <c r="DS169" s="69"/>
      <c r="DT169" s="69"/>
      <c r="DU169" s="69"/>
      <c r="DV169" s="69"/>
      <c r="DW169" s="69"/>
      <c r="DX169" s="69"/>
      <c r="DY169" s="69"/>
      <c r="DZ169" s="69"/>
      <c r="EA169" s="69"/>
      <c r="EB169" s="69"/>
      <c r="EC169" s="69"/>
      <c r="ED169" s="69"/>
    </row>
    <row r="170" spans="1:134" ht="39.75" hidden="1" customHeight="1" x14ac:dyDescent="0.25">
      <c r="A170" s="386"/>
      <c r="B170" s="386"/>
      <c r="C170" s="386"/>
      <c r="D170" s="386"/>
      <c r="E170" s="94"/>
      <c r="F170" s="386"/>
      <c r="G170" s="94"/>
      <c r="H170" s="386"/>
      <c r="I170" s="193"/>
      <c r="J170" s="193"/>
      <c r="K170" s="193"/>
      <c r="L170" s="193"/>
      <c r="M170" s="193"/>
      <c r="N170" s="193"/>
      <c r="O170" s="193"/>
      <c r="P170" s="386"/>
      <c r="Q170" s="386"/>
      <c r="R170" s="386"/>
      <c r="S170" s="386"/>
      <c r="T170" s="386"/>
      <c r="U170" s="386"/>
      <c r="V170" s="95"/>
      <c r="W170" s="94"/>
      <c r="X170" s="94"/>
      <c r="Y170" s="94"/>
      <c r="Z170" s="97"/>
      <c r="AA170" s="98">
        <f>+IF(Z170='Tabla Valoración controles'!$D$4,'Tabla Valoración controles'!$F$4,IF('Mapa Corrupcion'!Z170='Tabla Valoración controles'!$D$5,'Tabla Valoración controles'!$F$5,IF(Z170=FORMULAS!$A$10,0,'Tabla Valoración controles'!$F$6)))</f>
        <v>0.1</v>
      </c>
      <c r="AB170" s="97"/>
      <c r="AC170" s="98">
        <f>+IF(AB170='Tabla Valoración controles'!$D$7,'Tabla Valoración controles'!$F$7,IF(Z170=FORMULAS!$A$10,0,'Tabla Valoración controles'!$F$8))</f>
        <v>0.15</v>
      </c>
      <c r="AD170" s="97"/>
      <c r="AE170" s="98">
        <f>+IF(AD170='Tabla Valoración controles'!$D$9,'Tabla Valoración controles'!$F$9,IF(Z170=FORMULAS!$A$10,0,'Tabla Valoración controles'!$F$10))</f>
        <v>0</v>
      </c>
      <c r="AF170" s="97"/>
      <c r="AG170" s="98">
        <f>+IF(AF170='Tabla Valoración controles'!$D$9,'Tabla Valoración controles'!$F$9,IF(AB170=FORMULAS!$A$10,0,'Tabla Valoración controles'!$F$10))</f>
        <v>0</v>
      </c>
      <c r="AH170" s="97"/>
      <c r="AI170" s="98">
        <f>+IF(AH170='Tabla Valoración controles'!$D$13,'Tabla Valoración controles'!$F$13,'Tabla Valoración controles'!$F$14)</f>
        <v>0</v>
      </c>
      <c r="AJ170" s="99">
        <f t="shared" si="0"/>
        <v>0.25</v>
      </c>
      <c r="AK170" s="100" t="s">
        <v>246</v>
      </c>
      <c r="AL170" s="101">
        <f>+IF(AK170=CONTROLES!$C$50,CONTROLES!$D$50,CONTROLES!$D$51)</f>
        <v>15</v>
      </c>
      <c r="AM170" s="100" t="s">
        <v>251</v>
      </c>
      <c r="AN170" s="101">
        <f>+IF(AM170=CONTROLES!$C$52,CONTROLES!$D$52,CONTROLES!$D$53)</f>
        <v>15</v>
      </c>
      <c r="AO170" s="100" t="s">
        <v>252</v>
      </c>
      <c r="AP170" s="101">
        <f>+IF(AO170=CONTROLES!$C$54,CONTROLES!$D$54,CONTROLES!$D$55)</f>
        <v>15</v>
      </c>
      <c r="AQ170" s="100" t="s">
        <v>283</v>
      </c>
      <c r="AR170" s="101">
        <f>+IF(AQ170=CONTROLES!$C$56,CONTROLES!$D$56,IF(AQ170=CONTROLES!$C$57,CONTROLES!$D$57,CONTROLES!$D$58))</f>
        <v>10</v>
      </c>
      <c r="AS170" s="100" t="s">
        <v>254</v>
      </c>
      <c r="AT170" s="101">
        <f>+IF(AS170=CONTROLES!$C$59,CONTROLES!$D$59,CONTROLES!$D$60)</f>
        <v>15</v>
      </c>
      <c r="AU170" s="100" t="s">
        <v>255</v>
      </c>
      <c r="AV170" s="101">
        <f>+IF(AU170=CONTROLES!$C$61,CONTROLES!$D$61,CONTROLES!$D$62)</f>
        <v>15</v>
      </c>
      <c r="AW170" s="100" t="s">
        <v>256</v>
      </c>
      <c r="AX170" s="101">
        <f>+IF(AW170=CONTROLES!$C$63,CONTROLES!$D$63,IF(AW170=CONTROLES!$C$64,CONTROLES!$D$64,0))</f>
        <v>10</v>
      </c>
      <c r="AY170" s="101">
        <f t="shared" si="1"/>
        <v>95</v>
      </c>
      <c r="AZ170" s="106" t="str">
        <f t="shared" si="2"/>
        <v>Moderado</v>
      </c>
      <c r="BA170" s="184"/>
      <c r="BB170" s="386"/>
      <c r="BC170" s="386"/>
      <c r="BD170" s="386"/>
      <c r="BE170" s="386"/>
      <c r="BF170" s="386"/>
      <c r="BG170" s="143"/>
      <c r="BH170" s="143"/>
      <c r="BI170" s="143"/>
      <c r="BJ170" s="143"/>
      <c r="BK170" s="143"/>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61"/>
      <c r="CN170" s="257"/>
      <c r="CO170" s="257"/>
      <c r="CP170" s="257"/>
      <c r="CQ170" s="257"/>
      <c r="CR170" s="257"/>
      <c r="CS170" s="257"/>
      <c r="CT170" s="257"/>
      <c r="CU170" s="257"/>
      <c r="CV170" s="260"/>
      <c r="CW170" s="260"/>
      <c r="CX170" s="260"/>
      <c r="CY170" s="260"/>
      <c r="CZ170" s="260"/>
      <c r="DA170" s="257"/>
      <c r="DB170" s="46"/>
      <c r="DC170" s="46"/>
      <c r="DD170" s="46"/>
      <c r="DE170" s="46"/>
      <c r="DF170" s="46"/>
      <c r="DG170" s="46"/>
      <c r="DH170" s="46"/>
      <c r="DI170" s="46"/>
      <c r="DJ170" s="46"/>
      <c r="DK170" s="69"/>
      <c r="DL170" s="69"/>
      <c r="DM170" s="46"/>
      <c r="DN170" s="69"/>
      <c r="DO170" s="69"/>
      <c r="DP170" s="69"/>
      <c r="DQ170" s="69"/>
      <c r="DR170" s="69"/>
      <c r="DS170" s="69"/>
      <c r="DT170" s="69"/>
      <c r="DU170" s="69"/>
      <c r="DV170" s="69"/>
      <c r="DW170" s="69"/>
      <c r="DX170" s="69"/>
      <c r="DY170" s="69"/>
      <c r="DZ170" s="69"/>
      <c r="EA170" s="69"/>
      <c r="EB170" s="69"/>
      <c r="EC170" s="69"/>
      <c r="ED170" s="69"/>
    </row>
    <row r="171" spans="1:134" ht="39.75" hidden="1" customHeight="1" x14ac:dyDescent="0.25">
      <c r="A171" s="387"/>
      <c r="B171" s="398" t="s">
        <v>539</v>
      </c>
      <c r="C171" s="389" t="str">
        <f>VLOOKUP(B171,FORMULAS!$A$30:$B$46,2,0)</f>
        <v>OBJETIVO PROCESO</v>
      </c>
      <c r="D171" s="389" t="str">
        <f>VLOOKUP(B171,FORMULAS!$A$30:$C$46,3,0)</f>
        <v>RESPONSABLE</v>
      </c>
      <c r="E171" s="94"/>
      <c r="F171" s="389"/>
      <c r="G171" s="94"/>
      <c r="H171" s="389"/>
      <c r="I171" s="93"/>
      <c r="J171" s="93"/>
      <c r="K171" s="93"/>
      <c r="L171" s="93"/>
      <c r="M171" s="93"/>
      <c r="N171" s="93"/>
      <c r="O171" s="93"/>
      <c r="P171" s="389" t="s">
        <v>576</v>
      </c>
      <c r="Q171" s="387" t="str">
        <f>VLOOKUP(P171,FORMULAS!$H$1:$J$11,2,0)</f>
        <v>ZONA</v>
      </c>
      <c r="R171" s="388" t="str">
        <f>+Q171</f>
        <v>ZONA</v>
      </c>
      <c r="S171" s="389" t="e">
        <f>VLOOKUP(A171,'Impacto Ri Inhe'!$B$5:$AF$42,31)</f>
        <v>#N/A</v>
      </c>
      <c r="T171" s="388" t="e">
        <f>CONCATENATE(R171,S171)</f>
        <v>#N/A</v>
      </c>
      <c r="U171" s="397" t="e">
        <f>VLOOKUP(T171,FORMULAS!$K$17:$L$42,2,0)</f>
        <v>#N/A</v>
      </c>
      <c r="V171" s="95"/>
      <c r="W171" s="94"/>
      <c r="X171" s="94"/>
      <c r="Y171" s="94"/>
      <c r="Z171" s="97"/>
      <c r="AA171" s="98">
        <f>+IF(Z171='Tabla Valoración controles'!$D$4,'Tabla Valoración controles'!$F$4,IF('Mapa Corrupcion'!Z171='Tabla Valoración controles'!$D$5,'Tabla Valoración controles'!$F$5,IF(Z171=FORMULAS!$A$10,0,'Tabla Valoración controles'!$F$6)))</f>
        <v>0.1</v>
      </c>
      <c r="AB171" s="97"/>
      <c r="AC171" s="98">
        <f>+IF(AB171='Tabla Valoración controles'!$D$7,'Tabla Valoración controles'!$F$7,IF(Z171=FORMULAS!$A$10,0,'Tabla Valoración controles'!$F$8))</f>
        <v>0.15</v>
      </c>
      <c r="AD171" s="97"/>
      <c r="AE171" s="98">
        <f>+IF(AD171='Tabla Valoración controles'!$D$9,'Tabla Valoración controles'!$F$9,IF(Z171=FORMULAS!$A$10,0,'Tabla Valoración controles'!$F$10))</f>
        <v>0</v>
      </c>
      <c r="AF171" s="97"/>
      <c r="AG171" s="98">
        <f>+IF(AF171='Tabla Valoración controles'!$D$9,'Tabla Valoración controles'!$F$9,IF(AB171=FORMULAS!$A$10,0,'Tabla Valoración controles'!$F$10))</f>
        <v>0</v>
      </c>
      <c r="AH171" s="97"/>
      <c r="AI171" s="98">
        <f>+IF(AH171='Tabla Valoración controles'!$D$13,'Tabla Valoración controles'!$F$13,'Tabla Valoración controles'!$F$14)</f>
        <v>0</v>
      </c>
      <c r="AJ171" s="99">
        <f t="shared" si="0"/>
        <v>0.25</v>
      </c>
      <c r="AK171" s="100" t="s">
        <v>246</v>
      </c>
      <c r="AL171" s="101">
        <f>+IF(AK171=CONTROLES!$C$50,CONTROLES!$D$50,CONTROLES!$D$51)</f>
        <v>15</v>
      </c>
      <c r="AM171" s="100" t="s">
        <v>251</v>
      </c>
      <c r="AN171" s="101">
        <f>+IF(AM171=CONTROLES!$C$52,CONTROLES!$D$52,CONTROLES!$D$53)</f>
        <v>15</v>
      </c>
      <c r="AO171" s="100" t="s">
        <v>252</v>
      </c>
      <c r="AP171" s="101">
        <f>+IF(AO171=CONTROLES!$C$54,CONTROLES!$D$54,CONTROLES!$D$55)</f>
        <v>15</v>
      </c>
      <c r="AQ171" s="100" t="s">
        <v>283</v>
      </c>
      <c r="AR171" s="101">
        <f>+IF(AQ171=CONTROLES!$C$56,CONTROLES!$D$56,IF(AQ171=CONTROLES!$C$57,CONTROLES!$D$57,CONTROLES!$D$58))</f>
        <v>10</v>
      </c>
      <c r="AS171" s="100" t="s">
        <v>254</v>
      </c>
      <c r="AT171" s="101">
        <f>+IF(AS171=CONTROLES!$C$59,CONTROLES!$D$59,CONTROLES!$D$60)</f>
        <v>15</v>
      </c>
      <c r="AU171" s="100" t="s">
        <v>255</v>
      </c>
      <c r="AV171" s="101">
        <f>+IF(AU171=CONTROLES!$C$61,CONTROLES!$D$61,CONTROLES!$D$62)</f>
        <v>15</v>
      </c>
      <c r="AW171" s="100" t="s">
        <v>256</v>
      </c>
      <c r="AX171" s="101">
        <f>+IF(AW171=CONTROLES!$C$63,CONTROLES!$D$63,IF(AW171=CONTROLES!$C$64,CONTROLES!$D$64,0))</f>
        <v>10</v>
      </c>
      <c r="AY171" s="101">
        <f t="shared" si="1"/>
        <v>95</v>
      </c>
      <c r="AZ171" s="106" t="str">
        <f t="shared" si="2"/>
        <v>Moderado</v>
      </c>
      <c r="BA171" s="228" t="s">
        <v>21</v>
      </c>
      <c r="BB171" s="390" t="str">
        <f>VLOOKUP(BA171,FORMULAS!$A$77:$B$82,2,0)</f>
        <v>Probabilidad</v>
      </c>
      <c r="BC171" s="399" t="e">
        <f>+S171</f>
        <v>#N/A</v>
      </c>
      <c r="BD171" s="400" t="e">
        <f>CONCATENATE(BC171,"-",BB171)</f>
        <v>#N/A</v>
      </c>
      <c r="BE171" s="397" t="e">
        <f>VLOOKUP(BD171,FORMULAS!$I$77:$J$97,2,0)</f>
        <v>#N/A</v>
      </c>
      <c r="BF171" s="397"/>
      <c r="BG171" s="143"/>
      <c r="BH171" s="143"/>
      <c r="BI171" s="143"/>
      <c r="BJ171" s="143"/>
      <c r="BK171" s="143"/>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61"/>
      <c r="CN171" s="257"/>
      <c r="CO171" s="257"/>
      <c r="CP171" s="257"/>
      <c r="CQ171" s="257"/>
      <c r="CR171" s="257"/>
      <c r="CS171" s="257"/>
      <c r="CT171" s="257"/>
      <c r="CU171" s="257"/>
      <c r="CV171" s="260"/>
      <c r="CW171" s="260"/>
      <c r="CX171" s="260"/>
      <c r="CY171" s="260"/>
      <c r="CZ171" s="260"/>
      <c r="DA171" s="257"/>
      <c r="DB171" s="46"/>
      <c r="DC171" s="46"/>
      <c r="DD171" s="46"/>
      <c r="DE171" s="46"/>
      <c r="DF171" s="46"/>
      <c r="DG171" s="46"/>
      <c r="DH171" s="46"/>
      <c r="DI171" s="46"/>
      <c r="DJ171" s="46"/>
      <c r="DK171" s="69"/>
      <c r="DL171" s="69"/>
      <c r="DM171" s="46"/>
      <c r="DN171" s="69"/>
      <c r="DO171" s="69"/>
      <c r="DP171" s="69"/>
      <c r="DQ171" s="69"/>
      <c r="DR171" s="69"/>
      <c r="DS171" s="69"/>
      <c r="DT171" s="69"/>
      <c r="DU171" s="69"/>
      <c r="DV171" s="69"/>
      <c r="DW171" s="69"/>
      <c r="DX171" s="69"/>
      <c r="DY171" s="69"/>
      <c r="DZ171" s="69"/>
      <c r="EA171" s="69"/>
      <c r="EB171" s="69"/>
      <c r="EC171" s="69"/>
      <c r="ED171" s="69"/>
    </row>
    <row r="172" spans="1:134" ht="39.75" hidden="1" customHeight="1" x14ac:dyDescent="0.25">
      <c r="A172" s="385"/>
      <c r="B172" s="385"/>
      <c r="C172" s="385"/>
      <c r="D172" s="385"/>
      <c r="E172" s="94"/>
      <c r="F172" s="385"/>
      <c r="G172" s="94"/>
      <c r="H172" s="385"/>
      <c r="I172" s="198"/>
      <c r="J172" s="198"/>
      <c r="K172" s="198"/>
      <c r="L172" s="198"/>
      <c r="M172" s="198"/>
      <c r="N172" s="198"/>
      <c r="O172" s="198"/>
      <c r="P172" s="385"/>
      <c r="Q172" s="385"/>
      <c r="R172" s="385"/>
      <c r="S172" s="385"/>
      <c r="T172" s="385"/>
      <c r="U172" s="385"/>
      <c r="V172" s="95"/>
      <c r="W172" s="94"/>
      <c r="X172" s="94"/>
      <c r="Y172" s="94"/>
      <c r="Z172" s="97"/>
      <c r="AA172" s="98">
        <f>+IF(Z172='Tabla Valoración controles'!$D$4,'Tabla Valoración controles'!$F$4,IF('Mapa Corrupcion'!Z172='Tabla Valoración controles'!$D$5,'Tabla Valoración controles'!$F$5,IF(Z172=FORMULAS!$A$10,0,'Tabla Valoración controles'!$F$6)))</f>
        <v>0.1</v>
      </c>
      <c r="AB172" s="97"/>
      <c r="AC172" s="98">
        <f>+IF(AB172='Tabla Valoración controles'!$D$7,'Tabla Valoración controles'!$F$7,IF(Z172=FORMULAS!$A$10,0,'Tabla Valoración controles'!$F$8))</f>
        <v>0.15</v>
      </c>
      <c r="AD172" s="97"/>
      <c r="AE172" s="98">
        <f>+IF(AD172='Tabla Valoración controles'!$D$9,'Tabla Valoración controles'!$F$9,IF(Z172=FORMULAS!$A$10,0,'Tabla Valoración controles'!$F$10))</f>
        <v>0</v>
      </c>
      <c r="AF172" s="97"/>
      <c r="AG172" s="98">
        <f>+IF(AF172='Tabla Valoración controles'!$D$9,'Tabla Valoración controles'!$F$9,IF(AB172=FORMULAS!$A$10,0,'Tabla Valoración controles'!$F$10))</f>
        <v>0</v>
      </c>
      <c r="AH172" s="97"/>
      <c r="AI172" s="98">
        <f>+IF(AH172='Tabla Valoración controles'!$D$13,'Tabla Valoración controles'!$F$13,'Tabla Valoración controles'!$F$14)</f>
        <v>0</v>
      </c>
      <c r="AJ172" s="99">
        <f t="shared" si="0"/>
        <v>0.25</v>
      </c>
      <c r="AK172" s="100" t="s">
        <v>246</v>
      </c>
      <c r="AL172" s="101">
        <f>+IF(AK172=CONTROLES!$C$50,CONTROLES!$D$50,CONTROLES!$D$51)</f>
        <v>15</v>
      </c>
      <c r="AM172" s="100" t="s">
        <v>251</v>
      </c>
      <c r="AN172" s="101">
        <f>+IF(AM172=CONTROLES!$C$52,CONTROLES!$D$52,CONTROLES!$D$53)</f>
        <v>15</v>
      </c>
      <c r="AO172" s="100" t="s">
        <v>252</v>
      </c>
      <c r="AP172" s="101">
        <f>+IF(AO172=CONTROLES!$C$54,CONTROLES!$D$54,CONTROLES!$D$55)</f>
        <v>15</v>
      </c>
      <c r="AQ172" s="100" t="s">
        <v>283</v>
      </c>
      <c r="AR172" s="101">
        <f>+IF(AQ172=CONTROLES!$C$56,CONTROLES!$D$56,IF(AQ172=CONTROLES!$C$57,CONTROLES!$D$57,CONTROLES!$D$58))</f>
        <v>10</v>
      </c>
      <c r="AS172" s="100" t="s">
        <v>254</v>
      </c>
      <c r="AT172" s="101">
        <f>+IF(AS172=CONTROLES!$C$59,CONTROLES!$D$59,CONTROLES!$D$60)</f>
        <v>15</v>
      </c>
      <c r="AU172" s="100" t="s">
        <v>255</v>
      </c>
      <c r="AV172" s="101">
        <f>+IF(AU172=CONTROLES!$C$61,CONTROLES!$D$61,CONTROLES!$D$62)</f>
        <v>15</v>
      </c>
      <c r="AW172" s="100" t="s">
        <v>256</v>
      </c>
      <c r="AX172" s="101">
        <f>+IF(AW172=CONTROLES!$C$63,CONTROLES!$D$63,IF(AW172=CONTROLES!$C$64,CONTROLES!$D$64,0))</f>
        <v>10</v>
      </c>
      <c r="AY172" s="101">
        <f t="shared" si="1"/>
        <v>95</v>
      </c>
      <c r="AZ172" s="106" t="str">
        <f t="shared" si="2"/>
        <v>Moderado</v>
      </c>
      <c r="BA172" s="231"/>
      <c r="BB172" s="385"/>
      <c r="BC172" s="385"/>
      <c r="BD172" s="385"/>
      <c r="BE172" s="385"/>
      <c r="BF172" s="385"/>
      <c r="BG172" s="143"/>
      <c r="BH172" s="143"/>
      <c r="BI172" s="143"/>
      <c r="BJ172" s="143"/>
      <c r="BK172" s="143"/>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61"/>
      <c r="CN172" s="257"/>
      <c r="CO172" s="257"/>
      <c r="CP172" s="257"/>
      <c r="CQ172" s="257"/>
      <c r="CR172" s="257"/>
      <c r="CS172" s="257"/>
      <c r="CT172" s="257"/>
      <c r="CU172" s="257"/>
      <c r="CV172" s="260"/>
      <c r="CW172" s="260"/>
      <c r="CX172" s="260"/>
      <c r="CY172" s="260"/>
      <c r="CZ172" s="260"/>
      <c r="DA172" s="257"/>
      <c r="DB172" s="46"/>
      <c r="DC172" s="46"/>
      <c r="DD172" s="46"/>
      <c r="DE172" s="46"/>
      <c r="DF172" s="46"/>
      <c r="DG172" s="46"/>
      <c r="DH172" s="46"/>
      <c r="DI172" s="46"/>
      <c r="DJ172" s="46"/>
      <c r="DK172" s="69"/>
      <c r="DL172" s="69"/>
      <c r="DM172" s="46"/>
      <c r="DN172" s="69"/>
      <c r="DO172" s="69"/>
      <c r="DP172" s="69"/>
      <c r="DQ172" s="69"/>
      <c r="DR172" s="69"/>
      <c r="DS172" s="69"/>
      <c r="DT172" s="69"/>
      <c r="DU172" s="69"/>
      <c r="DV172" s="69"/>
      <c r="DW172" s="69"/>
      <c r="DX172" s="69"/>
      <c r="DY172" s="69"/>
      <c r="DZ172" s="69"/>
      <c r="EA172" s="69"/>
      <c r="EB172" s="69"/>
      <c r="EC172" s="69"/>
      <c r="ED172" s="69"/>
    </row>
    <row r="173" spans="1:134" ht="39.75" hidden="1" customHeight="1" x14ac:dyDescent="0.25">
      <c r="A173" s="385"/>
      <c r="B173" s="385"/>
      <c r="C173" s="385"/>
      <c r="D173" s="385"/>
      <c r="E173" s="94"/>
      <c r="F173" s="385"/>
      <c r="G173" s="94"/>
      <c r="H173" s="385"/>
      <c r="I173" s="198"/>
      <c r="J173" s="198"/>
      <c r="K173" s="198"/>
      <c r="L173" s="198"/>
      <c r="M173" s="198"/>
      <c r="N173" s="198"/>
      <c r="O173" s="198"/>
      <c r="P173" s="385"/>
      <c r="Q173" s="385"/>
      <c r="R173" s="385"/>
      <c r="S173" s="385"/>
      <c r="T173" s="385"/>
      <c r="U173" s="385"/>
      <c r="V173" s="95"/>
      <c r="W173" s="94"/>
      <c r="X173" s="94"/>
      <c r="Y173" s="94"/>
      <c r="Z173" s="97"/>
      <c r="AA173" s="98">
        <f>+IF(Z173='Tabla Valoración controles'!$D$4,'Tabla Valoración controles'!$F$4,IF('Mapa Corrupcion'!Z173='Tabla Valoración controles'!$D$5,'Tabla Valoración controles'!$F$5,IF(Z173=FORMULAS!$A$10,0,'Tabla Valoración controles'!$F$6)))</f>
        <v>0.1</v>
      </c>
      <c r="AB173" s="97"/>
      <c r="AC173" s="98">
        <f>+IF(AB173='Tabla Valoración controles'!$D$7,'Tabla Valoración controles'!$F$7,IF(Z173=FORMULAS!$A$10,0,'Tabla Valoración controles'!$F$8))</f>
        <v>0.15</v>
      </c>
      <c r="AD173" s="97"/>
      <c r="AE173" s="98">
        <f>+IF(AD173='Tabla Valoración controles'!$D$9,'Tabla Valoración controles'!$F$9,IF(Z173=FORMULAS!$A$10,0,'Tabla Valoración controles'!$F$10))</f>
        <v>0</v>
      </c>
      <c r="AF173" s="97"/>
      <c r="AG173" s="98">
        <f>+IF(AF173='Tabla Valoración controles'!$D$9,'Tabla Valoración controles'!$F$9,IF(AB173=FORMULAS!$A$10,0,'Tabla Valoración controles'!$F$10))</f>
        <v>0</v>
      </c>
      <c r="AH173" s="97"/>
      <c r="AI173" s="98">
        <f>+IF(AH173='Tabla Valoración controles'!$D$13,'Tabla Valoración controles'!$F$13,'Tabla Valoración controles'!$F$14)</f>
        <v>0</v>
      </c>
      <c r="AJ173" s="99">
        <f t="shared" si="0"/>
        <v>0.25</v>
      </c>
      <c r="AK173" s="100" t="s">
        <v>246</v>
      </c>
      <c r="AL173" s="101">
        <f>+IF(AK173=CONTROLES!$C$50,CONTROLES!$D$50,CONTROLES!$D$51)</f>
        <v>15</v>
      </c>
      <c r="AM173" s="100" t="s">
        <v>251</v>
      </c>
      <c r="AN173" s="101">
        <f>+IF(AM173=CONTROLES!$C$52,CONTROLES!$D$52,CONTROLES!$D$53)</f>
        <v>15</v>
      </c>
      <c r="AO173" s="100" t="s">
        <v>252</v>
      </c>
      <c r="AP173" s="101">
        <f>+IF(AO173=CONTROLES!$C$54,CONTROLES!$D$54,CONTROLES!$D$55)</f>
        <v>15</v>
      </c>
      <c r="AQ173" s="100" t="s">
        <v>283</v>
      </c>
      <c r="AR173" s="101">
        <f>+IF(AQ173=CONTROLES!$C$56,CONTROLES!$D$56,IF(AQ173=CONTROLES!$C$57,CONTROLES!$D$57,CONTROLES!$D$58))</f>
        <v>10</v>
      </c>
      <c r="AS173" s="100" t="s">
        <v>254</v>
      </c>
      <c r="AT173" s="101">
        <f>+IF(AS173=CONTROLES!$C$59,CONTROLES!$D$59,CONTROLES!$D$60)</f>
        <v>15</v>
      </c>
      <c r="AU173" s="100" t="s">
        <v>255</v>
      </c>
      <c r="AV173" s="101">
        <f>+IF(AU173=CONTROLES!$C$61,CONTROLES!$D$61,CONTROLES!$D$62)</f>
        <v>15</v>
      </c>
      <c r="AW173" s="100" t="s">
        <v>256</v>
      </c>
      <c r="AX173" s="101">
        <f>+IF(AW173=CONTROLES!$C$63,CONTROLES!$D$63,IF(AW173=CONTROLES!$C$64,CONTROLES!$D$64,0))</f>
        <v>10</v>
      </c>
      <c r="AY173" s="101">
        <f t="shared" si="1"/>
        <v>95</v>
      </c>
      <c r="AZ173" s="106" t="str">
        <f t="shared" si="2"/>
        <v>Moderado</v>
      </c>
      <c r="BA173" s="231"/>
      <c r="BB173" s="385"/>
      <c r="BC173" s="385"/>
      <c r="BD173" s="385"/>
      <c r="BE173" s="385"/>
      <c r="BF173" s="385"/>
      <c r="BG173" s="143"/>
      <c r="BH173" s="143"/>
      <c r="BI173" s="143"/>
      <c r="BJ173" s="143"/>
      <c r="BK173" s="143"/>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61"/>
      <c r="CN173" s="257"/>
      <c r="CO173" s="257"/>
      <c r="CP173" s="257"/>
      <c r="CQ173" s="257"/>
      <c r="CR173" s="257"/>
      <c r="CS173" s="257"/>
      <c r="CT173" s="257"/>
      <c r="CU173" s="257"/>
      <c r="CV173" s="260"/>
      <c r="CW173" s="260"/>
      <c r="CX173" s="260"/>
      <c r="CY173" s="260"/>
      <c r="CZ173" s="260"/>
      <c r="DA173" s="257"/>
      <c r="DB173" s="46"/>
      <c r="DC173" s="46"/>
      <c r="DD173" s="46"/>
      <c r="DE173" s="46"/>
      <c r="DF173" s="46"/>
      <c r="DG173" s="46"/>
      <c r="DH173" s="46"/>
      <c r="DI173" s="46"/>
      <c r="DJ173" s="46"/>
      <c r="DK173" s="69"/>
      <c r="DL173" s="69"/>
      <c r="DM173" s="46"/>
      <c r="DN173" s="69"/>
      <c r="DO173" s="69"/>
      <c r="DP173" s="69"/>
      <c r="DQ173" s="69"/>
      <c r="DR173" s="69"/>
      <c r="DS173" s="69"/>
      <c r="DT173" s="69"/>
      <c r="DU173" s="69"/>
      <c r="DV173" s="69"/>
      <c r="DW173" s="69"/>
      <c r="DX173" s="69"/>
      <c r="DY173" s="69"/>
      <c r="DZ173" s="69"/>
      <c r="EA173" s="69"/>
      <c r="EB173" s="69"/>
      <c r="EC173" s="69"/>
      <c r="ED173" s="69"/>
    </row>
    <row r="174" spans="1:134" ht="39.75" hidden="1" customHeight="1" x14ac:dyDescent="0.25">
      <c r="A174" s="385"/>
      <c r="B174" s="385"/>
      <c r="C174" s="385"/>
      <c r="D174" s="385"/>
      <c r="E174" s="94"/>
      <c r="F174" s="385"/>
      <c r="G174" s="94"/>
      <c r="H174" s="385"/>
      <c r="I174" s="198"/>
      <c r="J174" s="198"/>
      <c r="K174" s="198"/>
      <c r="L174" s="198"/>
      <c r="M174" s="198"/>
      <c r="N174" s="198"/>
      <c r="O174" s="198"/>
      <c r="P174" s="385"/>
      <c r="Q174" s="385"/>
      <c r="R174" s="385"/>
      <c r="S174" s="385"/>
      <c r="T174" s="385"/>
      <c r="U174" s="385"/>
      <c r="V174" s="95"/>
      <c r="W174" s="94"/>
      <c r="X174" s="94"/>
      <c r="Y174" s="94"/>
      <c r="Z174" s="97"/>
      <c r="AA174" s="98">
        <f>+IF(Z174='Tabla Valoración controles'!$D$4,'Tabla Valoración controles'!$F$4,IF('Mapa Corrupcion'!Z174='Tabla Valoración controles'!$D$5,'Tabla Valoración controles'!$F$5,IF(Z174=FORMULAS!$A$10,0,'Tabla Valoración controles'!$F$6)))</f>
        <v>0.1</v>
      </c>
      <c r="AB174" s="97"/>
      <c r="AC174" s="98">
        <f>+IF(AB174='Tabla Valoración controles'!$D$7,'Tabla Valoración controles'!$F$7,IF(Z174=FORMULAS!$A$10,0,'Tabla Valoración controles'!$F$8))</f>
        <v>0.15</v>
      </c>
      <c r="AD174" s="97"/>
      <c r="AE174" s="98">
        <f>+IF(AD174='Tabla Valoración controles'!$D$9,'Tabla Valoración controles'!$F$9,IF(Z174=FORMULAS!$A$10,0,'Tabla Valoración controles'!$F$10))</f>
        <v>0</v>
      </c>
      <c r="AF174" s="97"/>
      <c r="AG174" s="98">
        <f>+IF(AF174='Tabla Valoración controles'!$D$9,'Tabla Valoración controles'!$F$9,IF(AB174=FORMULAS!$A$10,0,'Tabla Valoración controles'!$F$10))</f>
        <v>0</v>
      </c>
      <c r="AH174" s="97"/>
      <c r="AI174" s="98">
        <f>+IF(AH174='Tabla Valoración controles'!$D$13,'Tabla Valoración controles'!$F$13,'Tabla Valoración controles'!$F$14)</f>
        <v>0</v>
      </c>
      <c r="AJ174" s="99">
        <f t="shared" si="0"/>
        <v>0.25</v>
      </c>
      <c r="AK174" s="100" t="s">
        <v>246</v>
      </c>
      <c r="AL174" s="101">
        <f>+IF(AK174=CONTROLES!$C$50,CONTROLES!$D$50,CONTROLES!$D$51)</f>
        <v>15</v>
      </c>
      <c r="AM174" s="100" t="s">
        <v>251</v>
      </c>
      <c r="AN174" s="101">
        <f>+IF(AM174=CONTROLES!$C$52,CONTROLES!$D$52,CONTROLES!$D$53)</f>
        <v>15</v>
      </c>
      <c r="AO174" s="100" t="s">
        <v>252</v>
      </c>
      <c r="AP174" s="101">
        <f>+IF(AO174=CONTROLES!$C$54,CONTROLES!$D$54,CONTROLES!$D$55)</f>
        <v>15</v>
      </c>
      <c r="AQ174" s="100" t="s">
        <v>283</v>
      </c>
      <c r="AR174" s="101">
        <f>+IF(AQ174=CONTROLES!$C$56,CONTROLES!$D$56,IF(AQ174=CONTROLES!$C$57,CONTROLES!$D$57,CONTROLES!$D$58))</f>
        <v>10</v>
      </c>
      <c r="AS174" s="100" t="s">
        <v>254</v>
      </c>
      <c r="AT174" s="101">
        <f>+IF(AS174=CONTROLES!$C$59,CONTROLES!$D$59,CONTROLES!$D$60)</f>
        <v>15</v>
      </c>
      <c r="AU174" s="100" t="s">
        <v>255</v>
      </c>
      <c r="AV174" s="101">
        <f>+IF(AU174=CONTROLES!$C$61,CONTROLES!$D$61,CONTROLES!$D$62)</f>
        <v>15</v>
      </c>
      <c r="AW174" s="100" t="s">
        <v>256</v>
      </c>
      <c r="AX174" s="101">
        <f>+IF(AW174=CONTROLES!$C$63,CONTROLES!$D$63,IF(AW174=CONTROLES!$C$64,CONTROLES!$D$64,0))</f>
        <v>10</v>
      </c>
      <c r="AY174" s="101">
        <f t="shared" si="1"/>
        <v>95</v>
      </c>
      <c r="AZ174" s="106" t="str">
        <f t="shared" si="2"/>
        <v>Moderado</v>
      </c>
      <c r="BA174" s="231"/>
      <c r="BB174" s="385"/>
      <c r="BC174" s="385"/>
      <c r="BD174" s="385"/>
      <c r="BE174" s="385"/>
      <c r="BF174" s="385"/>
      <c r="BG174" s="143"/>
      <c r="BH174" s="143"/>
      <c r="BI174" s="143"/>
      <c r="BJ174" s="143"/>
      <c r="BK174" s="143"/>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61"/>
      <c r="CN174" s="257"/>
      <c r="CO174" s="257"/>
      <c r="CP174" s="257"/>
      <c r="CQ174" s="257"/>
      <c r="CR174" s="257"/>
      <c r="CS174" s="257"/>
      <c r="CT174" s="257"/>
      <c r="CU174" s="257"/>
      <c r="CV174" s="260"/>
      <c r="CW174" s="260"/>
      <c r="CX174" s="260"/>
      <c r="CY174" s="260"/>
      <c r="CZ174" s="260"/>
      <c r="DA174" s="257"/>
      <c r="DB174" s="46"/>
      <c r="DC174" s="46"/>
      <c r="DD174" s="46"/>
      <c r="DE174" s="46"/>
      <c r="DF174" s="46"/>
      <c r="DG174" s="46"/>
      <c r="DH174" s="46"/>
      <c r="DI174" s="46"/>
      <c r="DJ174" s="46"/>
      <c r="DK174" s="69"/>
      <c r="DL174" s="69"/>
      <c r="DM174" s="46"/>
      <c r="DN174" s="69"/>
      <c r="DO174" s="69"/>
      <c r="DP174" s="69"/>
      <c r="DQ174" s="69"/>
      <c r="DR174" s="69"/>
      <c r="DS174" s="69"/>
      <c r="DT174" s="69"/>
      <c r="DU174" s="69"/>
      <c r="DV174" s="69"/>
      <c r="DW174" s="69"/>
      <c r="DX174" s="69"/>
      <c r="DY174" s="69"/>
      <c r="DZ174" s="69"/>
      <c r="EA174" s="69"/>
      <c r="EB174" s="69"/>
      <c r="EC174" s="69"/>
      <c r="ED174" s="69"/>
    </row>
    <row r="175" spans="1:134" ht="39.75" hidden="1" customHeight="1" x14ac:dyDescent="0.25">
      <c r="A175" s="385"/>
      <c r="B175" s="385"/>
      <c r="C175" s="385"/>
      <c r="D175" s="385"/>
      <c r="E175" s="94"/>
      <c r="F175" s="385"/>
      <c r="G175" s="94"/>
      <c r="H175" s="385"/>
      <c r="I175" s="198"/>
      <c r="J175" s="198"/>
      <c r="K175" s="198"/>
      <c r="L175" s="198"/>
      <c r="M175" s="198"/>
      <c r="N175" s="198"/>
      <c r="O175" s="198"/>
      <c r="P175" s="385"/>
      <c r="Q175" s="385"/>
      <c r="R175" s="385"/>
      <c r="S175" s="385"/>
      <c r="T175" s="385"/>
      <c r="U175" s="385"/>
      <c r="V175" s="95"/>
      <c r="W175" s="94"/>
      <c r="X175" s="94"/>
      <c r="Y175" s="94"/>
      <c r="Z175" s="97"/>
      <c r="AA175" s="98">
        <f>+IF(Z175='Tabla Valoración controles'!$D$4,'Tabla Valoración controles'!$F$4,IF('Mapa Corrupcion'!Z175='Tabla Valoración controles'!$D$5,'Tabla Valoración controles'!$F$5,IF(Z175=FORMULAS!$A$10,0,'Tabla Valoración controles'!$F$6)))</f>
        <v>0.1</v>
      </c>
      <c r="AB175" s="97"/>
      <c r="AC175" s="98">
        <f>+IF(AB175='Tabla Valoración controles'!$D$7,'Tabla Valoración controles'!$F$7,IF(Z175=FORMULAS!$A$10,0,'Tabla Valoración controles'!$F$8))</f>
        <v>0.15</v>
      </c>
      <c r="AD175" s="97"/>
      <c r="AE175" s="98">
        <f>+IF(AD175='Tabla Valoración controles'!$D$9,'Tabla Valoración controles'!$F$9,IF(Z175=FORMULAS!$A$10,0,'Tabla Valoración controles'!$F$10))</f>
        <v>0</v>
      </c>
      <c r="AF175" s="97"/>
      <c r="AG175" s="98">
        <f>+IF(AF175='Tabla Valoración controles'!$D$9,'Tabla Valoración controles'!$F$9,IF(AB175=FORMULAS!$A$10,0,'Tabla Valoración controles'!$F$10))</f>
        <v>0</v>
      </c>
      <c r="AH175" s="97"/>
      <c r="AI175" s="98">
        <f>+IF(AH175='Tabla Valoración controles'!$D$13,'Tabla Valoración controles'!$F$13,'Tabla Valoración controles'!$F$14)</f>
        <v>0</v>
      </c>
      <c r="AJ175" s="99">
        <f t="shared" si="0"/>
        <v>0.25</v>
      </c>
      <c r="AK175" s="100" t="s">
        <v>246</v>
      </c>
      <c r="AL175" s="101">
        <f>+IF(AK175=CONTROLES!$C$50,CONTROLES!$D$50,CONTROLES!$D$51)</f>
        <v>15</v>
      </c>
      <c r="AM175" s="100" t="s">
        <v>251</v>
      </c>
      <c r="AN175" s="101">
        <f>+IF(AM175=CONTROLES!$C$52,CONTROLES!$D$52,CONTROLES!$D$53)</f>
        <v>15</v>
      </c>
      <c r="AO175" s="100" t="s">
        <v>252</v>
      </c>
      <c r="AP175" s="101">
        <f>+IF(AO175=CONTROLES!$C$54,CONTROLES!$D$54,CONTROLES!$D$55)</f>
        <v>15</v>
      </c>
      <c r="AQ175" s="100" t="s">
        <v>283</v>
      </c>
      <c r="AR175" s="101">
        <f>+IF(AQ175=CONTROLES!$C$56,CONTROLES!$D$56,IF(AQ175=CONTROLES!$C$57,CONTROLES!$D$57,CONTROLES!$D$58))</f>
        <v>10</v>
      </c>
      <c r="AS175" s="100" t="s">
        <v>254</v>
      </c>
      <c r="AT175" s="101">
        <f>+IF(AS175=CONTROLES!$C$59,CONTROLES!$D$59,CONTROLES!$D$60)</f>
        <v>15</v>
      </c>
      <c r="AU175" s="100" t="s">
        <v>255</v>
      </c>
      <c r="AV175" s="101">
        <f>+IF(AU175=CONTROLES!$C$61,CONTROLES!$D$61,CONTROLES!$D$62)</f>
        <v>15</v>
      </c>
      <c r="AW175" s="100" t="s">
        <v>256</v>
      </c>
      <c r="AX175" s="101">
        <f>+IF(AW175=CONTROLES!$C$63,CONTROLES!$D$63,IF(AW175=CONTROLES!$C$64,CONTROLES!$D$64,0))</f>
        <v>10</v>
      </c>
      <c r="AY175" s="101">
        <f t="shared" si="1"/>
        <v>95</v>
      </c>
      <c r="AZ175" s="106" t="str">
        <f t="shared" si="2"/>
        <v>Moderado</v>
      </c>
      <c r="BA175" s="231"/>
      <c r="BB175" s="385"/>
      <c r="BC175" s="385"/>
      <c r="BD175" s="385"/>
      <c r="BE175" s="385"/>
      <c r="BF175" s="385"/>
      <c r="BG175" s="143"/>
      <c r="BH175" s="143"/>
      <c r="BI175" s="143"/>
      <c r="BJ175" s="143"/>
      <c r="BK175" s="143"/>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61"/>
      <c r="CN175" s="257"/>
      <c r="CO175" s="257"/>
      <c r="CP175" s="257"/>
      <c r="CQ175" s="257"/>
      <c r="CR175" s="257"/>
      <c r="CS175" s="257"/>
      <c r="CT175" s="257"/>
      <c r="CU175" s="257"/>
      <c r="CV175" s="260"/>
      <c r="CW175" s="260"/>
      <c r="CX175" s="260"/>
      <c r="CY175" s="260"/>
      <c r="CZ175" s="260"/>
      <c r="DA175" s="257"/>
      <c r="DB175" s="46"/>
      <c r="DC175" s="46"/>
      <c r="DD175" s="46"/>
      <c r="DE175" s="46"/>
      <c r="DF175" s="46"/>
      <c r="DG175" s="46"/>
      <c r="DH175" s="46"/>
      <c r="DI175" s="46"/>
      <c r="DJ175" s="46"/>
      <c r="DK175" s="69"/>
      <c r="DL175" s="69"/>
      <c r="DM175" s="46"/>
      <c r="DN175" s="69"/>
      <c r="DO175" s="69"/>
      <c r="DP175" s="69"/>
      <c r="DQ175" s="69"/>
      <c r="DR175" s="69"/>
      <c r="DS175" s="69"/>
      <c r="DT175" s="69"/>
      <c r="DU175" s="69"/>
      <c r="DV175" s="69"/>
      <c r="DW175" s="69"/>
      <c r="DX175" s="69"/>
      <c r="DY175" s="69"/>
      <c r="DZ175" s="69"/>
      <c r="EA175" s="69"/>
      <c r="EB175" s="69"/>
      <c r="EC175" s="69"/>
      <c r="ED175" s="69"/>
    </row>
    <row r="176" spans="1:134" ht="39.75" hidden="1" customHeight="1" x14ac:dyDescent="0.25">
      <c r="A176" s="386"/>
      <c r="B176" s="386"/>
      <c r="C176" s="386"/>
      <c r="D176" s="386"/>
      <c r="E176" s="94"/>
      <c r="F176" s="386"/>
      <c r="G176" s="94"/>
      <c r="H176" s="386"/>
      <c r="I176" s="193"/>
      <c r="J176" s="193"/>
      <c r="K176" s="193"/>
      <c r="L176" s="193"/>
      <c r="M176" s="193"/>
      <c r="N176" s="193"/>
      <c r="O176" s="193"/>
      <c r="P176" s="386"/>
      <c r="Q176" s="386"/>
      <c r="R176" s="386"/>
      <c r="S176" s="386"/>
      <c r="T176" s="386"/>
      <c r="U176" s="386"/>
      <c r="V176" s="95"/>
      <c r="W176" s="94"/>
      <c r="X176" s="94"/>
      <c r="Y176" s="94"/>
      <c r="Z176" s="97"/>
      <c r="AA176" s="98">
        <f>+IF(Z176='Tabla Valoración controles'!$D$4,'Tabla Valoración controles'!$F$4,IF('Mapa Corrupcion'!Z176='Tabla Valoración controles'!$D$5,'Tabla Valoración controles'!$F$5,IF(Z176=FORMULAS!$A$10,0,'Tabla Valoración controles'!$F$6)))</f>
        <v>0.1</v>
      </c>
      <c r="AB176" s="97"/>
      <c r="AC176" s="98">
        <f>+IF(AB176='Tabla Valoración controles'!$D$7,'Tabla Valoración controles'!$F$7,IF(Z176=FORMULAS!$A$10,0,'Tabla Valoración controles'!$F$8))</f>
        <v>0.15</v>
      </c>
      <c r="AD176" s="97"/>
      <c r="AE176" s="98">
        <f>+IF(AD176='Tabla Valoración controles'!$D$9,'Tabla Valoración controles'!$F$9,IF(Z176=FORMULAS!$A$10,0,'Tabla Valoración controles'!$F$10))</f>
        <v>0</v>
      </c>
      <c r="AF176" s="97"/>
      <c r="AG176" s="98">
        <f>+IF(AF176='Tabla Valoración controles'!$D$9,'Tabla Valoración controles'!$F$9,IF(AB176=FORMULAS!$A$10,0,'Tabla Valoración controles'!$F$10))</f>
        <v>0</v>
      </c>
      <c r="AH176" s="97"/>
      <c r="AI176" s="98">
        <f>+IF(AH176='Tabla Valoración controles'!$D$13,'Tabla Valoración controles'!$F$13,'Tabla Valoración controles'!$F$14)</f>
        <v>0</v>
      </c>
      <c r="AJ176" s="99">
        <f t="shared" si="0"/>
        <v>0.25</v>
      </c>
      <c r="AK176" s="100" t="s">
        <v>246</v>
      </c>
      <c r="AL176" s="101">
        <f>+IF(AK176=CONTROLES!$C$50,CONTROLES!$D$50,CONTROLES!$D$51)</f>
        <v>15</v>
      </c>
      <c r="AM176" s="100" t="s">
        <v>251</v>
      </c>
      <c r="AN176" s="101">
        <f>+IF(AM176=CONTROLES!$C$52,CONTROLES!$D$52,CONTROLES!$D$53)</f>
        <v>15</v>
      </c>
      <c r="AO176" s="100" t="s">
        <v>252</v>
      </c>
      <c r="AP176" s="101">
        <f>+IF(AO176=CONTROLES!$C$54,CONTROLES!$D$54,CONTROLES!$D$55)</f>
        <v>15</v>
      </c>
      <c r="AQ176" s="100" t="s">
        <v>283</v>
      </c>
      <c r="AR176" s="101">
        <f>+IF(AQ176=CONTROLES!$C$56,CONTROLES!$D$56,IF(AQ176=CONTROLES!$C$57,CONTROLES!$D$57,CONTROLES!$D$58))</f>
        <v>10</v>
      </c>
      <c r="AS176" s="100" t="s">
        <v>254</v>
      </c>
      <c r="AT176" s="101">
        <f>+IF(AS176=CONTROLES!$C$59,CONTROLES!$D$59,CONTROLES!$D$60)</f>
        <v>15</v>
      </c>
      <c r="AU176" s="100" t="s">
        <v>255</v>
      </c>
      <c r="AV176" s="101">
        <f>+IF(AU176=CONTROLES!$C$61,CONTROLES!$D$61,CONTROLES!$D$62)</f>
        <v>15</v>
      </c>
      <c r="AW176" s="100" t="s">
        <v>256</v>
      </c>
      <c r="AX176" s="101">
        <f>+IF(AW176=CONTROLES!$C$63,CONTROLES!$D$63,IF(AW176=CONTROLES!$C$64,CONTROLES!$D$64,0))</f>
        <v>10</v>
      </c>
      <c r="AY176" s="101">
        <f t="shared" si="1"/>
        <v>95</v>
      </c>
      <c r="AZ176" s="106" t="str">
        <f t="shared" si="2"/>
        <v>Moderado</v>
      </c>
      <c r="BA176" s="184"/>
      <c r="BB176" s="386"/>
      <c r="BC176" s="386"/>
      <c r="BD176" s="386"/>
      <c r="BE176" s="386"/>
      <c r="BF176" s="386"/>
      <c r="BG176" s="143"/>
      <c r="BH176" s="143"/>
      <c r="BI176" s="143"/>
      <c r="BJ176" s="143"/>
      <c r="BK176" s="143"/>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61"/>
      <c r="CN176" s="257"/>
      <c r="CO176" s="257"/>
      <c r="CP176" s="257"/>
      <c r="CQ176" s="257"/>
      <c r="CR176" s="257"/>
      <c r="CS176" s="257"/>
      <c r="CT176" s="257"/>
      <c r="CU176" s="257"/>
      <c r="CV176" s="260"/>
      <c r="CW176" s="260"/>
      <c r="CX176" s="260"/>
      <c r="CY176" s="260"/>
      <c r="CZ176" s="260"/>
      <c r="DA176" s="257"/>
      <c r="DB176" s="46"/>
      <c r="DC176" s="46"/>
      <c r="DD176" s="46"/>
      <c r="DE176" s="46"/>
      <c r="DF176" s="46"/>
      <c r="DG176" s="46"/>
      <c r="DH176" s="46"/>
      <c r="DI176" s="46"/>
      <c r="DJ176" s="46"/>
      <c r="DK176" s="69"/>
      <c r="DL176" s="69"/>
      <c r="DM176" s="46"/>
      <c r="DN176" s="69"/>
      <c r="DO176" s="69"/>
      <c r="DP176" s="69"/>
      <c r="DQ176" s="69"/>
      <c r="DR176" s="69"/>
      <c r="DS176" s="69"/>
      <c r="DT176" s="69"/>
      <c r="DU176" s="69"/>
      <c r="DV176" s="69"/>
      <c r="DW176" s="69"/>
      <c r="DX176" s="69"/>
      <c r="DY176" s="69"/>
      <c r="DZ176" s="69"/>
      <c r="EA176" s="69"/>
      <c r="EB176" s="69"/>
      <c r="EC176" s="69"/>
      <c r="ED176" s="69"/>
    </row>
    <row r="177" spans="1:134" ht="39.75" hidden="1" customHeight="1" x14ac:dyDescent="0.25">
      <c r="A177" s="387"/>
      <c r="B177" s="398" t="s">
        <v>539</v>
      </c>
      <c r="C177" s="389" t="str">
        <f>VLOOKUP(B177,FORMULAS!$A$30:$B$46,2,0)</f>
        <v>OBJETIVO PROCESO</v>
      </c>
      <c r="D177" s="389" t="str">
        <f>VLOOKUP(B177,FORMULAS!$A$30:$C$46,3,0)</f>
        <v>RESPONSABLE</v>
      </c>
      <c r="E177" s="94"/>
      <c r="F177" s="389"/>
      <c r="G177" s="94"/>
      <c r="H177" s="389"/>
      <c r="I177" s="93"/>
      <c r="J177" s="93"/>
      <c r="K177" s="93"/>
      <c r="L177" s="93"/>
      <c r="M177" s="93"/>
      <c r="N177" s="93"/>
      <c r="O177" s="93"/>
      <c r="P177" s="389" t="s">
        <v>576</v>
      </c>
      <c r="Q177" s="387" t="str">
        <f>VLOOKUP(P177,FORMULAS!$H$1:$J$11,2,0)</f>
        <v>ZONA</v>
      </c>
      <c r="R177" s="388" t="str">
        <f>+Q177</f>
        <v>ZONA</v>
      </c>
      <c r="S177" s="389" t="e">
        <f>VLOOKUP(A177,'Impacto Ri Inhe'!$B$5:$AF$42,31)</f>
        <v>#N/A</v>
      </c>
      <c r="T177" s="388" t="e">
        <f>CONCATENATE(R177,S177)</f>
        <v>#N/A</v>
      </c>
      <c r="U177" s="397" t="e">
        <f>VLOOKUP(T177,FORMULAS!$K$17:$L$42,2,0)</f>
        <v>#N/A</v>
      </c>
      <c r="V177" s="95"/>
      <c r="W177" s="94"/>
      <c r="X177" s="94"/>
      <c r="Y177" s="94"/>
      <c r="Z177" s="97"/>
      <c r="AA177" s="98">
        <f>+IF(Z177='Tabla Valoración controles'!$D$4,'Tabla Valoración controles'!$F$4,IF('Mapa Corrupcion'!Z177='Tabla Valoración controles'!$D$5,'Tabla Valoración controles'!$F$5,IF(Z177=FORMULAS!$A$10,0,'Tabla Valoración controles'!$F$6)))</f>
        <v>0.1</v>
      </c>
      <c r="AB177" s="97"/>
      <c r="AC177" s="98">
        <f>+IF(AB177='Tabla Valoración controles'!$D$7,'Tabla Valoración controles'!$F$7,IF(Z177=FORMULAS!$A$10,0,'Tabla Valoración controles'!$F$8))</f>
        <v>0.15</v>
      </c>
      <c r="AD177" s="97"/>
      <c r="AE177" s="98">
        <f>+IF(AD177='Tabla Valoración controles'!$D$9,'Tabla Valoración controles'!$F$9,IF(Z177=FORMULAS!$A$10,0,'Tabla Valoración controles'!$F$10))</f>
        <v>0</v>
      </c>
      <c r="AF177" s="97"/>
      <c r="AG177" s="98">
        <f>+IF(AF177='Tabla Valoración controles'!$D$9,'Tabla Valoración controles'!$F$9,IF(AB177=FORMULAS!$A$10,0,'Tabla Valoración controles'!$F$10))</f>
        <v>0</v>
      </c>
      <c r="AH177" s="97"/>
      <c r="AI177" s="98">
        <f>+IF(AH177='Tabla Valoración controles'!$D$13,'Tabla Valoración controles'!$F$13,'Tabla Valoración controles'!$F$14)</f>
        <v>0</v>
      </c>
      <c r="AJ177" s="99">
        <f t="shared" si="0"/>
        <v>0.25</v>
      </c>
      <c r="AK177" s="100" t="s">
        <v>246</v>
      </c>
      <c r="AL177" s="101">
        <f>+IF(AK177=CONTROLES!$C$50,CONTROLES!$D$50,CONTROLES!$D$51)</f>
        <v>15</v>
      </c>
      <c r="AM177" s="100" t="s">
        <v>251</v>
      </c>
      <c r="AN177" s="101">
        <f>+IF(AM177=CONTROLES!$C$52,CONTROLES!$D$52,CONTROLES!$D$53)</f>
        <v>15</v>
      </c>
      <c r="AO177" s="100" t="s">
        <v>252</v>
      </c>
      <c r="AP177" s="101">
        <f>+IF(AO177=CONTROLES!$C$54,CONTROLES!$D$54,CONTROLES!$D$55)</f>
        <v>15</v>
      </c>
      <c r="AQ177" s="100" t="s">
        <v>283</v>
      </c>
      <c r="AR177" s="101">
        <f>+IF(AQ177=CONTROLES!$C$56,CONTROLES!$D$56,IF(AQ177=CONTROLES!$C$57,CONTROLES!$D$57,CONTROLES!$D$58))</f>
        <v>10</v>
      </c>
      <c r="AS177" s="100" t="s">
        <v>254</v>
      </c>
      <c r="AT177" s="101">
        <f>+IF(AS177=CONTROLES!$C$59,CONTROLES!$D$59,CONTROLES!$D$60)</f>
        <v>15</v>
      </c>
      <c r="AU177" s="100" t="s">
        <v>255</v>
      </c>
      <c r="AV177" s="101">
        <f>+IF(AU177=CONTROLES!$C$61,CONTROLES!$D$61,CONTROLES!$D$62)</f>
        <v>15</v>
      </c>
      <c r="AW177" s="100" t="s">
        <v>256</v>
      </c>
      <c r="AX177" s="101">
        <f>+IF(AW177=CONTROLES!$C$63,CONTROLES!$D$63,IF(AW177=CONTROLES!$C$64,CONTROLES!$D$64,0))</f>
        <v>10</v>
      </c>
      <c r="AY177" s="101">
        <f t="shared" si="1"/>
        <v>95</v>
      </c>
      <c r="AZ177" s="106" t="str">
        <f t="shared" si="2"/>
        <v>Moderado</v>
      </c>
      <c r="BA177" s="228" t="s">
        <v>21</v>
      </c>
      <c r="BB177" s="390" t="str">
        <f>VLOOKUP(BA177,FORMULAS!$A$77:$B$82,2,0)</f>
        <v>Probabilidad</v>
      </c>
      <c r="BC177" s="399" t="e">
        <f>+S177</f>
        <v>#N/A</v>
      </c>
      <c r="BD177" s="400" t="e">
        <f>CONCATENATE(BC177,"-",BB177)</f>
        <v>#N/A</v>
      </c>
      <c r="BE177" s="397" t="e">
        <f>VLOOKUP(BD177,FORMULAS!$I$77:$J$97,2,0)</f>
        <v>#N/A</v>
      </c>
      <c r="BF177" s="397"/>
      <c r="BG177" s="143"/>
      <c r="BH177" s="143"/>
      <c r="BI177" s="143"/>
      <c r="BJ177" s="143"/>
      <c r="BK177" s="143"/>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61"/>
      <c r="CN177" s="257"/>
      <c r="CO177" s="257"/>
      <c r="CP177" s="257"/>
      <c r="CQ177" s="257"/>
      <c r="CR177" s="257"/>
      <c r="CS177" s="257"/>
      <c r="CT177" s="257"/>
      <c r="CU177" s="257"/>
      <c r="CV177" s="260"/>
      <c r="CW177" s="260"/>
      <c r="CX177" s="260"/>
      <c r="CY177" s="260"/>
      <c r="CZ177" s="260"/>
      <c r="DA177" s="257"/>
      <c r="DB177" s="46"/>
      <c r="DC177" s="46"/>
      <c r="DD177" s="46"/>
      <c r="DE177" s="46"/>
      <c r="DF177" s="46"/>
      <c r="DG177" s="46"/>
      <c r="DH177" s="46"/>
      <c r="DI177" s="46"/>
      <c r="DJ177" s="46"/>
      <c r="DK177" s="69"/>
      <c r="DL177" s="69"/>
      <c r="DM177" s="46"/>
      <c r="DN177" s="69"/>
      <c r="DO177" s="69"/>
      <c r="DP177" s="69"/>
      <c r="DQ177" s="69"/>
      <c r="DR177" s="69"/>
      <c r="DS177" s="69"/>
      <c r="DT177" s="69"/>
      <c r="DU177" s="69"/>
      <c r="DV177" s="69"/>
      <c r="DW177" s="69"/>
      <c r="DX177" s="69"/>
      <c r="DY177" s="69"/>
      <c r="DZ177" s="69"/>
      <c r="EA177" s="69"/>
      <c r="EB177" s="69"/>
      <c r="EC177" s="69"/>
      <c r="ED177" s="69"/>
    </row>
    <row r="178" spans="1:134" ht="39.75" hidden="1" customHeight="1" x14ac:dyDescent="0.25">
      <c r="A178" s="385"/>
      <c r="B178" s="385"/>
      <c r="C178" s="385"/>
      <c r="D178" s="385"/>
      <c r="E178" s="94"/>
      <c r="F178" s="385"/>
      <c r="G178" s="94"/>
      <c r="H178" s="385"/>
      <c r="I178" s="198"/>
      <c r="J178" s="198"/>
      <c r="K178" s="198"/>
      <c r="L178" s="198"/>
      <c r="M178" s="198"/>
      <c r="N178" s="198"/>
      <c r="O178" s="198"/>
      <c r="P178" s="385"/>
      <c r="Q178" s="385"/>
      <c r="R178" s="385"/>
      <c r="S178" s="385"/>
      <c r="T178" s="385"/>
      <c r="U178" s="385"/>
      <c r="V178" s="95"/>
      <c r="W178" s="94"/>
      <c r="X178" s="94"/>
      <c r="Y178" s="94"/>
      <c r="Z178" s="97"/>
      <c r="AA178" s="98">
        <f>+IF(Z178='Tabla Valoración controles'!$D$4,'Tabla Valoración controles'!$F$4,IF('Mapa Corrupcion'!Z178='Tabla Valoración controles'!$D$5,'Tabla Valoración controles'!$F$5,IF(Z178=FORMULAS!$A$10,0,'Tabla Valoración controles'!$F$6)))</f>
        <v>0.1</v>
      </c>
      <c r="AB178" s="97"/>
      <c r="AC178" s="98">
        <f>+IF(AB178='Tabla Valoración controles'!$D$7,'Tabla Valoración controles'!$F$7,IF(Z178=FORMULAS!$A$10,0,'Tabla Valoración controles'!$F$8))</f>
        <v>0.15</v>
      </c>
      <c r="AD178" s="97"/>
      <c r="AE178" s="98">
        <f>+IF(AD178='Tabla Valoración controles'!$D$9,'Tabla Valoración controles'!$F$9,IF(Z178=FORMULAS!$A$10,0,'Tabla Valoración controles'!$F$10))</f>
        <v>0</v>
      </c>
      <c r="AF178" s="97"/>
      <c r="AG178" s="98">
        <f>+IF(AF178='Tabla Valoración controles'!$D$9,'Tabla Valoración controles'!$F$9,IF(AB178=FORMULAS!$A$10,0,'Tabla Valoración controles'!$F$10))</f>
        <v>0</v>
      </c>
      <c r="AH178" s="97"/>
      <c r="AI178" s="98">
        <f>+IF(AH178='Tabla Valoración controles'!$D$13,'Tabla Valoración controles'!$F$13,'Tabla Valoración controles'!$F$14)</f>
        <v>0</v>
      </c>
      <c r="AJ178" s="99">
        <f t="shared" si="0"/>
        <v>0.25</v>
      </c>
      <c r="AK178" s="100" t="s">
        <v>246</v>
      </c>
      <c r="AL178" s="101">
        <f>+IF(AK178=CONTROLES!$C$50,CONTROLES!$D$50,CONTROLES!$D$51)</f>
        <v>15</v>
      </c>
      <c r="AM178" s="100" t="s">
        <v>251</v>
      </c>
      <c r="AN178" s="101">
        <f>+IF(AM178=CONTROLES!$C$52,CONTROLES!$D$52,CONTROLES!$D$53)</f>
        <v>15</v>
      </c>
      <c r="AO178" s="100" t="s">
        <v>252</v>
      </c>
      <c r="AP178" s="101">
        <f>+IF(AO178=CONTROLES!$C$54,CONTROLES!$D$54,CONTROLES!$D$55)</f>
        <v>15</v>
      </c>
      <c r="AQ178" s="100" t="s">
        <v>283</v>
      </c>
      <c r="AR178" s="101">
        <f>+IF(AQ178=CONTROLES!$C$56,CONTROLES!$D$56,IF(AQ178=CONTROLES!$C$57,CONTROLES!$D$57,CONTROLES!$D$58))</f>
        <v>10</v>
      </c>
      <c r="AS178" s="100" t="s">
        <v>254</v>
      </c>
      <c r="AT178" s="101">
        <f>+IF(AS178=CONTROLES!$C$59,CONTROLES!$D$59,CONTROLES!$D$60)</f>
        <v>15</v>
      </c>
      <c r="AU178" s="100" t="s">
        <v>255</v>
      </c>
      <c r="AV178" s="101">
        <f>+IF(AU178=CONTROLES!$C$61,CONTROLES!$D$61,CONTROLES!$D$62)</f>
        <v>15</v>
      </c>
      <c r="AW178" s="100" t="s">
        <v>256</v>
      </c>
      <c r="AX178" s="101">
        <f>+IF(AW178=CONTROLES!$C$63,CONTROLES!$D$63,IF(AW178=CONTROLES!$C$64,CONTROLES!$D$64,0))</f>
        <v>10</v>
      </c>
      <c r="AY178" s="101">
        <f t="shared" si="1"/>
        <v>95</v>
      </c>
      <c r="AZ178" s="106" t="str">
        <f t="shared" si="2"/>
        <v>Moderado</v>
      </c>
      <c r="BA178" s="231"/>
      <c r="BB178" s="385"/>
      <c r="BC178" s="385"/>
      <c r="BD178" s="385"/>
      <c r="BE178" s="385"/>
      <c r="BF178" s="385"/>
      <c r="BG178" s="143"/>
      <c r="BH178" s="143"/>
      <c r="BI178" s="143"/>
      <c r="BJ178" s="143"/>
      <c r="BK178" s="143"/>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61"/>
      <c r="CN178" s="257"/>
      <c r="CO178" s="257"/>
      <c r="CP178" s="257"/>
      <c r="CQ178" s="257"/>
      <c r="CR178" s="257"/>
      <c r="CS178" s="257"/>
      <c r="CT178" s="257"/>
      <c r="CU178" s="257"/>
      <c r="CV178" s="260"/>
      <c r="CW178" s="260"/>
      <c r="CX178" s="260"/>
      <c r="CY178" s="260"/>
      <c r="CZ178" s="260"/>
      <c r="DA178" s="257"/>
      <c r="DB178" s="46"/>
      <c r="DC178" s="46"/>
      <c r="DD178" s="46"/>
      <c r="DE178" s="46"/>
      <c r="DF178" s="46"/>
      <c r="DG178" s="46"/>
      <c r="DH178" s="46"/>
      <c r="DI178" s="46"/>
      <c r="DJ178" s="46"/>
      <c r="DK178" s="69"/>
      <c r="DL178" s="69"/>
      <c r="DM178" s="46"/>
      <c r="DN178" s="69"/>
      <c r="DO178" s="69"/>
      <c r="DP178" s="69"/>
      <c r="DQ178" s="69"/>
      <c r="DR178" s="69"/>
      <c r="DS178" s="69"/>
      <c r="DT178" s="69"/>
      <c r="DU178" s="69"/>
      <c r="DV178" s="69"/>
      <c r="DW178" s="69"/>
      <c r="DX178" s="69"/>
      <c r="DY178" s="69"/>
      <c r="DZ178" s="69"/>
      <c r="EA178" s="69"/>
      <c r="EB178" s="69"/>
      <c r="EC178" s="69"/>
      <c r="ED178" s="69"/>
    </row>
    <row r="179" spans="1:134" ht="39.75" hidden="1" customHeight="1" x14ac:dyDescent="0.25">
      <c r="A179" s="385"/>
      <c r="B179" s="385"/>
      <c r="C179" s="385"/>
      <c r="D179" s="385"/>
      <c r="E179" s="94"/>
      <c r="F179" s="385"/>
      <c r="G179" s="94"/>
      <c r="H179" s="385"/>
      <c r="I179" s="198"/>
      <c r="J179" s="198"/>
      <c r="K179" s="198"/>
      <c r="L179" s="198"/>
      <c r="M179" s="198"/>
      <c r="N179" s="198"/>
      <c r="O179" s="198"/>
      <c r="P179" s="385"/>
      <c r="Q179" s="385"/>
      <c r="R179" s="385"/>
      <c r="S179" s="385"/>
      <c r="T179" s="385"/>
      <c r="U179" s="385"/>
      <c r="V179" s="95"/>
      <c r="W179" s="94"/>
      <c r="X179" s="94"/>
      <c r="Y179" s="94"/>
      <c r="Z179" s="97"/>
      <c r="AA179" s="98">
        <f>+IF(Z179='Tabla Valoración controles'!$D$4,'Tabla Valoración controles'!$F$4,IF('Mapa Corrupcion'!Z179='Tabla Valoración controles'!$D$5,'Tabla Valoración controles'!$F$5,IF(Z179=FORMULAS!$A$10,0,'Tabla Valoración controles'!$F$6)))</f>
        <v>0.1</v>
      </c>
      <c r="AB179" s="97"/>
      <c r="AC179" s="98">
        <f>+IF(AB179='Tabla Valoración controles'!$D$7,'Tabla Valoración controles'!$F$7,IF(Z179=FORMULAS!$A$10,0,'Tabla Valoración controles'!$F$8))</f>
        <v>0.15</v>
      </c>
      <c r="AD179" s="97"/>
      <c r="AE179" s="98">
        <f>+IF(AD179='Tabla Valoración controles'!$D$9,'Tabla Valoración controles'!$F$9,IF(Z179=FORMULAS!$A$10,0,'Tabla Valoración controles'!$F$10))</f>
        <v>0</v>
      </c>
      <c r="AF179" s="97"/>
      <c r="AG179" s="98">
        <f>+IF(AF179='Tabla Valoración controles'!$D$9,'Tabla Valoración controles'!$F$9,IF(AB179=FORMULAS!$A$10,0,'Tabla Valoración controles'!$F$10))</f>
        <v>0</v>
      </c>
      <c r="AH179" s="97"/>
      <c r="AI179" s="98">
        <f>+IF(AH179='Tabla Valoración controles'!$D$13,'Tabla Valoración controles'!$F$13,'Tabla Valoración controles'!$F$14)</f>
        <v>0</v>
      </c>
      <c r="AJ179" s="99">
        <f t="shared" si="0"/>
        <v>0.25</v>
      </c>
      <c r="AK179" s="100" t="s">
        <v>246</v>
      </c>
      <c r="AL179" s="101">
        <f>+IF(AK179=CONTROLES!$C$50,CONTROLES!$D$50,CONTROLES!$D$51)</f>
        <v>15</v>
      </c>
      <c r="AM179" s="100" t="s">
        <v>251</v>
      </c>
      <c r="AN179" s="101">
        <f>+IF(AM179=CONTROLES!$C$52,CONTROLES!$D$52,CONTROLES!$D$53)</f>
        <v>15</v>
      </c>
      <c r="AO179" s="100" t="s">
        <v>252</v>
      </c>
      <c r="AP179" s="101">
        <f>+IF(AO179=CONTROLES!$C$54,CONTROLES!$D$54,CONTROLES!$D$55)</f>
        <v>15</v>
      </c>
      <c r="AQ179" s="100" t="s">
        <v>283</v>
      </c>
      <c r="AR179" s="101">
        <f>+IF(AQ179=CONTROLES!$C$56,CONTROLES!$D$56,IF(AQ179=CONTROLES!$C$57,CONTROLES!$D$57,CONTROLES!$D$58))</f>
        <v>10</v>
      </c>
      <c r="AS179" s="100" t="s">
        <v>254</v>
      </c>
      <c r="AT179" s="101">
        <f>+IF(AS179=CONTROLES!$C$59,CONTROLES!$D$59,CONTROLES!$D$60)</f>
        <v>15</v>
      </c>
      <c r="AU179" s="100" t="s">
        <v>255</v>
      </c>
      <c r="AV179" s="101">
        <f>+IF(AU179=CONTROLES!$C$61,CONTROLES!$D$61,CONTROLES!$D$62)</f>
        <v>15</v>
      </c>
      <c r="AW179" s="100" t="s">
        <v>256</v>
      </c>
      <c r="AX179" s="101">
        <f>+IF(AW179=CONTROLES!$C$63,CONTROLES!$D$63,IF(AW179=CONTROLES!$C$64,CONTROLES!$D$64,0))</f>
        <v>10</v>
      </c>
      <c r="AY179" s="101">
        <f t="shared" si="1"/>
        <v>95</v>
      </c>
      <c r="AZ179" s="106" t="str">
        <f t="shared" si="2"/>
        <v>Moderado</v>
      </c>
      <c r="BA179" s="231"/>
      <c r="BB179" s="385"/>
      <c r="BC179" s="385"/>
      <c r="BD179" s="385"/>
      <c r="BE179" s="385"/>
      <c r="BF179" s="385"/>
      <c r="BG179" s="143"/>
      <c r="BH179" s="143"/>
      <c r="BI179" s="143"/>
      <c r="BJ179" s="143"/>
      <c r="BK179" s="143"/>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61"/>
      <c r="CN179" s="257"/>
      <c r="CO179" s="257"/>
      <c r="CP179" s="257"/>
      <c r="CQ179" s="257"/>
      <c r="CR179" s="257"/>
      <c r="CS179" s="257"/>
      <c r="CT179" s="257"/>
      <c r="CU179" s="257"/>
      <c r="CV179" s="260"/>
      <c r="CW179" s="260"/>
      <c r="CX179" s="260"/>
      <c r="CY179" s="260"/>
      <c r="CZ179" s="260"/>
      <c r="DA179" s="257"/>
      <c r="DB179" s="46"/>
      <c r="DC179" s="46"/>
      <c r="DD179" s="46"/>
      <c r="DE179" s="46"/>
      <c r="DF179" s="46"/>
      <c r="DG179" s="46"/>
      <c r="DH179" s="46"/>
      <c r="DI179" s="46"/>
      <c r="DJ179" s="46"/>
      <c r="DK179" s="69"/>
      <c r="DL179" s="69"/>
      <c r="DM179" s="46"/>
      <c r="DN179" s="69"/>
      <c r="DO179" s="69"/>
      <c r="DP179" s="69"/>
      <c r="DQ179" s="69"/>
      <c r="DR179" s="69"/>
      <c r="DS179" s="69"/>
      <c r="DT179" s="69"/>
      <c r="DU179" s="69"/>
      <c r="DV179" s="69"/>
      <c r="DW179" s="69"/>
      <c r="DX179" s="69"/>
      <c r="DY179" s="69"/>
      <c r="DZ179" s="69"/>
      <c r="EA179" s="69"/>
      <c r="EB179" s="69"/>
      <c r="EC179" s="69"/>
      <c r="ED179" s="69"/>
    </row>
    <row r="180" spans="1:134" ht="39.75" hidden="1" customHeight="1" x14ac:dyDescent="0.25">
      <c r="A180" s="385"/>
      <c r="B180" s="385"/>
      <c r="C180" s="385"/>
      <c r="D180" s="385"/>
      <c r="E180" s="94"/>
      <c r="F180" s="385"/>
      <c r="G180" s="94"/>
      <c r="H180" s="385"/>
      <c r="I180" s="198"/>
      <c r="J180" s="198"/>
      <c r="K180" s="198"/>
      <c r="L180" s="198"/>
      <c r="M180" s="198"/>
      <c r="N180" s="198"/>
      <c r="O180" s="198"/>
      <c r="P180" s="385"/>
      <c r="Q180" s="385"/>
      <c r="R180" s="385"/>
      <c r="S180" s="385"/>
      <c r="T180" s="385"/>
      <c r="U180" s="385"/>
      <c r="V180" s="95"/>
      <c r="W180" s="94"/>
      <c r="X180" s="94"/>
      <c r="Y180" s="94"/>
      <c r="Z180" s="97"/>
      <c r="AA180" s="98">
        <f>+IF(Z180='Tabla Valoración controles'!$D$4,'Tabla Valoración controles'!$F$4,IF('Mapa Corrupcion'!Z180='Tabla Valoración controles'!$D$5,'Tabla Valoración controles'!$F$5,IF(Z180=FORMULAS!$A$10,0,'Tabla Valoración controles'!$F$6)))</f>
        <v>0.1</v>
      </c>
      <c r="AB180" s="97"/>
      <c r="AC180" s="98">
        <f>+IF(AB180='Tabla Valoración controles'!$D$7,'Tabla Valoración controles'!$F$7,IF(Z180=FORMULAS!$A$10,0,'Tabla Valoración controles'!$F$8))</f>
        <v>0.15</v>
      </c>
      <c r="AD180" s="97"/>
      <c r="AE180" s="98">
        <f>+IF(AD180='Tabla Valoración controles'!$D$9,'Tabla Valoración controles'!$F$9,IF(Z180=FORMULAS!$A$10,0,'Tabla Valoración controles'!$F$10))</f>
        <v>0</v>
      </c>
      <c r="AF180" s="97"/>
      <c r="AG180" s="98">
        <f>+IF(AF180='Tabla Valoración controles'!$D$9,'Tabla Valoración controles'!$F$9,IF(AB180=FORMULAS!$A$10,0,'Tabla Valoración controles'!$F$10))</f>
        <v>0</v>
      </c>
      <c r="AH180" s="97"/>
      <c r="AI180" s="98">
        <f>+IF(AH180='Tabla Valoración controles'!$D$13,'Tabla Valoración controles'!$F$13,'Tabla Valoración controles'!$F$14)</f>
        <v>0</v>
      </c>
      <c r="AJ180" s="99">
        <f t="shared" si="0"/>
        <v>0.25</v>
      </c>
      <c r="AK180" s="100" t="s">
        <v>246</v>
      </c>
      <c r="AL180" s="101">
        <f>+IF(AK180=CONTROLES!$C$50,CONTROLES!$D$50,CONTROLES!$D$51)</f>
        <v>15</v>
      </c>
      <c r="AM180" s="100" t="s">
        <v>251</v>
      </c>
      <c r="AN180" s="101">
        <f>+IF(AM180=CONTROLES!$C$52,CONTROLES!$D$52,CONTROLES!$D$53)</f>
        <v>15</v>
      </c>
      <c r="AO180" s="100" t="s">
        <v>252</v>
      </c>
      <c r="AP180" s="101">
        <f>+IF(AO180=CONTROLES!$C$54,CONTROLES!$D$54,CONTROLES!$D$55)</f>
        <v>15</v>
      </c>
      <c r="AQ180" s="100" t="s">
        <v>283</v>
      </c>
      <c r="AR180" s="101">
        <f>+IF(AQ180=CONTROLES!$C$56,CONTROLES!$D$56,IF(AQ180=CONTROLES!$C$57,CONTROLES!$D$57,CONTROLES!$D$58))</f>
        <v>10</v>
      </c>
      <c r="AS180" s="100" t="s">
        <v>254</v>
      </c>
      <c r="AT180" s="101">
        <f>+IF(AS180=CONTROLES!$C$59,CONTROLES!$D$59,CONTROLES!$D$60)</f>
        <v>15</v>
      </c>
      <c r="AU180" s="100" t="s">
        <v>255</v>
      </c>
      <c r="AV180" s="101">
        <f>+IF(AU180=CONTROLES!$C$61,CONTROLES!$D$61,CONTROLES!$D$62)</f>
        <v>15</v>
      </c>
      <c r="AW180" s="100" t="s">
        <v>256</v>
      </c>
      <c r="AX180" s="101">
        <f>+IF(AW180=CONTROLES!$C$63,CONTROLES!$D$63,IF(AW180=CONTROLES!$C$64,CONTROLES!$D$64,0))</f>
        <v>10</v>
      </c>
      <c r="AY180" s="101">
        <f t="shared" si="1"/>
        <v>95</v>
      </c>
      <c r="AZ180" s="106" t="str">
        <f t="shared" si="2"/>
        <v>Moderado</v>
      </c>
      <c r="BA180" s="231"/>
      <c r="BB180" s="385"/>
      <c r="BC180" s="385"/>
      <c r="BD180" s="385"/>
      <c r="BE180" s="385"/>
      <c r="BF180" s="385"/>
      <c r="BG180" s="143"/>
      <c r="BH180" s="143"/>
      <c r="BI180" s="143"/>
      <c r="BJ180" s="143"/>
      <c r="BK180" s="143"/>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61"/>
      <c r="CN180" s="257"/>
      <c r="CO180" s="257"/>
      <c r="CP180" s="257"/>
      <c r="CQ180" s="257"/>
      <c r="CR180" s="257"/>
      <c r="CS180" s="257"/>
      <c r="CT180" s="257"/>
      <c r="CU180" s="257"/>
      <c r="CV180" s="260"/>
      <c r="CW180" s="260"/>
      <c r="CX180" s="260"/>
      <c r="CY180" s="260"/>
      <c r="CZ180" s="260"/>
      <c r="DA180" s="257"/>
      <c r="DB180" s="46"/>
      <c r="DC180" s="46"/>
      <c r="DD180" s="46"/>
      <c r="DE180" s="46"/>
      <c r="DF180" s="46"/>
      <c r="DG180" s="46"/>
      <c r="DH180" s="46"/>
      <c r="DI180" s="46"/>
      <c r="DJ180" s="46"/>
      <c r="DK180" s="69"/>
      <c r="DL180" s="69"/>
      <c r="DM180" s="46"/>
      <c r="DN180" s="69"/>
      <c r="DO180" s="69"/>
      <c r="DP180" s="69"/>
      <c r="DQ180" s="69"/>
      <c r="DR180" s="69"/>
      <c r="DS180" s="69"/>
      <c r="DT180" s="69"/>
      <c r="DU180" s="69"/>
      <c r="DV180" s="69"/>
      <c r="DW180" s="69"/>
      <c r="DX180" s="69"/>
      <c r="DY180" s="69"/>
      <c r="DZ180" s="69"/>
      <c r="EA180" s="69"/>
      <c r="EB180" s="69"/>
      <c r="EC180" s="69"/>
      <c r="ED180" s="69"/>
    </row>
    <row r="181" spans="1:134" ht="39.75" hidden="1" customHeight="1" x14ac:dyDescent="0.25">
      <c r="A181" s="385"/>
      <c r="B181" s="385"/>
      <c r="C181" s="385"/>
      <c r="D181" s="385"/>
      <c r="E181" s="94"/>
      <c r="F181" s="385"/>
      <c r="G181" s="94"/>
      <c r="H181" s="385"/>
      <c r="I181" s="198"/>
      <c r="J181" s="198"/>
      <c r="K181" s="198"/>
      <c r="L181" s="198"/>
      <c r="M181" s="198"/>
      <c r="N181" s="198"/>
      <c r="O181" s="198"/>
      <c r="P181" s="385"/>
      <c r="Q181" s="385"/>
      <c r="R181" s="385"/>
      <c r="S181" s="385"/>
      <c r="T181" s="385"/>
      <c r="U181" s="385"/>
      <c r="V181" s="95"/>
      <c r="W181" s="94"/>
      <c r="X181" s="94"/>
      <c r="Y181" s="94"/>
      <c r="Z181" s="97"/>
      <c r="AA181" s="98">
        <f>+IF(Z181='Tabla Valoración controles'!$D$4,'Tabla Valoración controles'!$F$4,IF('Mapa Corrupcion'!Z181='Tabla Valoración controles'!$D$5,'Tabla Valoración controles'!$F$5,IF(Z181=FORMULAS!$A$10,0,'Tabla Valoración controles'!$F$6)))</f>
        <v>0.1</v>
      </c>
      <c r="AB181" s="97"/>
      <c r="AC181" s="98">
        <f>+IF(AB181='Tabla Valoración controles'!$D$7,'Tabla Valoración controles'!$F$7,IF(Z181=FORMULAS!$A$10,0,'Tabla Valoración controles'!$F$8))</f>
        <v>0.15</v>
      </c>
      <c r="AD181" s="97"/>
      <c r="AE181" s="98">
        <f>+IF(AD181='Tabla Valoración controles'!$D$9,'Tabla Valoración controles'!$F$9,IF(Z181=FORMULAS!$A$10,0,'Tabla Valoración controles'!$F$10))</f>
        <v>0</v>
      </c>
      <c r="AF181" s="97"/>
      <c r="AG181" s="98">
        <f>+IF(AF181='Tabla Valoración controles'!$D$9,'Tabla Valoración controles'!$F$9,IF(AB181=FORMULAS!$A$10,0,'Tabla Valoración controles'!$F$10))</f>
        <v>0</v>
      </c>
      <c r="AH181" s="97"/>
      <c r="AI181" s="98">
        <f>+IF(AH181='Tabla Valoración controles'!$D$13,'Tabla Valoración controles'!$F$13,'Tabla Valoración controles'!$F$14)</f>
        <v>0</v>
      </c>
      <c r="AJ181" s="99">
        <f t="shared" si="0"/>
        <v>0.25</v>
      </c>
      <c r="AK181" s="100" t="s">
        <v>246</v>
      </c>
      <c r="AL181" s="101">
        <f>+IF(AK181=CONTROLES!$C$50,CONTROLES!$D$50,CONTROLES!$D$51)</f>
        <v>15</v>
      </c>
      <c r="AM181" s="100" t="s">
        <v>251</v>
      </c>
      <c r="AN181" s="101">
        <f>+IF(AM181=CONTROLES!$C$52,CONTROLES!$D$52,CONTROLES!$D$53)</f>
        <v>15</v>
      </c>
      <c r="AO181" s="100" t="s">
        <v>252</v>
      </c>
      <c r="AP181" s="101">
        <f>+IF(AO181=CONTROLES!$C$54,CONTROLES!$D$54,CONTROLES!$D$55)</f>
        <v>15</v>
      </c>
      <c r="AQ181" s="100" t="s">
        <v>283</v>
      </c>
      <c r="AR181" s="101">
        <f>+IF(AQ181=CONTROLES!$C$56,CONTROLES!$D$56,IF(AQ181=CONTROLES!$C$57,CONTROLES!$D$57,CONTROLES!$D$58))</f>
        <v>10</v>
      </c>
      <c r="AS181" s="100" t="s">
        <v>254</v>
      </c>
      <c r="AT181" s="101">
        <f>+IF(AS181=CONTROLES!$C$59,CONTROLES!$D$59,CONTROLES!$D$60)</f>
        <v>15</v>
      </c>
      <c r="AU181" s="100" t="s">
        <v>255</v>
      </c>
      <c r="AV181" s="101">
        <f>+IF(AU181=CONTROLES!$C$61,CONTROLES!$D$61,CONTROLES!$D$62)</f>
        <v>15</v>
      </c>
      <c r="AW181" s="100" t="s">
        <v>256</v>
      </c>
      <c r="AX181" s="101">
        <f>+IF(AW181=CONTROLES!$C$63,CONTROLES!$D$63,IF(AW181=CONTROLES!$C$64,CONTROLES!$D$64,0))</f>
        <v>10</v>
      </c>
      <c r="AY181" s="101">
        <f t="shared" si="1"/>
        <v>95</v>
      </c>
      <c r="AZ181" s="106" t="str">
        <f t="shared" si="2"/>
        <v>Moderado</v>
      </c>
      <c r="BA181" s="231"/>
      <c r="BB181" s="385"/>
      <c r="BC181" s="385"/>
      <c r="BD181" s="385"/>
      <c r="BE181" s="385"/>
      <c r="BF181" s="385"/>
      <c r="BG181" s="143"/>
      <c r="BH181" s="143"/>
      <c r="BI181" s="143"/>
      <c r="BJ181" s="143"/>
      <c r="BK181" s="143"/>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61"/>
      <c r="CN181" s="257"/>
      <c r="CO181" s="257"/>
      <c r="CP181" s="257"/>
      <c r="CQ181" s="257"/>
      <c r="CR181" s="257"/>
      <c r="CS181" s="257"/>
      <c r="CT181" s="257"/>
      <c r="CU181" s="257"/>
      <c r="CV181" s="260"/>
      <c r="CW181" s="260"/>
      <c r="CX181" s="260"/>
      <c r="CY181" s="260"/>
      <c r="CZ181" s="260"/>
      <c r="DA181" s="257"/>
      <c r="DB181" s="46"/>
      <c r="DC181" s="46"/>
      <c r="DD181" s="46"/>
      <c r="DE181" s="46"/>
      <c r="DF181" s="46"/>
      <c r="DG181" s="46"/>
      <c r="DH181" s="46"/>
      <c r="DI181" s="46"/>
      <c r="DJ181" s="46"/>
      <c r="DK181" s="69"/>
      <c r="DL181" s="69"/>
      <c r="DM181" s="46"/>
      <c r="DN181" s="69"/>
      <c r="DO181" s="69"/>
      <c r="DP181" s="69"/>
      <c r="DQ181" s="69"/>
      <c r="DR181" s="69"/>
      <c r="DS181" s="69"/>
      <c r="DT181" s="69"/>
      <c r="DU181" s="69"/>
      <c r="DV181" s="69"/>
      <c r="DW181" s="69"/>
      <c r="DX181" s="69"/>
      <c r="DY181" s="69"/>
      <c r="DZ181" s="69"/>
      <c r="EA181" s="69"/>
      <c r="EB181" s="69"/>
      <c r="EC181" s="69"/>
      <c r="ED181" s="69"/>
    </row>
    <row r="182" spans="1:134" ht="39.75" hidden="1" customHeight="1" x14ac:dyDescent="0.25">
      <c r="A182" s="386"/>
      <c r="B182" s="386"/>
      <c r="C182" s="386"/>
      <c r="D182" s="386"/>
      <c r="E182" s="94"/>
      <c r="F182" s="386"/>
      <c r="G182" s="94"/>
      <c r="H182" s="386"/>
      <c r="I182" s="193"/>
      <c r="J182" s="193"/>
      <c r="K182" s="193"/>
      <c r="L182" s="193"/>
      <c r="M182" s="193"/>
      <c r="N182" s="193"/>
      <c r="O182" s="193"/>
      <c r="P182" s="386"/>
      <c r="Q182" s="386"/>
      <c r="R182" s="386"/>
      <c r="S182" s="386"/>
      <c r="T182" s="386"/>
      <c r="U182" s="386"/>
      <c r="V182" s="95"/>
      <c r="W182" s="94"/>
      <c r="X182" s="94"/>
      <c r="Y182" s="94"/>
      <c r="Z182" s="97"/>
      <c r="AA182" s="98">
        <f>+IF(Z182='Tabla Valoración controles'!$D$4,'Tabla Valoración controles'!$F$4,IF('Mapa Corrupcion'!Z182='Tabla Valoración controles'!$D$5,'Tabla Valoración controles'!$F$5,IF(Z182=FORMULAS!$A$10,0,'Tabla Valoración controles'!$F$6)))</f>
        <v>0.1</v>
      </c>
      <c r="AB182" s="97"/>
      <c r="AC182" s="98">
        <f>+IF(AB182='Tabla Valoración controles'!$D$7,'Tabla Valoración controles'!$F$7,IF(Z182=FORMULAS!$A$10,0,'Tabla Valoración controles'!$F$8))</f>
        <v>0.15</v>
      </c>
      <c r="AD182" s="97"/>
      <c r="AE182" s="98">
        <f>+IF(AD182='Tabla Valoración controles'!$D$9,'Tabla Valoración controles'!$F$9,IF(Z182=FORMULAS!$A$10,0,'Tabla Valoración controles'!$F$10))</f>
        <v>0</v>
      </c>
      <c r="AF182" s="97"/>
      <c r="AG182" s="98">
        <f>+IF(AF182='Tabla Valoración controles'!$D$9,'Tabla Valoración controles'!$F$9,IF(AB182=FORMULAS!$A$10,0,'Tabla Valoración controles'!$F$10))</f>
        <v>0</v>
      </c>
      <c r="AH182" s="97"/>
      <c r="AI182" s="98">
        <f>+IF(AH182='Tabla Valoración controles'!$D$13,'Tabla Valoración controles'!$F$13,'Tabla Valoración controles'!$F$14)</f>
        <v>0</v>
      </c>
      <c r="AJ182" s="99">
        <f t="shared" si="0"/>
        <v>0.25</v>
      </c>
      <c r="AK182" s="100" t="s">
        <v>246</v>
      </c>
      <c r="AL182" s="101">
        <f>+IF(AK182=CONTROLES!$C$50,CONTROLES!$D$50,CONTROLES!$D$51)</f>
        <v>15</v>
      </c>
      <c r="AM182" s="100" t="s">
        <v>251</v>
      </c>
      <c r="AN182" s="101">
        <f>+IF(AM182=CONTROLES!$C$52,CONTROLES!$D$52,CONTROLES!$D$53)</f>
        <v>15</v>
      </c>
      <c r="AO182" s="100" t="s">
        <v>252</v>
      </c>
      <c r="AP182" s="101">
        <f>+IF(AO182=CONTROLES!$C$54,CONTROLES!$D$54,CONTROLES!$D$55)</f>
        <v>15</v>
      </c>
      <c r="AQ182" s="100" t="s">
        <v>283</v>
      </c>
      <c r="AR182" s="101">
        <f>+IF(AQ182=CONTROLES!$C$56,CONTROLES!$D$56,IF(AQ182=CONTROLES!$C$57,CONTROLES!$D$57,CONTROLES!$D$58))</f>
        <v>10</v>
      </c>
      <c r="AS182" s="100" t="s">
        <v>254</v>
      </c>
      <c r="AT182" s="101">
        <f>+IF(AS182=CONTROLES!$C$59,CONTROLES!$D$59,CONTROLES!$D$60)</f>
        <v>15</v>
      </c>
      <c r="AU182" s="100" t="s">
        <v>255</v>
      </c>
      <c r="AV182" s="101">
        <f>+IF(AU182=CONTROLES!$C$61,CONTROLES!$D$61,CONTROLES!$D$62)</f>
        <v>15</v>
      </c>
      <c r="AW182" s="100" t="s">
        <v>256</v>
      </c>
      <c r="AX182" s="101">
        <f>+IF(AW182=CONTROLES!$C$63,CONTROLES!$D$63,IF(AW182=CONTROLES!$C$64,CONTROLES!$D$64,0))</f>
        <v>10</v>
      </c>
      <c r="AY182" s="101">
        <f t="shared" si="1"/>
        <v>95</v>
      </c>
      <c r="AZ182" s="106" t="str">
        <f t="shared" si="2"/>
        <v>Moderado</v>
      </c>
      <c r="BA182" s="184"/>
      <c r="BB182" s="386"/>
      <c r="BC182" s="386"/>
      <c r="BD182" s="386"/>
      <c r="BE182" s="386"/>
      <c r="BF182" s="386"/>
      <c r="BG182" s="143"/>
      <c r="BH182" s="143"/>
      <c r="BI182" s="143"/>
      <c r="BJ182" s="143"/>
      <c r="BK182" s="143"/>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61"/>
      <c r="CN182" s="257"/>
      <c r="CO182" s="257"/>
      <c r="CP182" s="257"/>
      <c r="CQ182" s="257"/>
      <c r="CR182" s="257"/>
      <c r="CS182" s="257"/>
      <c r="CT182" s="257"/>
      <c r="CU182" s="257"/>
      <c r="CV182" s="260"/>
      <c r="CW182" s="260"/>
      <c r="CX182" s="260"/>
      <c r="CY182" s="260"/>
      <c r="CZ182" s="260"/>
      <c r="DA182" s="257"/>
      <c r="DB182" s="46"/>
      <c r="DC182" s="46"/>
      <c r="DD182" s="46"/>
      <c r="DE182" s="46"/>
      <c r="DF182" s="46"/>
      <c r="DG182" s="46"/>
      <c r="DH182" s="46"/>
      <c r="DI182" s="46"/>
      <c r="DJ182" s="46"/>
      <c r="DK182" s="69"/>
      <c r="DL182" s="69"/>
      <c r="DM182" s="46"/>
      <c r="DN182" s="69"/>
      <c r="DO182" s="69"/>
      <c r="DP182" s="69"/>
      <c r="DQ182" s="69"/>
      <c r="DR182" s="69"/>
      <c r="DS182" s="69"/>
      <c r="DT182" s="69"/>
      <c r="DU182" s="69"/>
      <c r="DV182" s="69"/>
      <c r="DW182" s="69"/>
      <c r="DX182" s="69"/>
      <c r="DY182" s="69"/>
      <c r="DZ182" s="69"/>
      <c r="EA182" s="69"/>
      <c r="EB182" s="69"/>
      <c r="EC182" s="69"/>
      <c r="ED182" s="69"/>
    </row>
    <row r="183" spans="1:134" ht="39.75" hidden="1" customHeight="1" x14ac:dyDescent="0.25">
      <c r="A183" s="387"/>
      <c r="B183" s="398" t="s">
        <v>539</v>
      </c>
      <c r="C183" s="389" t="str">
        <f>VLOOKUP(B183,FORMULAS!$A$30:$B$46,2,0)</f>
        <v>OBJETIVO PROCESO</v>
      </c>
      <c r="D183" s="389" t="str">
        <f>VLOOKUP(B183,FORMULAS!$A$30:$C$46,3,0)</f>
        <v>RESPONSABLE</v>
      </c>
      <c r="E183" s="94"/>
      <c r="F183" s="389"/>
      <c r="G183" s="94"/>
      <c r="H183" s="389"/>
      <c r="I183" s="93"/>
      <c r="J183" s="93"/>
      <c r="K183" s="93"/>
      <c r="L183" s="93"/>
      <c r="M183" s="93"/>
      <c r="N183" s="93"/>
      <c r="O183" s="93"/>
      <c r="P183" s="389" t="s">
        <v>576</v>
      </c>
      <c r="Q183" s="387" t="str">
        <f>VLOOKUP(P183,FORMULAS!$H$1:$J$11,2,0)</f>
        <v>ZONA</v>
      </c>
      <c r="R183" s="388" t="str">
        <f>+Q183</f>
        <v>ZONA</v>
      </c>
      <c r="S183" s="389" t="e">
        <f>VLOOKUP(A183,'Impacto Ri Inhe'!$B$5:$AF$42,31)</f>
        <v>#N/A</v>
      </c>
      <c r="T183" s="388" t="e">
        <f>CONCATENATE(R183,S183)</f>
        <v>#N/A</v>
      </c>
      <c r="U183" s="397" t="e">
        <f>VLOOKUP(T183,FORMULAS!$K$17:$L$42,2,0)</f>
        <v>#N/A</v>
      </c>
      <c r="V183" s="95"/>
      <c r="W183" s="94"/>
      <c r="X183" s="94"/>
      <c r="Y183" s="94"/>
      <c r="Z183" s="97"/>
      <c r="AA183" s="98">
        <f>+IF(Z183='Tabla Valoración controles'!$D$4,'Tabla Valoración controles'!$F$4,IF('Mapa Corrupcion'!Z183='Tabla Valoración controles'!$D$5,'Tabla Valoración controles'!$F$5,IF(Z183=FORMULAS!$A$10,0,'Tabla Valoración controles'!$F$6)))</f>
        <v>0.1</v>
      </c>
      <c r="AB183" s="97"/>
      <c r="AC183" s="98">
        <f>+IF(AB183='Tabla Valoración controles'!$D$7,'Tabla Valoración controles'!$F$7,IF(Z183=FORMULAS!$A$10,0,'Tabla Valoración controles'!$F$8))</f>
        <v>0.15</v>
      </c>
      <c r="AD183" s="97"/>
      <c r="AE183" s="98">
        <f>+IF(AD183='Tabla Valoración controles'!$D$9,'Tabla Valoración controles'!$F$9,IF(Z183=FORMULAS!$A$10,0,'Tabla Valoración controles'!$F$10))</f>
        <v>0</v>
      </c>
      <c r="AF183" s="97"/>
      <c r="AG183" s="98">
        <f>+IF(AF183='Tabla Valoración controles'!$D$9,'Tabla Valoración controles'!$F$9,IF(AB183=FORMULAS!$A$10,0,'Tabla Valoración controles'!$F$10))</f>
        <v>0</v>
      </c>
      <c r="AH183" s="97"/>
      <c r="AI183" s="98">
        <f>+IF(AH183='Tabla Valoración controles'!$D$13,'Tabla Valoración controles'!$F$13,'Tabla Valoración controles'!$F$14)</f>
        <v>0</v>
      </c>
      <c r="AJ183" s="99">
        <f t="shared" si="0"/>
        <v>0.25</v>
      </c>
      <c r="AK183" s="100" t="s">
        <v>246</v>
      </c>
      <c r="AL183" s="101">
        <f>+IF(AK183=CONTROLES!$C$50,CONTROLES!$D$50,CONTROLES!$D$51)</f>
        <v>15</v>
      </c>
      <c r="AM183" s="100" t="s">
        <v>251</v>
      </c>
      <c r="AN183" s="101">
        <f>+IF(AM183=CONTROLES!$C$52,CONTROLES!$D$52,CONTROLES!$D$53)</f>
        <v>15</v>
      </c>
      <c r="AO183" s="100" t="s">
        <v>252</v>
      </c>
      <c r="AP183" s="101">
        <f>+IF(AO183=CONTROLES!$C$54,CONTROLES!$D$54,CONTROLES!$D$55)</f>
        <v>15</v>
      </c>
      <c r="AQ183" s="100" t="s">
        <v>283</v>
      </c>
      <c r="AR183" s="101">
        <f>+IF(AQ183=CONTROLES!$C$56,CONTROLES!$D$56,IF(AQ183=CONTROLES!$C$57,CONTROLES!$D$57,CONTROLES!$D$58))</f>
        <v>10</v>
      </c>
      <c r="AS183" s="100" t="s">
        <v>254</v>
      </c>
      <c r="AT183" s="101">
        <f>+IF(AS183=CONTROLES!$C$59,CONTROLES!$D$59,CONTROLES!$D$60)</f>
        <v>15</v>
      </c>
      <c r="AU183" s="100" t="s">
        <v>255</v>
      </c>
      <c r="AV183" s="101">
        <f>+IF(AU183=CONTROLES!$C$61,CONTROLES!$D$61,CONTROLES!$D$62)</f>
        <v>15</v>
      </c>
      <c r="AW183" s="100" t="s">
        <v>256</v>
      </c>
      <c r="AX183" s="101">
        <f>+IF(AW183=CONTROLES!$C$63,CONTROLES!$D$63,IF(AW183=CONTROLES!$C$64,CONTROLES!$D$64,0))</f>
        <v>10</v>
      </c>
      <c r="AY183" s="101">
        <f t="shared" si="1"/>
        <v>95</v>
      </c>
      <c r="AZ183" s="106" t="str">
        <f t="shared" si="2"/>
        <v>Moderado</v>
      </c>
      <c r="BA183" s="228" t="s">
        <v>21</v>
      </c>
      <c r="BB183" s="390" t="str">
        <f>VLOOKUP(BA183,FORMULAS!$A$77:$B$82,2,0)</f>
        <v>Probabilidad</v>
      </c>
      <c r="BC183" s="399" t="e">
        <f>+S183</f>
        <v>#N/A</v>
      </c>
      <c r="BD183" s="400" t="e">
        <f>CONCATENATE(BC183,"-",BB183)</f>
        <v>#N/A</v>
      </c>
      <c r="BE183" s="397" t="e">
        <f>VLOOKUP(BD183,FORMULAS!$I$77:$J$97,2,0)</f>
        <v>#N/A</v>
      </c>
      <c r="BF183" s="397"/>
      <c r="BG183" s="143"/>
      <c r="BH183" s="143"/>
      <c r="BI183" s="143"/>
      <c r="BJ183" s="143"/>
      <c r="BK183" s="143"/>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61"/>
      <c r="CN183" s="257"/>
      <c r="CO183" s="257"/>
      <c r="CP183" s="257"/>
      <c r="CQ183" s="257"/>
      <c r="CR183" s="257"/>
      <c r="CS183" s="257"/>
      <c r="CT183" s="257"/>
      <c r="CU183" s="257"/>
      <c r="CV183" s="260"/>
      <c r="CW183" s="260"/>
      <c r="CX183" s="260"/>
      <c r="CY183" s="260"/>
      <c r="CZ183" s="260"/>
      <c r="DA183" s="257"/>
      <c r="DB183" s="46"/>
      <c r="DC183" s="46"/>
      <c r="DD183" s="46"/>
      <c r="DE183" s="46"/>
      <c r="DF183" s="46"/>
      <c r="DG183" s="46"/>
      <c r="DH183" s="46"/>
      <c r="DI183" s="46"/>
      <c r="DJ183" s="46"/>
      <c r="DK183" s="69"/>
      <c r="DL183" s="69"/>
      <c r="DM183" s="46"/>
      <c r="DN183" s="69"/>
      <c r="DO183" s="69"/>
      <c r="DP183" s="69"/>
      <c r="DQ183" s="69"/>
      <c r="DR183" s="69"/>
      <c r="DS183" s="69"/>
      <c r="DT183" s="69"/>
      <c r="DU183" s="69"/>
      <c r="DV183" s="69"/>
      <c r="DW183" s="69"/>
      <c r="DX183" s="69"/>
      <c r="DY183" s="69"/>
      <c r="DZ183" s="69"/>
      <c r="EA183" s="69"/>
      <c r="EB183" s="69"/>
      <c r="EC183" s="69"/>
      <c r="ED183" s="69"/>
    </row>
    <row r="184" spans="1:134" ht="39.75" hidden="1" customHeight="1" x14ac:dyDescent="0.25">
      <c r="A184" s="385"/>
      <c r="B184" s="385"/>
      <c r="C184" s="385"/>
      <c r="D184" s="385"/>
      <c r="E184" s="94"/>
      <c r="F184" s="385"/>
      <c r="G184" s="94"/>
      <c r="H184" s="385"/>
      <c r="I184" s="198"/>
      <c r="J184" s="198"/>
      <c r="K184" s="198"/>
      <c r="L184" s="198"/>
      <c r="M184" s="198"/>
      <c r="N184" s="198"/>
      <c r="O184" s="198"/>
      <c r="P184" s="385"/>
      <c r="Q184" s="385"/>
      <c r="R184" s="385"/>
      <c r="S184" s="385"/>
      <c r="T184" s="385"/>
      <c r="U184" s="385"/>
      <c r="V184" s="95"/>
      <c r="W184" s="94"/>
      <c r="X184" s="94"/>
      <c r="Y184" s="94"/>
      <c r="Z184" s="97"/>
      <c r="AA184" s="98">
        <f>+IF(Z184='Tabla Valoración controles'!$D$4,'Tabla Valoración controles'!$F$4,IF('Mapa Corrupcion'!Z184='Tabla Valoración controles'!$D$5,'Tabla Valoración controles'!$F$5,IF(Z184=FORMULAS!$A$10,0,'Tabla Valoración controles'!$F$6)))</f>
        <v>0.1</v>
      </c>
      <c r="AB184" s="97"/>
      <c r="AC184" s="98">
        <f>+IF(AB184='Tabla Valoración controles'!$D$7,'Tabla Valoración controles'!$F$7,IF(Z184=FORMULAS!$A$10,0,'Tabla Valoración controles'!$F$8))</f>
        <v>0.15</v>
      </c>
      <c r="AD184" s="97"/>
      <c r="AE184" s="98">
        <f>+IF(AD184='Tabla Valoración controles'!$D$9,'Tabla Valoración controles'!$F$9,IF(Z184=FORMULAS!$A$10,0,'Tabla Valoración controles'!$F$10))</f>
        <v>0</v>
      </c>
      <c r="AF184" s="97"/>
      <c r="AG184" s="98">
        <f>+IF(AF184='Tabla Valoración controles'!$D$9,'Tabla Valoración controles'!$F$9,IF(AB184=FORMULAS!$A$10,0,'Tabla Valoración controles'!$F$10))</f>
        <v>0</v>
      </c>
      <c r="AH184" s="97"/>
      <c r="AI184" s="98">
        <f>+IF(AH184='Tabla Valoración controles'!$D$13,'Tabla Valoración controles'!$F$13,'Tabla Valoración controles'!$F$14)</f>
        <v>0</v>
      </c>
      <c r="AJ184" s="99">
        <f t="shared" si="0"/>
        <v>0.25</v>
      </c>
      <c r="AK184" s="100" t="s">
        <v>246</v>
      </c>
      <c r="AL184" s="101">
        <f>+IF(AK184=CONTROLES!$C$50,CONTROLES!$D$50,CONTROLES!$D$51)</f>
        <v>15</v>
      </c>
      <c r="AM184" s="100" t="s">
        <v>251</v>
      </c>
      <c r="AN184" s="101">
        <f>+IF(AM184=CONTROLES!$C$52,CONTROLES!$D$52,CONTROLES!$D$53)</f>
        <v>15</v>
      </c>
      <c r="AO184" s="100" t="s">
        <v>252</v>
      </c>
      <c r="AP184" s="101">
        <f>+IF(AO184=CONTROLES!$C$54,CONTROLES!$D$54,CONTROLES!$D$55)</f>
        <v>15</v>
      </c>
      <c r="AQ184" s="100" t="s">
        <v>283</v>
      </c>
      <c r="AR184" s="101">
        <f>+IF(AQ184=CONTROLES!$C$56,CONTROLES!$D$56,IF(AQ184=CONTROLES!$C$57,CONTROLES!$D$57,CONTROLES!$D$58))</f>
        <v>10</v>
      </c>
      <c r="AS184" s="100" t="s">
        <v>254</v>
      </c>
      <c r="AT184" s="101">
        <f>+IF(AS184=CONTROLES!$C$59,CONTROLES!$D$59,CONTROLES!$D$60)</f>
        <v>15</v>
      </c>
      <c r="AU184" s="100" t="s">
        <v>255</v>
      </c>
      <c r="AV184" s="101">
        <f>+IF(AU184=CONTROLES!$C$61,CONTROLES!$D$61,CONTROLES!$D$62)</f>
        <v>15</v>
      </c>
      <c r="AW184" s="100" t="s">
        <v>256</v>
      </c>
      <c r="AX184" s="101">
        <f>+IF(AW184=CONTROLES!$C$63,CONTROLES!$D$63,IF(AW184=CONTROLES!$C$64,CONTROLES!$D$64,0))</f>
        <v>10</v>
      </c>
      <c r="AY184" s="101">
        <f t="shared" si="1"/>
        <v>95</v>
      </c>
      <c r="AZ184" s="106" t="str">
        <f t="shared" si="2"/>
        <v>Moderado</v>
      </c>
      <c r="BA184" s="231"/>
      <c r="BB184" s="385"/>
      <c r="BC184" s="385"/>
      <c r="BD184" s="385"/>
      <c r="BE184" s="385"/>
      <c r="BF184" s="385"/>
      <c r="BG184" s="143"/>
      <c r="BH184" s="143"/>
      <c r="BI184" s="143"/>
      <c r="BJ184" s="143"/>
      <c r="BK184" s="143"/>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61"/>
      <c r="CN184" s="257"/>
      <c r="CO184" s="257"/>
      <c r="CP184" s="257"/>
      <c r="CQ184" s="257"/>
      <c r="CR184" s="257"/>
      <c r="CS184" s="257"/>
      <c r="CT184" s="257"/>
      <c r="CU184" s="257"/>
      <c r="CV184" s="260"/>
      <c r="CW184" s="260"/>
      <c r="CX184" s="260"/>
      <c r="CY184" s="260"/>
      <c r="CZ184" s="260"/>
      <c r="DA184" s="257"/>
      <c r="DB184" s="46"/>
      <c r="DC184" s="46"/>
      <c r="DD184" s="46"/>
      <c r="DE184" s="46"/>
      <c r="DF184" s="46"/>
      <c r="DG184" s="46"/>
      <c r="DH184" s="46"/>
      <c r="DI184" s="46"/>
      <c r="DJ184" s="46"/>
      <c r="DK184" s="69"/>
      <c r="DL184" s="69"/>
      <c r="DM184" s="46"/>
      <c r="DN184" s="69"/>
      <c r="DO184" s="69"/>
      <c r="DP184" s="69"/>
      <c r="DQ184" s="69"/>
      <c r="DR184" s="69"/>
      <c r="DS184" s="69"/>
      <c r="DT184" s="69"/>
      <c r="DU184" s="69"/>
      <c r="DV184" s="69"/>
      <c r="DW184" s="69"/>
      <c r="DX184" s="69"/>
      <c r="DY184" s="69"/>
      <c r="DZ184" s="69"/>
      <c r="EA184" s="69"/>
      <c r="EB184" s="69"/>
      <c r="EC184" s="69"/>
      <c r="ED184" s="69"/>
    </row>
    <row r="185" spans="1:134" ht="39.75" hidden="1" customHeight="1" x14ac:dyDescent="0.25">
      <c r="A185" s="385"/>
      <c r="B185" s="385"/>
      <c r="C185" s="385"/>
      <c r="D185" s="385"/>
      <c r="E185" s="94"/>
      <c r="F185" s="385"/>
      <c r="G185" s="94"/>
      <c r="H185" s="385"/>
      <c r="I185" s="198"/>
      <c r="J185" s="198"/>
      <c r="K185" s="198"/>
      <c r="L185" s="198"/>
      <c r="M185" s="198"/>
      <c r="N185" s="198"/>
      <c r="O185" s="198"/>
      <c r="P185" s="385"/>
      <c r="Q185" s="385"/>
      <c r="R185" s="385"/>
      <c r="S185" s="385"/>
      <c r="T185" s="385"/>
      <c r="U185" s="385"/>
      <c r="V185" s="95"/>
      <c r="W185" s="94"/>
      <c r="X185" s="94"/>
      <c r="Y185" s="94"/>
      <c r="Z185" s="97"/>
      <c r="AA185" s="98">
        <f>+IF(Z185='Tabla Valoración controles'!$D$4,'Tabla Valoración controles'!$F$4,IF('Mapa Corrupcion'!Z185='Tabla Valoración controles'!$D$5,'Tabla Valoración controles'!$F$5,IF(Z185=FORMULAS!$A$10,0,'Tabla Valoración controles'!$F$6)))</f>
        <v>0.1</v>
      </c>
      <c r="AB185" s="97"/>
      <c r="AC185" s="98">
        <f>+IF(AB185='Tabla Valoración controles'!$D$7,'Tabla Valoración controles'!$F$7,IF(Z185=FORMULAS!$A$10,0,'Tabla Valoración controles'!$F$8))</f>
        <v>0.15</v>
      </c>
      <c r="AD185" s="97"/>
      <c r="AE185" s="98">
        <f>+IF(AD185='Tabla Valoración controles'!$D$9,'Tabla Valoración controles'!$F$9,IF(Z185=FORMULAS!$A$10,0,'Tabla Valoración controles'!$F$10))</f>
        <v>0</v>
      </c>
      <c r="AF185" s="97"/>
      <c r="AG185" s="98">
        <f>+IF(AF185='Tabla Valoración controles'!$D$9,'Tabla Valoración controles'!$F$9,IF(AB185=FORMULAS!$A$10,0,'Tabla Valoración controles'!$F$10))</f>
        <v>0</v>
      </c>
      <c r="AH185" s="97"/>
      <c r="AI185" s="98">
        <f>+IF(AH185='Tabla Valoración controles'!$D$13,'Tabla Valoración controles'!$F$13,'Tabla Valoración controles'!$F$14)</f>
        <v>0</v>
      </c>
      <c r="AJ185" s="99">
        <f t="shared" si="0"/>
        <v>0.25</v>
      </c>
      <c r="AK185" s="100" t="s">
        <v>246</v>
      </c>
      <c r="AL185" s="101">
        <f>+IF(AK185=CONTROLES!$C$50,CONTROLES!$D$50,CONTROLES!$D$51)</f>
        <v>15</v>
      </c>
      <c r="AM185" s="100" t="s">
        <v>251</v>
      </c>
      <c r="AN185" s="101">
        <f>+IF(AM185=CONTROLES!$C$52,CONTROLES!$D$52,CONTROLES!$D$53)</f>
        <v>15</v>
      </c>
      <c r="AO185" s="100" t="s">
        <v>252</v>
      </c>
      <c r="AP185" s="101">
        <f>+IF(AO185=CONTROLES!$C$54,CONTROLES!$D$54,CONTROLES!$D$55)</f>
        <v>15</v>
      </c>
      <c r="AQ185" s="100" t="s">
        <v>283</v>
      </c>
      <c r="AR185" s="101">
        <f>+IF(AQ185=CONTROLES!$C$56,CONTROLES!$D$56,IF(AQ185=CONTROLES!$C$57,CONTROLES!$D$57,CONTROLES!$D$58))</f>
        <v>10</v>
      </c>
      <c r="AS185" s="100" t="s">
        <v>254</v>
      </c>
      <c r="AT185" s="101">
        <f>+IF(AS185=CONTROLES!$C$59,CONTROLES!$D$59,CONTROLES!$D$60)</f>
        <v>15</v>
      </c>
      <c r="AU185" s="100" t="s">
        <v>255</v>
      </c>
      <c r="AV185" s="101">
        <f>+IF(AU185=CONTROLES!$C$61,CONTROLES!$D$61,CONTROLES!$D$62)</f>
        <v>15</v>
      </c>
      <c r="AW185" s="100" t="s">
        <v>256</v>
      </c>
      <c r="AX185" s="101">
        <f>+IF(AW185=CONTROLES!$C$63,CONTROLES!$D$63,IF(AW185=CONTROLES!$C$64,CONTROLES!$D$64,0))</f>
        <v>10</v>
      </c>
      <c r="AY185" s="101">
        <f t="shared" si="1"/>
        <v>95</v>
      </c>
      <c r="AZ185" s="106" t="str">
        <f t="shared" si="2"/>
        <v>Moderado</v>
      </c>
      <c r="BA185" s="231"/>
      <c r="BB185" s="385"/>
      <c r="BC185" s="385"/>
      <c r="BD185" s="385"/>
      <c r="BE185" s="385"/>
      <c r="BF185" s="385"/>
      <c r="BG185" s="143"/>
      <c r="BH185" s="143"/>
      <c r="BI185" s="143"/>
      <c r="BJ185" s="143"/>
      <c r="BK185" s="143"/>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61"/>
      <c r="CN185" s="257"/>
      <c r="CO185" s="257"/>
      <c r="CP185" s="257"/>
      <c r="CQ185" s="257"/>
      <c r="CR185" s="257"/>
      <c r="CS185" s="257"/>
      <c r="CT185" s="257"/>
      <c r="CU185" s="257"/>
      <c r="CV185" s="260"/>
      <c r="CW185" s="260"/>
      <c r="CX185" s="260"/>
      <c r="CY185" s="260"/>
      <c r="CZ185" s="260"/>
      <c r="DA185" s="257"/>
      <c r="DB185" s="46"/>
      <c r="DC185" s="46"/>
      <c r="DD185" s="46"/>
      <c r="DE185" s="46"/>
      <c r="DF185" s="46"/>
      <c r="DG185" s="46"/>
      <c r="DH185" s="46"/>
      <c r="DI185" s="46"/>
      <c r="DJ185" s="46"/>
      <c r="DK185" s="69"/>
      <c r="DL185" s="69"/>
      <c r="DM185" s="46"/>
      <c r="DN185" s="69"/>
      <c r="DO185" s="69"/>
      <c r="DP185" s="69"/>
      <c r="DQ185" s="69"/>
      <c r="DR185" s="69"/>
      <c r="DS185" s="69"/>
      <c r="DT185" s="69"/>
      <c r="DU185" s="69"/>
      <c r="DV185" s="69"/>
      <c r="DW185" s="69"/>
      <c r="DX185" s="69"/>
      <c r="DY185" s="69"/>
      <c r="DZ185" s="69"/>
      <c r="EA185" s="69"/>
      <c r="EB185" s="69"/>
      <c r="EC185" s="69"/>
      <c r="ED185" s="69"/>
    </row>
    <row r="186" spans="1:134" ht="39.75" hidden="1" customHeight="1" x14ac:dyDescent="0.25">
      <c r="A186" s="385"/>
      <c r="B186" s="385"/>
      <c r="C186" s="385"/>
      <c r="D186" s="385"/>
      <c r="E186" s="94"/>
      <c r="F186" s="385"/>
      <c r="G186" s="94"/>
      <c r="H186" s="385"/>
      <c r="I186" s="198"/>
      <c r="J186" s="198"/>
      <c r="K186" s="198"/>
      <c r="L186" s="198"/>
      <c r="M186" s="198"/>
      <c r="N186" s="198"/>
      <c r="O186" s="198"/>
      <c r="P186" s="385"/>
      <c r="Q186" s="385"/>
      <c r="R186" s="385"/>
      <c r="S186" s="385"/>
      <c r="T186" s="385"/>
      <c r="U186" s="385"/>
      <c r="V186" s="95"/>
      <c r="W186" s="94"/>
      <c r="X186" s="94"/>
      <c r="Y186" s="94"/>
      <c r="Z186" s="97"/>
      <c r="AA186" s="98">
        <f>+IF(Z186='Tabla Valoración controles'!$D$4,'Tabla Valoración controles'!$F$4,IF('Mapa Corrupcion'!Z186='Tabla Valoración controles'!$D$5,'Tabla Valoración controles'!$F$5,IF(Z186=FORMULAS!$A$10,0,'Tabla Valoración controles'!$F$6)))</f>
        <v>0.1</v>
      </c>
      <c r="AB186" s="97"/>
      <c r="AC186" s="98">
        <f>+IF(AB186='Tabla Valoración controles'!$D$7,'Tabla Valoración controles'!$F$7,IF(Z186=FORMULAS!$A$10,0,'Tabla Valoración controles'!$F$8))</f>
        <v>0.15</v>
      </c>
      <c r="AD186" s="97"/>
      <c r="AE186" s="98">
        <f>+IF(AD186='Tabla Valoración controles'!$D$9,'Tabla Valoración controles'!$F$9,IF(Z186=FORMULAS!$A$10,0,'Tabla Valoración controles'!$F$10))</f>
        <v>0</v>
      </c>
      <c r="AF186" s="97"/>
      <c r="AG186" s="98">
        <f>+IF(AF186='Tabla Valoración controles'!$D$9,'Tabla Valoración controles'!$F$9,IF(AB186=FORMULAS!$A$10,0,'Tabla Valoración controles'!$F$10))</f>
        <v>0</v>
      </c>
      <c r="AH186" s="97"/>
      <c r="AI186" s="98">
        <f>+IF(AH186='Tabla Valoración controles'!$D$13,'Tabla Valoración controles'!$F$13,'Tabla Valoración controles'!$F$14)</f>
        <v>0</v>
      </c>
      <c r="AJ186" s="99">
        <f t="shared" si="0"/>
        <v>0.25</v>
      </c>
      <c r="AK186" s="100" t="s">
        <v>246</v>
      </c>
      <c r="AL186" s="101">
        <f>+IF(AK186=CONTROLES!$C$50,CONTROLES!$D$50,CONTROLES!$D$51)</f>
        <v>15</v>
      </c>
      <c r="AM186" s="100" t="s">
        <v>251</v>
      </c>
      <c r="AN186" s="101">
        <f>+IF(AM186=CONTROLES!$C$52,CONTROLES!$D$52,CONTROLES!$D$53)</f>
        <v>15</v>
      </c>
      <c r="AO186" s="100" t="s">
        <v>252</v>
      </c>
      <c r="AP186" s="101">
        <f>+IF(AO186=CONTROLES!$C$54,CONTROLES!$D$54,CONTROLES!$D$55)</f>
        <v>15</v>
      </c>
      <c r="AQ186" s="100" t="s">
        <v>283</v>
      </c>
      <c r="AR186" s="101">
        <f>+IF(AQ186=CONTROLES!$C$56,CONTROLES!$D$56,IF(AQ186=CONTROLES!$C$57,CONTROLES!$D$57,CONTROLES!$D$58))</f>
        <v>10</v>
      </c>
      <c r="AS186" s="100" t="s">
        <v>254</v>
      </c>
      <c r="AT186" s="101">
        <f>+IF(AS186=CONTROLES!$C$59,CONTROLES!$D$59,CONTROLES!$D$60)</f>
        <v>15</v>
      </c>
      <c r="AU186" s="100" t="s">
        <v>255</v>
      </c>
      <c r="AV186" s="101">
        <f>+IF(AU186=CONTROLES!$C$61,CONTROLES!$D$61,CONTROLES!$D$62)</f>
        <v>15</v>
      </c>
      <c r="AW186" s="100" t="s">
        <v>256</v>
      </c>
      <c r="AX186" s="101">
        <f>+IF(AW186=CONTROLES!$C$63,CONTROLES!$D$63,IF(AW186=CONTROLES!$C$64,CONTROLES!$D$64,0))</f>
        <v>10</v>
      </c>
      <c r="AY186" s="101">
        <f t="shared" si="1"/>
        <v>95</v>
      </c>
      <c r="AZ186" s="106" t="str">
        <f t="shared" si="2"/>
        <v>Moderado</v>
      </c>
      <c r="BA186" s="231"/>
      <c r="BB186" s="385"/>
      <c r="BC186" s="385"/>
      <c r="BD186" s="385"/>
      <c r="BE186" s="385"/>
      <c r="BF186" s="385"/>
      <c r="BG186" s="143"/>
      <c r="BH186" s="143"/>
      <c r="BI186" s="143"/>
      <c r="BJ186" s="143"/>
      <c r="BK186" s="143"/>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61"/>
      <c r="CN186" s="257"/>
      <c r="CO186" s="257"/>
      <c r="CP186" s="257"/>
      <c r="CQ186" s="257"/>
      <c r="CR186" s="257"/>
      <c r="CS186" s="257"/>
      <c r="CT186" s="257"/>
      <c r="CU186" s="257"/>
      <c r="CV186" s="260"/>
      <c r="CW186" s="260"/>
      <c r="CX186" s="260"/>
      <c r="CY186" s="260"/>
      <c r="CZ186" s="260"/>
      <c r="DA186" s="257"/>
      <c r="DB186" s="46"/>
      <c r="DC186" s="46"/>
      <c r="DD186" s="46"/>
      <c r="DE186" s="46"/>
      <c r="DF186" s="46"/>
      <c r="DG186" s="46"/>
      <c r="DH186" s="46"/>
      <c r="DI186" s="46"/>
      <c r="DJ186" s="46"/>
      <c r="DK186" s="69"/>
      <c r="DL186" s="69"/>
      <c r="DM186" s="46"/>
      <c r="DN186" s="69"/>
      <c r="DO186" s="69"/>
      <c r="DP186" s="69"/>
      <c r="DQ186" s="69"/>
      <c r="DR186" s="69"/>
      <c r="DS186" s="69"/>
      <c r="DT186" s="69"/>
      <c r="DU186" s="69"/>
      <c r="DV186" s="69"/>
      <c r="DW186" s="69"/>
      <c r="DX186" s="69"/>
      <c r="DY186" s="69"/>
      <c r="DZ186" s="69"/>
      <c r="EA186" s="69"/>
      <c r="EB186" s="69"/>
      <c r="EC186" s="69"/>
      <c r="ED186" s="69"/>
    </row>
    <row r="187" spans="1:134" ht="39.75" hidden="1" customHeight="1" x14ac:dyDescent="0.25">
      <c r="A187" s="385"/>
      <c r="B187" s="385"/>
      <c r="C187" s="385"/>
      <c r="D187" s="385"/>
      <c r="E187" s="94"/>
      <c r="F187" s="385"/>
      <c r="G187" s="94"/>
      <c r="H187" s="385"/>
      <c r="I187" s="198"/>
      <c r="J187" s="198"/>
      <c r="K187" s="198"/>
      <c r="L187" s="198"/>
      <c r="M187" s="198"/>
      <c r="N187" s="198"/>
      <c r="O187" s="198"/>
      <c r="P187" s="385"/>
      <c r="Q187" s="385"/>
      <c r="R187" s="385"/>
      <c r="S187" s="385"/>
      <c r="T187" s="385"/>
      <c r="U187" s="385"/>
      <c r="V187" s="95"/>
      <c r="W187" s="94"/>
      <c r="X187" s="94"/>
      <c r="Y187" s="94"/>
      <c r="Z187" s="97"/>
      <c r="AA187" s="98">
        <f>+IF(Z187='Tabla Valoración controles'!$D$4,'Tabla Valoración controles'!$F$4,IF('Mapa Corrupcion'!Z187='Tabla Valoración controles'!$D$5,'Tabla Valoración controles'!$F$5,IF(Z187=FORMULAS!$A$10,0,'Tabla Valoración controles'!$F$6)))</f>
        <v>0.1</v>
      </c>
      <c r="AB187" s="97"/>
      <c r="AC187" s="98">
        <f>+IF(AB187='Tabla Valoración controles'!$D$7,'Tabla Valoración controles'!$F$7,IF(Z187=FORMULAS!$A$10,0,'Tabla Valoración controles'!$F$8))</f>
        <v>0.15</v>
      </c>
      <c r="AD187" s="97"/>
      <c r="AE187" s="98">
        <f>+IF(AD187='Tabla Valoración controles'!$D$9,'Tabla Valoración controles'!$F$9,IF(Z187=FORMULAS!$A$10,0,'Tabla Valoración controles'!$F$10))</f>
        <v>0</v>
      </c>
      <c r="AF187" s="97"/>
      <c r="AG187" s="98">
        <f>+IF(AF187='Tabla Valoración controles'!$D$9,'Tabla Valoración controles'!$F$9,IF(AB187=FORMULAS!$A$10,0,'Tabla Valoración controles'!$F$10))</f>
        <v>0</v>
      </c>
      <c r="AH187" s="97"/>
      <c r="AI187" s="98">
        <f>+IF(AH187='Tabla Valoración controles'!$D$13,'Tabla Valoración controles'!$F$13,'Tabla Valoración controles'!$F$14)</f>
        <v>0</v>
      </c>
      <c r="AJ187" s="99">
        <f t="shared" si="0"/>
        <v>0.25</v>
      </c>
      <c r="AK187" s="100" t="s">
        <v>246</v>
      </c>
      <c r="AL187" s="101">
        <f>+IF(AK187=CONTROLES!$C$50,CONTROLES!$D$50,CONTROLES!$D$51)</f>
        <v>15</v>
      </c>
      <c r="AM187" s="100" t="s">
        <v>251</v>
      </c>
      <c r="AN187" s="101">
        <f>+IF(AM187=CONTROLES!$C$52,CONTROLES!$D$52,CONTROLES!$D$53)</f>
        <v>15</v>
      </c>
      <c r="AO187" s="100" t="s">
        <v>252</v>
      </c>
      <c r="AP187" s="101">
        <f>+IF(AO187=CONTROLES!$C$54,CONTROLES!$D$54,CONTROLES!$D$55)</f>
        <v>15</v>
      </c>
      <c r="AQ187" s="100" t="s">
        <v>283</v>
      </c>
      <c r="AR187" s="101">
        <f>+IF(AQ187=CONTROLES!$C$56,CONTROLES!$D$56,IF(AQ187=CONTROLES!$C$57,CONTROLES!$D$57,CONTROLES!$D$58))</f>
        <v>10</v>
      </c>
      <c r="AS187" s="100" t="s">
        <v>254</v>
      </c>
      <c r="AT187" s="101">
        <f>+IF(AS187=CONTROLES!$C$59,CONTROLES!$D$59,CONTROLES!$D$60)</f>
        <v>15</v>
      </c>
      <c r="AU187" s="100" t="s">
        <v>255</v>
      </c>
      <c r="AV187" s="101">
        <f>+IF(AU187=CONTROLES!$C$61,CONTROLES!$D$61,CONTROLES!$D$62)</f>
        <v>15</v>
      </c>
      <c r="AW187" s="100" t="s">
        <v>256</v>
      </c>
      <c r="AX187" s="101">
        <f>+IF(AW187=CONTROLES!$C$63,CONTROLES!$D$63,IF(AW187=CONTROLES!$C$64,CONTROLES!$D$64,0))</f>
        <v>10</v>
      </c>
      <c r="AY187" s="101">
        <f t="shared" si="1"/>
        <v>95</v>
      </c>
      <c r="AZ187" s="106" t="str">
        <f t="shared" si="2"/>
        <v>Moderado</v>
      </c>
      <c r="BA187" s="231"/>
      <c r="BB187" s="385"/>
      <c r="BC187" s="385"/>
      <c r="BD187" s="385"/>
      <c r="BE187" s="385"/>
      <c r="BF187" s="385"/>
      <c r="BG187" s="143"/>
      <c r="BH187" s="143"/>
      <c r="BI187" s="143"/>
      <c r="BJ187" s="143"/>
      <c r="BK187" s="143"/>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61"/>
      <c r="CN187" s="257"/>
      <c r="CO187" s="257"/>
      <c r="CP187" s="257"/>
      <c r="CQ187" s="257"/>
      <c r="CR187" s="257"/>
      <c r="CS187" s="257"/>
      <c r="CT187" s="257"/>
      <c r="CU187" s="257"/>
      <c r="CV187" s="260"/>
      <c r="CW187" s="260"/>
      <c r="CX187" s="260"/>
      <c r="CY187" s="260"/>
      <c r="CZ187" s="260"/>
      <c r="DA187" s="257"/>
      <c r="DB187" s="46"/>
      <c r="DC187" s="46"/>
      <c r="DD187" s="46"/>
      <c r="DE187" s="46"/>
      <c r="DF187" s="46"/>
      <c r="DG187" s="46"/>
      <c r="DH187" s="46"/>
      <c r="DI187" s="46"/>
      <c r="DJ187" s="46"/>
      <c r="DK187" s="69"/>
      <c r="DL187" s="69"/>
      <c r="DM187" s="46"/>
      <c r="DN187" s="69"/>
      <c r="DO187" s="69"/>
      <c r="DP187" s="69"/>
      <c r="DQ187" s="69"/>
      <c r="DR187" s="69"/>
      <c r="DS187" s="69"/>
      <c r="DT187" s="69"/>
      <c r="DU187" s="69"/>
      <c r="DV187" s="69"/>
      <c r="DW187" s="69"/>
      <c r="DX187" s="69"/>
      <c r="DY187" s="69"/>
      <c r="DZ187" s="69"/>
      <c r="EA187" s="69"/>
      <c r="EB187" s="69"/>
      <c r="EC187" s="69"/>
      <c r="ED187" s="69"/>
    </row>
    <row r="188" spans="1:134" ht="39.75" hidden="1" customHeight="1" x14ac:dyDescent="0.25">
      <c r="A188" s="386"/>
      <c r="B188" s="386"/>
      <c r="C188" s="386"/>
      <c r="D188" s="386"/>
      <c r="E188" s="94"/>
      <c r="F188" s="386"/>
      <c r="G188" s="94"/>
      <c r="H188" s="386"/>
      <c r="I188" s="193"/>
      <c r="J188" s="193"/>
      <c r="K188" s="193"/>
      <c r="L188" s="193"/>
      <c r="M188" s="193"/>
      <c r="N188" s="193"/>
      <c r="O188" s="193"/>
      <c r="P188" s="386"/>
      <c r="Q188" s="386"/>
      <c r="R188" s="386"/>
      <c r="S188" s="386"/>
      <c r="T188" s="386"/>
      <c r="U188" s="386"/>
      <c r="V188" s="95"/>
      <c r="W188" s="94"/>
      <c r="X188" s="94"/>
      <c r="Y188" s="94"/>
      <c r="Z188" s="97"/>
      <c r="AA188" s="98">
        <f>+IF(Z188='Tabla Valoración controles'!$D$4,'Tabla Valoración controles'!$F$4,IF('Mapa Corrupcion'!Z188='Tabla Valoración controles'!$D$5,'Tabla Valoración controles'!$F$5,IF(Z188=FORMULAS!$A$10,0,'Tabla Valoración controles'!$F$6)))</f>
        <v>0.1</v>
      </c>
      <c r="AB188" s="97"/>
      <c r="AC188" s="98">
        <f>+IF(AB188='Tabla Valoración controles'!$D$7,'Tabla Valoración controles'!$F$7,IF(Z188=FORMULAS!$A$10,0,'Tabla Valoración controles'!$F$8))</f>
        <v>0.15</v>
      </c>
      <c r="AD188" s="97"/>
      <c r="AE188" s="98">
        <f>+IF(AD188='Tabla Valoración controles'!$D$9,'Tabla Valoración controles'!$F$9,IF(Z188=FORMULAS!$A$10,0,'Tabla Valoración controles'!$F$10))</f>
        <v>0</v>
      </c>
      <c r="AF188" s="97"/>
      <c r="AG188" s="98">
        <f>+IF(AF188='Tabla Valoración controles'!$D$9,'Tabla Valoración controles'!$F$9,IF(AB188=FORMULAS!$A$10,0,'Tabla Valoración controles'!$F$10))</f>
        <v>0</v>
      </c>
      <c r="AH188" s="97"/>
      <c r="AI188" s="98">
        <f>+IF(AH188='Tabla Valoración controles'!$D$13,'Tabla Valoración controles'!$F$13,'Tabla Valoración controles'!$F$14)</f>
        <v>0</v>
      </c>
      <c r="AJ188" s="99">
        <f t="shared" si="0"/>
        <v>0.25</v>
      </c>
      <c r="AK188" s="100" t="s">
        <v>246</v>
      </c>
      <c r="AL188" s="101">
        <f>+IF(AK188=CONTROLES!$C$50,CONTROLES!$D$50,CONTROLES!$D$51)</f>
        <v>15</v>
      </c>
      <c r="AM188" s="100" t="s">
        <v>251</v>
      </c>
      <c r="AN188" s="101">
        <f>+IF(AM188=CONTROLES!$C$52,CONTROLES!$D$52,CONTROLES!$D$53)</f>
        <v>15</v>
      </c>
      <c r="AO188" s="100" t="s">
        <v>252</v>
      </c>
      <c r="AP188" s="101">
        <f>+IF(AO188=CONTROLES!$C$54,CONTROLES!$D$54,CONTROLES!$D$55)</f>
        <v>15</v>
      </c>
      <c r="AQ188" s="100" t="s">
        <v>283</v>
      </c>
      <c r="AR188" s="101">
        <f>+IF(AQ188=CONTROLES!$C$56,CONTROLES!$D$56,IF(AQ188=CONTROLES!$C$57,CONTROLES!$D$57,CONTROLES!$D$58))</f>
        <v>10</v>
      </c>
      <c r="AS188" s="100" t="s">
        <v>254</v>
      </c>
      <c r="AT188" s="101">
        <f>+IF(AS188=CONTROLES!$C$59,CONTROLES!$D$59,CONTROLES!$D$60)</f>
        <v>15</v>
      </c>
      <c r="AU188" s="100" t="s">
        <v>255</v>
      </c>
      <c r="AV188" s="101">
        <f>+IF(AU188=CONTROLES!$C$61,CONTROLES!$D$61,CONTROLES!$D$62)</f>
        <v>15</v>
      </c>
      <c r="AW188" s="100" t="s">
        <v>256</v>
      </c>
      <c r="AX188" s="101">
        <f>+IF(AW188=CONTROLES!$C$63,CONTROLES!$D$63,IF(AW188=CONTROLES!$C$64,CONTROLES!$D$64,0))</f>
        <v>10</v>
      </c>
      <c r="AY188" s="101">
        <f t="shared" si="1"/>
        <v>95</v>
      </c>
      <c r="AZ188" s="106" t="str">
        <f t="shared" si="2"/>
        <v>Moderado</v>
      </c>
      <c r="BA188" s="184"/>
      <c r="BB188" s="386"/>
      <c r="BC188" s="386"/>
      <c r="BD188" s="386"/>
      <c r="BE188" s="386"/>
      <c r="BF188" s="386"/>
      <c r="BG188" s="143"/>
      <c r="BH188" s="143"/>
      <c r="BI188" s="143"/>
      <c r="BJ188" s="143"/>
      <c r="BK188" s="143"/>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61"/>
      <c r="CN188" s="257"/>
      <c r="CO188" s="257"/>
      <c r="CP188" s="257"/>
      <c r="CQ188" s="257"/>
      <c r="CR188" s="257"/>
      <c r="CS188" s="257"/>
      <c r="CT188" s="257"/>
      <c r="CU188" s="257"/>
      <c r="CV188" s="260"/>
      <c r="CW188" s="260"/>
      <c r="CX188" s="260"/>
      <c r="CY188" s="260"/>
      <c r="CZ188" s="260"/>
      <c r="DA188" s="257"/>
      <c r="DB188" s="46"/>
      <c r="DC188" s="46"/>
      <c r="DD188" s="46"/>
      <c r="DE188" s="46"/>
      <c r="DF188" s="46"/>
      <c r="DG188" s="46"/>
      <c r="DH188" s="46"/>
      <c r="DI188" s="46"/>
      <c r="DJ188" s="46"/>
      <c r="DK188" s="69"/>
      <c r="DL188" s="69"/>
      <c r="DM188" s="46"/>
      <c r="DN188" s="69"/>
      <c r="DO188" s="69"/>
      <c r="DP188" s="69"/>
      <c r="DQ188" s="69"/>
      <c r="DR188" s="69"/>
      <c r="DS188" s="69"/>
      <c r="DT188" s="69"/>
      <c r="DU188" s="69"/>
      <c r="DV188" s="69"/>
      <c r="DW188" s="69"/>
      <c r="DX188" s="69"/>
      <c r="DY188" s="69"/>
      <c r="DZ188" s="69"/>
      <c r="EA188" s="69"/>
      <c r="EB188" s="69"/>
      <c r="EC188" s="69"/>
      <c r="ED188" s="69"/>
    </row>
    <row r="189" spans="1:134" ht="39.75" hidden="1" customHeight="1" x14ac:dyDescent="0.25">
      <c r="A189" s="387"/>
      <c r="B189" s="398" t="s">
        <v>539</v>
      </c>
      <c r="C189" s="389" t="str">
        <f>VLOOKUP(B189,FORMULAS!$A$30:$B$46,2,0)</f>
        <v>OBJETIVO PROCESO</v>
      </c>
      <c r="D189" s="389" t="str">
        <f>VLOOKUP(B189,FORMULAS!$A$30:$C$46,3,0)</f>
        <v>RESPONSABLE</v>
      </c>
      <c r="E189" s="94"/>
      <c r="F189" s="389"/>
      <c r="G189" s="94"/>
      <c r="H189" s="389"/>
      <c r="I189" s="93"/>
      <c r="J189" s="93"/>
      <c r="K189" s="93"/>
      <c r="L189" s="93"/>
      <c r="M189" s="93"/>
      <c r="N189" s="93"/>
      <c r="O189" s="93"/>
      <c r="P189" s="389" t="s">
        <v>576</v>
      </c>
      <c r="Q189" s="387" t="str">
        <f>VLOOKUP(P189,FORMULAS!$H$1:$J$11,2,0)</f>
        <v>ZONA</v>
      </c>
      <c r="R189" s="388" t="str">
        <f>+Q189</f>
        <v>ZONA</v>
      </c>
      <c r="S189" s="389" t="e">
        <f>VLOOKUP(A189,'Impacto Ri Inhe'!$B$5:$AF$42,31)</f>
        <v>#N/A</v>
      </c>
      <c r="T189" s="388" t="e">
        <f>CONCATENATE(R189,S189)</f>
        <v>#N/A</v>
      </c>
      <c r="U189" s="397" t="e">
        <f>VLOOKUP(T189,FORMULAS!$K$17:$L$42,2,0)</f>
        <v>#N/A</v>
      </c>
      <c r="V189" s="95"/>
      <c r="W189" s="94"/>
      <c r="X189" s="94"/>
      <c r="Y189" s="94"/>
      <c r="Z189" s="97"/>
      <c r="AA189" s="98">
        <f>+IF(Z189='Tabla Valoración controles'!$D$4,'Tabla Valoración controles'!$F$4,IF('Mapa Corrupcion'!Z189='Tabla Valoración controles'!$D$5,'Tabla Valoración controles'!$F$5,IF(Z189=FORMULAS!$A$10,0,'Tabla Valoración controles'!$F$6)))</f>
        <v>0.1</v>
      </c>
      <c r="AB189" s="97"/>
      <c r="AC189" s="98">
        <f>+IF(AB189='Tabla Valoración controles'!$D$7,'Tabla Valoración controles'!$F$7,IF(Z189=FORMULAS!$A$10,0,'Tabla Valoración controles'!$F$8))</f>
        <v>0.15</v>
      </c>
      <c r="AD189" s="97"/>
      <c r="AE189" s="98">
        <f>+IF(AD189='Tabla Valoración controles'!$D$9,'Tabla Valoración controles'!$F$9,IF(Z189=FORMULAS!$A$10,0,'Tabla Valoración controles'!$F$10))</f>
        <v>0</v>
      </c>
      <c r="AF189" s="97"/>
      <c r="AG189" s="98">
        <f>+IF(AF189='Tabla Valoración controles'!$D$9,'Tabla Valoración controles'!$F$9,IF(AB189=FORMULAS!$A$10,0,'Tabla Valoración controles'!$F$10))</f>
        <v>0</v>
      </c>
      <c r="AH189" s="97"/>
      <c r="AI189" s="98">
        <f>+IF(AH189='Tabla Valoración controles'!$D$13,'Tabla Valoración controles'!$F$13,'Tabla Valoración controles'!$F$14)</f>
        <v>0</v>
      </c>
      <c r="AJ189" s="99">
        <f t="shared" si="0"/>
        <v>0.25</v>
      </c>
      <c r="AK189" s="100" t="s">
        <v>246</v>
      </c>
      <c r="AL189" s="101">
        <f>+IF(AK189=CONTROLES!$C$50,CONTROLES!$D$50,CONTROLES!$D$51)</f>
        <v>15</v>
      </c>
      <c r="AM189" s="100" t="s">
        <v>251</v>
      </c>
      <c r="AN189" s="101">
        <f>+IF(AM189=CONTROLES!$C$52,CONTROLES!$D$52,CONTROLES!$D$53)</f>
        <v>15</v>
      </c>
      <c r="AO189" s="100" t="s">
        <v>252</v>
      </c>
      <c r="AP189" s="101">
        <f>+IF(AO189=CONTROLES!$C$54,CONTROLES!$D$54,CONTROLES!$D$55)</f>
        <v>15</v>
      </c>
      <c r="AQ189" s="100" t="s">
        <v>283</v>
      </c>
      <c r="AR189" s="101">
        <f>+IF(AQ189=CONTROLES!$C$56,CONTROLES!$D$56,IF(AQ189=CONTROLES!$C$57,CONTROLES!$D$57,CONTROLES!$D$58))</f>
        <v>10</v>
      </c>
      <c r="AS189" s="100" t="s">
        <v>254</v>
      </c>
      <c r="AT189" s="101">
        <f>+IF(AS189=CONTROLES!$C$59,CONTROLES!$D$59,CONTROLES!$D$60)</f>
        <v>15</v>
      </c>
      <c r="AU189" s="100" t="s">
        <v>255</v>
      </c>
      <c r="AV189" s="101">
        <f>+IF(AU189=CONTROLES!$C$61,CONTROLES!$D$61,CONTROLES!$D$62)</f>
        <v>15</v>
      </c>
      <c r="AW189" s="100" t="s">
        <v>256</v>
      </c>
      <c r="AX189" s="101">
        <f>+IF(AW189=CONTROLES!$C$63,CONTROLES!$D$63,IF(AW189=CONTROLES!$C$64,CONTROLES!$D$64,0))</f>
        <v>10</v>
      </c>
      <c r="AY189" s="101">
        <f t="shared" si="1"/>
        <v>95</v>
      </c>
      <c r="AZ189" s="106" t="str">
        <f t="shared" si="2"/>
        <v>Moderado</v>
      </c>
      <c r="BA189" s="228" t="s">
        <v>21</v>
      </c>
      <c r="BB189" s="390" t="str">
        <f>VLOOKUP(BA189,FORMULAS!$A$77:$B$82,2,0)</f>
        <v>Probabilidad</v>
      </c>
      <c r="BC189" s="399" t="e">
        <f>+S189</f>
        <v>#N/A</v>
      </c>
      <c r="BD189" s="400" t="e">
        <f>CONCATENATE(BC189,"-",BB189)</f>
        <v>#N/A</v>
      </c>
      <c r="BE189" s="397" t="e">
        <f>VLOOKUP(BD189,FORMULAS!$I$77:$J$97,2,0)</f>
        <v>#N/A</v>
      </c>
      <c r="BF189" s="397"/>
      <c r="BG189" s="143"/>
      <c r="BH189" s="143"/>
      <c r="BI189" s="143"/>
      <c r="BJ189" s="143"/>
      <c r="BK189" s="143"/>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61"/>
      <c r="CN189" s="257"/>
      <c r="CO189" s="257"/>
      <c r="CP189" s="257"/>
      <c r="CQ189" s="257"/>
      <c r="CR189" s="257"/>
      <c r="CS189" s="257"/>
      <c r="CT189" s="257"/>
      <c r="CU189" s="257"/>
      <c r="CV189" s="260"/>
      <c r="CW189" s="260"/>
      <c r="CX189" s="260"/>
      <c r="CY189" s="260"/>
      <c r="CZ189" s="260"/>
      <c r="DA189" s="257"/>
      <c r="DB189" s="46"/>
      <c r="DC189" s="46"/>
      <c r="DD189" s="46"/>
      <c r="DE189" s="46"/>
      <c r="DF189" s="46"/>
      <c r="DG189" s="46"/>
      <c r="DH189" s="46"/>
      <c r="DI189" s="46"/>
      <c r="DJ189" s="46"/>
      <c r="DK189" s="69"/>
      <c r="DL189" s="69"/>
      <c r="DM189" s="46"/>
      <c r="DN189" s="69"/>
      <c r="DO189" s="69"/>
      <c r="DP189" s="69"/>
      <c r="DQ189" s="69"/>
      <c r="DR189" s="69"/>
      <c r="DS189" s="69"/>
      <c r="DT189" s="69"/>
      <c r="DU189" s="69"/>
      <c r="DV189" s="69"/>
      <c r="DW189" s="69"/>
      <c r="DX189" s="69"/>
      <c r="DY189" s="69"/>
      <c r="DZ189" s="69"/>
      <c r="EA189" s="69"/>
      <c r="EB189" s="69"/>
      <c r="EC189" s="69"/>
      <c r="ED189" s="69"/>
    </row>
    <row r="190" spans="1:134" ht="39.75" hidden="1" customHeight="1" x14ac:dyDescent="0.25">
      <c r="A190" s="385"/>
      <c r="B190" s="385"/>
      <c r="C190" s="385"/>
      <c r="D190" s="385"/>
      <c r="E190" s="94"/>
      <c r="F190" s="385"/>
      <c r="G190" s="94"/>
      <c r="H190" s="385"/>
      <c r="I190" s="198"/>
      <c r="J190" s="198"/>
      <c r="K190" s="198"/>
      <c r="L190" s="198"/>
      <c r="M190" s="198"/>
      <c r="N190" s="198"/>
      <c r="O190" s="198"/>
      <c r="P190" s="385"/>
      <c r="Q190" s="385"/>
      <c r="R190" s="385"/>
      <c r="S190" s="385"/>
      <c r="T190" s="385"/>
      <c r="U190" s="385"/>
      <c r="V190" s="95"/>
      <c r="W190" s="94"/>
      <c r="X190" s="94"/>
      <c r="Y190" s="94"/>
      <c r="Z190" s="97" t="s">
        <v>604</v>
      </c>
      <c r="AA190" s="98">
        <f>+IF(Z190='Tabla Valoración controles'!$D$4,'Tabla Valoración controles'!$F$4,IF('Mapa Corrupcion'!Z190='Tabla Valoración controles'!$D$5,'Tabla Valoración controles'!$F$5,IF(Z190=FORMULAS!$A$10,0,'Tabla Valoración controles'!$F$6)))</f>
        <v>0</v>
      </c>
      <c r="AB190" s="97"/>
      <c r="AC190" s="98">
        <f>+IF(AB190='Tabla Valoración controles'!$D$7,'Tabla Valoración controles'!$F$7,IF(Z190=FORMULAS!$A$10,0,'Tabla Valoración controles'!$F$8))</f>
        <v>0</v>
      </c>
      <c r="AD190" s="97"/>
      <c r="AE190" s="98">
        <f>+IF(AD190='Tabla Valoración controles'!$D$9,'Tabla Valoración controles'!$F$9,IF(Z190=FORMULAS!$A$10,0,'Tabla Valoración controles'!$F$10))</f>
        <v>0</v>
      </c>
      <c r="AF190" s="97"/>
      <c r="AG190" s="98">
        <f>+IF(AF190='Tabla Valoración controles'!$D$9,'Tabla Valoración controles'!$F$9,IF(AB190=FORMULAS!$A$10,0,'Tabla Valoración controles'!$F$10))</f>
        <v>0</v>
      </c>
      <c r="AH190" s="97"/>
      <c r="AI190" s="98">
        <f>+IF(AH190='Tabla Valoración controles'!$D$13,'Tabla Valoración controles'!$F$13,'Tabla Valoración controles'!$F$14)</f>
        <v>0</v>
      </c>
      <c r="AJ190" s="99">
        <f t="shared" si="0"/>
        <v>0</v>
      </c>
      <c r="AK190" s="100" t="s">
        <v>246</v>
      </c>
      <c r="AL190" s="101">
        <f>+IF(AK190=CONTROLES!$C$50,CONTROLES!$D$50,CONTROLES!$D$51)</f>
        <v>15</v>
      </c>
      <c r="AM190" s="100" t="s">
        <v>251</v>
      </c>
      <c r="AN190" s="101">
        <f>+IF(AM190=CONTROLES!$C$52,CONTROLES!$D$52,CONTROLES!$D$53)</f>
        <v>15</v>
      </c>
      <c r="AO190" s="100" t="s">
        <v>252</v>
      </c>
      <c r="AP190" s="101">
        <f>+IF(AO190=CONTROLES!$C$54,CONTROLES!$D$54,CONTROLES!$D$55)</f>
        <v>15</v>
      </c>
      <c r="AQ190" s="100" t="s">
        <v>283</v>
      </c>
      <c r="AR190" s="101">
        <f>+IF(AQ190=CONTROLES!$C$56,CONTROLES!$D$56,IF(AQ190=CONTROLES!$C$57,CONTROLES!$D$57,CONTROLES!$D$58))</f>
        <v>10</v>
      </c>
      <c r="AS190" s="100" t="s">
        <v>254</v>
      </c>
      <c r="AT190" s="101">
        <f>+IF(AS190=CONTROLES!$C$59,CONTROLES!$D$59,CONTROLES!$D$60)</f>
        <v>15</v>
      </c>
      <c r="AU190" s="100" t="s">
        <v>255</v>
      </c>
      <c r="AV190" s="101">
        <f>+IF(AU190=CONTROLES!$C$61,CONTROLES!$D$61,CONTROLES!$D$62)</f>
        <v>15</v>
      </c>
      <c r="AW190" s="100" t="s">
        <v>256</v>
      </c>
      <c r="AX190" s="101">
        <f>+IF(AW190=CONTROLES!$C$63,CONTROLES!$D$63,IF(AW190=CONTROLES!$C$64,CONTROLES!$D$64,0))</f>
        <v>10</v>
      </c>
      <c r="AY190" s="101">
        <f t="shared" si="1"/>
        <v>95</v>
      </c>
      <c r="AZ190" s="106" t="str">
        <f t="shared" si="2"/>
        <v>Moderado</v>
      </c>
      <c r="BA190" s="231"/>
      <c r="BB190" s="385"/>
      <c r="BC190" s="385"/>
      <c r="BD190" s="385"/>
      <c r="BE190" s="385"/>
      <c r="BF190" s="385"/>
      <c r="BG190" s="143"/>
      <c r="BH190" s="143"/>
      <c r="BI190" s="143"/>
      <c r="BJ190" s="143"/>
      <c r="BK190" s="143"/>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61"/>
      <c r="CN190" s="257"/>
      <c r="CO190" s="257"/>
      <c r="CP190" s="257"/>
      <c r="CQ190" s="257"/>
      <c r="CR190" s="257"/>
      <c r="CS190" s="257"/>
      <c r="CT190" s="257"/>
      <c r="CU190" s="257"/>
      <c r="CV190" s="260"/>
      <c r="CW190" s="260"/>
      <c r="CX190" s="260"/>
      <c r="CY190" s="260"/>
      <c r="CZ190" s="260"/>
      <c r="DA190" s="257"/>
      <c r="DB190" s="46"/>
      <c r="DC190" s="46"/>
      <c r="DD190" s="46"/>
      <c r="DE190" s="46"/>
      <c r="DF190" s="46"/>
      <c r="DG190" s="46"/>
      <c r="DH190" s="46"/>
      <c r="DI190" s="46"/>
      <c r="DJ190" s="46"/>
      <c r="DK190" s="69"/>
      <c r="DL190" s="69"/>
      <c r="DM190" s="46"/>
      <c r="DN190" s="69"/>
      <c r="DO190" s="69"/>
      <c r="DP190" s="69"/>
      <c r="DQ190" s="69"/>
      <c r="DR190" s="69"/>
      <c r="DS190" s="69"/>
      <c r="DT190" s="69"/>
      <c r="DU190" s="69"/>
      <c r="DV190" s="69"/>
      <c r="DW190" s="69"/>
      <c r="DX190" s="69"/>
      <c r="DY190" s="69"/>
      <c r="DZ190" s="69"/>
      <c r="EA190" s="69"/>
      <c r="EB190" s="69"/>
      <c r="EC190" s="69"/>
      <c r="ED190" s="69"/>
    </row>
    <row r="191" spans="1:134" ht="39.75" hidden="1" customHeight="1" x14ac:dyDescent="0.25">
      <c r="A191" s="385"/>
      <c r="B191" s="385"/>
      <c r="C191" s="385"/>
      <c r="D191" s="385"/>
      <c r="E191" s="94"/>
      <c r="F191" s="385"/>
      <c r="G191" s="94"/>
      <c r="H191" s="385"/>
      <c r="I191" s="198"/>
      <c r="J191" s="198"/>
      <c r="K191" s="198"/>
      <c r="L191" s="198"/>
      <c r="M191" s="198"/>
      <c r="N191" s="198"/>
      <c r="O191" s="198"/>
      <c r="P191" s="385"/>
      <c r="Q191" s="385"/>
      <c r="R191" s="385"/>
      <c r="S191" s="385"/>
      <c r="T191" s="385"/>
      <c r="U191" s="385"/>
      <c r="V191" s="95"/>
      <c r="W191" s="94"/>
      <c r="X191" s="94"/>
      <c r="Y191" s="94"/>
      <c r="Z191" s="97" t="s">
        <v>604</v>
      </c>
      <c r="AA191" s="98">
        <f>+IF(Z191='Tabla Valoración controles'!$D$4,'Tabla Valoración controles'!$F$4,IF('Mapa Corrupcion'!Z191='Tabla Valoración controles'!$D$5,'Tabla Valoración controles'!$F$5,IF(Z191=FORMULAS!$A$10,0,'Tabla Valoración controles'!$F$6)))</f>
        <v>0</v>
      </c>
      <c r="AB191" s="97"/>
      <c r="AC191" s="98">
        <f>+IF(AB191='Tabla Valoración controles'!$D$7,'Tabla Valoración controles'!$F$7,IF(Z191=FORMULAS!$A$10,0,'Tabla Valoración controles'!$F$8))</f>
        <v>0</v>
      </c>
      <c r="AD191" s="97"/>
      <c r="AE191" s="98">
        <f>+IF(AD191='Tabla Valoración controles'!$D$9,'Tabla Valoración controles'!$F$9,IF(Z191=FORMULAS!$A$10,0,'Tabla Valoración controles'!$F$10))</f>
        <v>0</v>
      </c>
      <c r="AF191" s="97"/>
      <c r="AG191" s="98">
        <f>+IF(AF191='Tabla Valoración controles'!$D$9,'Tabla Valoración controles'!$F$9,IF(AB191=FORMULAS!$A$10,0,'Tabla Valoración controles'!$F$10))</f>
        <v>0</v>
      </c>
      <c r="AH191" s="97"/>
      <c r="AI191" s="98">
        <f>+IF(AH191='Tabla Valoración controles'!$D$13,'Tabla Valoración controles'!$F$13,'Tabla Valoración controles'!$F$14)</f>
        <v>0</v>
      </c>
      <c r="AJ191" s="99">
        <f t="shared" si="0"/>
        <v>0</v>
      </c>
      <c r="AK191" s="100" t="s">
        <v>246</v>
      </c>
      <c r="AL191" s="101">
        <f>+IF(AK191=CONTROLES!$C$50,CONTROLES!$D$50,CONTROLES!$D$51)</f>
        <v>15</v>
      </c>
      <c r="AM191" s="100" t="s">
        <v>251</v>
      </c>
      <c r="AN191" s="101">
        <f>+IF(AM191=CONTROLES!$C$52,CONTROLES!$D$52,CONTROLES!$D$53)</f>
        <v>15</v>
      </c>
      <c r="AO191" s="100" t="s">
        <v>252</v>
      </c>
      <c r="AP191" s="101">
        <f>+IF(AO191=CONTROLES!$C$54,CONTROLES!$D$54,CONTROLES!$D$55)</f>
        <v>15</v>
      </c>
      <c r="AQ191" s="100" t="s">
        <v>283</v>
      </c>
      <c r="AR191" s="101">
        <f>+IF(AQ191=CONTROLES!$C$56,CONTROLES!$D$56,IF(AQ191=CONTROLES!$C$57,CONTROLES!$D$57,CONTROLES!$D$58))</f>
        <v>10</v>
      </c>
      <c r="AS191" s="100" t="s">
        <v>254</v>
      </c>
      <c r="AT191" s="101">
        <f>+IF(AS191=CONTROLES!$C$59,CONTROLES!$D$59,CONTROLES!$D$60)</f>
        <v>15</v>
      </c>
      <c r="AU191" s="100" t="s">
        <v>255</v>
      </c>
      <c r="AV191" s="101">
        <f>+IF(AU191=CONTROLES!$C$61,CONTROLES!$D$61,CONTROLES!$D$62)</f>
        <v>15</v>
      </c>
      <c r="AW191" s="100" t="s">
        <v>256</v>
      </c>
      <c r="AX191" s="101">
        <f>+IF(AW191=CONTROLES!$C$63,CONTROLES!$D$63,IF(AW191=CONTROLES!$C$64,CONTROLES!$D$64,0))</f>
        <v>10</v>
      </c>
      <c r="AY191" s="101">
        <f t="shared" si="1"/>
        <v>95</v>
      </c>
      <c r="AZ191" s="106" t="str">
        <f t="shared" si="2"/>
        <v>Moderado</v>
      </c>
      <c r="BA191" s="231"/>
      <c r="BB191" s="385"/>
      <c r="BC191" s="385"/>
      <c r="BD191" s="385"/>
      <c r="BE191" s="385"/>
      <c r="BF191" s="385"/>
      <c r="BG191" s="143"/>
      <c r="BH191" s="143"/>
      <c r="BI191" s="143"/>
      <c r="BJ191" s="143"/>
      <c r="BK191" s="143"/>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61"/>
      <c r="CN191" s="257"/>
      <c r="CO191" s="257"/>
      <c r="CP191" s="257"/>
      <c r="CQ191" s="257"/>
      <c r="CR191" s="257"/>
      <c r="CS191" s="257"/>
      <c r="CT191" s="257"/>
      <c r="CU191" s="257"/>
      <c r="CV191" s="260"/>
      <c r="CW191" s="260"/>
      <c r="CX191" s="260"/>
      <c r="CY191" s="260"/>
      <c r="CZ191" s="260"/>
      <c r="DA191" s="257"/>
      <c r="DB191" s="46"/>
      <c r="DC191" s="46"/>
      <c r="DD191" s="46"/>
      <c r="DE191" s="46"/>
      <c r="DF191" s="46"/>
      <c r="DG191" s="46"/>
      <c r="DH191" s="46"/>
      <c r="DI191" s="46"/>
      <c r="DJ191" s="46"/>
      <c r="DK191" s="69"/>
      <c r="DL191" s="69"/>
      <c r="DM191" s="46"/>
      <c r="DN191" s="69"/>
      <c r="DO191" s="69"/>
      <c r="DP191" s="69"/>
      <c r="DQ191" s="69"/>
      <c r="DR191" s="69"/>
      <c r="DS191" s="69"/>
      <c r="DT191" s="69"/>
      <c r="DU191" s="69"/>
      <c r="DV191" s="69"/>
      <c r="DW191" s="69"/>
      <c r="DX191" s="69"/>
      <c r="DY191" s="69"/>
      <c r="DZ191" s="69"/>
      <c r="EA191" s="69"/>
      <c r="EB191" s="69"/>
      <c r="EC191" s="69"/>
      <c r="ED191" s="69"/>
    </row>
    <row r="192" spans="1:134" ht="39.75" hidden="1" customHeight="1" x14ac:dyDescent="0.25">
      <c r="A192" s="385"/>
      <c r="B192" s="385"/>
      <c r="C192" s="385"/>
      <c r="D192" s="385"/>
      <c r="E192" s="94"/>
      <c r="F192" s="385"/>
      <c r="G192" s="94"/>
      <c r="H192" s="385"/>
      <c r="I192" s="198"/>
      <c r="J192" s="198"/>
      <c r="K192" s="198"/>
      <c r="L192" s="198"/>
      <c r="M192" s="198"/>
      <c r="N192" s="198"/>
      <c r="O192" s="198"/>
      <c r="P192" s="385"/>
      <c r="Q192" s="385"/>
      <c r="R192" s="385"/>
      <c r="S192" s="385"/>
      <c r="T192" s="385"/>
      <c r="U192" s="385"/>
      <c r="V192" s="95"/>
      <c r="W192" s="94"/>
      <c r="X192" s="94"/>
      <c r="Y192" s="94"/>
      <c r="Z192" s="97" t="s">
        <v>604</v>
      </c>
      <c r="AA192" s="98">
        <f>+IF(Z192='Tabla Valoración controles'!$D$4,'Tabla Valoración controles'!$F$4,IF('Mapa Corrupcion'!Z192='Tabla Valoración controles'!$D$5,'Tabla Valoración controles'!$F$5,IF(Z192=FORMULAS!$A$10,0,'Tabla Valoración controles'!$F$6)))</f>
        <v>0</v>
      </c>
      <c r="AB192" s="97"/>
      <c r="AC192" s="98">
        <f>+IF(AB192='Tabla Valoración controles'!$D$7,'Tabla Valoración controles'!$F$7,IF(Z192=FORMULAS!$A$10,0,'Tabla Valoración controles'!$F$8))</f>
        <v>0</v>
      </c>
      <c r="AD192" s="97"/>
      <c r="AE192" s="98">
        <f>+IF(AD192='Tabla Valoración controles'!$D$9,'Tabla Valoración controles'!$F$9,IF(Z192=FORMULAS!$A$10,0,'Tabla Valoración controles'!$F$10))</f>
        <v>0</v>
      </c>
      <c r="AF192" s="97"/>
      <c r="AG192" s="98">
        <f>+IF(AF192='Tabla Valoración controles'!$D$9,'Tabla Valoración controles'!$F$9,IF(AB192=FORMULAS!$A$10,0,'Tabla Valoración controles'!$F$10))</f>
        <v>0</v>
      </c>
      <c r="AH192" s="97"/>
      <c r="AI192" s="98">
        <f>+IF(AH192='Tabla Valoración controles'!$D$13,'Tabla Valoración controles'!$F$13,'Tabla Valoración controles'!$F$14)</f>
        <v>0</v>
      </c>
      <c r="AJ192" s="99">
        <f t="shared" si="0"/>
        <v>0</v>
      </c>
      <c r="AK192" s="100" t="s">
        <v>246</v>
      </c>
      <c r="AL192" s="101">
        <f>+IF(AK192=CONTROLES!$C$50,CONTROLES!$D$50,CONTROLES!$D$51)</f>
        <v>15</v>
      </c>
      <c r="AM192" s="100" t="s">
        <v>251</v>
      </c>
      <c r="AN192" s="101">
        <f>+IF(AM192=CONTROLES!$C$52,CONTROLES!$D$52,CONTROLES!$D$53)</f>
        <v>15</v>
      </c>
      <c r="AO192" s="100" t="s">
        <v>252</v>
      </c>
      <c r="AP192" s="101">
        <f>+IF(AO192=CONTROLES!$C$54,CONTROLES!$D$54,CONTROLES!$D$55)</f>
        <v>15</v>
      </c>
      <c r="AQ192" s="100" t="s">
        <v>283</v>
      </c>
      <c r="AR192" s="101">
        <f>+IF(AQ192=CONTROLES!$C$56,CONTROLES!$D$56,IF(AQ192=CONTROLES!$C$57,CONTROLES!$D$57,CONTROLES!$D$58))</f>
        <v>10</v>
      </c>
      <c r="AS192" s="100" t="s">
        <v>254</v>
      </c>
      <c r="AT192" s="101">
        <f>+IF(AS192=CONTROLES!$C$59,CONTROLES!$D$59,CONTROLES!$D$60)</f>
        <v>15</v>
      </c>
      <c r="AU192" s="100" t="s">
        <v>255</v>
      </c>
      <c r="AV192" s="101">
        <f>+IF(AU192=CONTROLES!$C$61,CONTROLES!$D$61,CONTROLES!$D$62)</f>
        <v>15</v>
      </c>
      <c r="AW192" s="100" t="s">
        <v>256</v>
      </c>
      <c r="AX192" s="101">
        <f>+IF(AW192=CONTROLES!$C$63,CONTROLES!$D$63,IF(AW192=CONTROLES!$C$64,CONTROLES!$D$64,0))</f>
        <v>10</v>
      </c>
      <c r="AY192" s="101">
        <f t="shared" si="1"/>
        <v>95</v>
      </c>
      <c r="AZ192" s="106" t="str">
        <f t="shared" si="2"/>
        <v>Moderado</v>
      </c>
      <c r="BA192" s="231"/>
      <c r="BB192" s="385"/>
      <c r="BC192" s="385"/>
      <c r="BD192" s="385"/>
      <c r="BE192" s="385"/>
      <c r="BF192" s="385"/>
      <c r="BG192" s="143"/>
      <c r="BH192" s="143"/>
      <c r="BI192" s="143"/>
      <c r="BJ192" s="143"/>
      <c r="BK192" s="143"/>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61"/>
      <c r="CN192" s="257"/>
      <c r="CO192" s="257"/>
      <c r="CP192" s="257"/>
      <c r="CQ192" s="257"/>
      <c r="CR192" s="257"/>
      <c r="CS192" s="257"/>
      <c r="CT192" s="257"/>
      <c r="CU192" s="257"/>
      <c r="CV192" s="260"/>
      <c r="CW192" s="260"/>
      <c r="CX192" s="260"/>
      <c r="CY192" s="260"/>
      <c r="CZ192" s="260"/>
      <c r="DA192" s="257"/>
      <c r="DB192" s="46"/>
      <c r="DC192" s="46"/>
      <c r="DD192" s="46"/>
      <c r="DE192" s="46"/>
      <c r="DF192" s="46"/>
      <c r="DG192" s="46"/>
      <c r="DH192" s="46"/>
      <c r="DI192" s="46"/>
      <c r="DJ192" s="46"/>
      <c r="DK192" s="69"/>
      <c r="DL192" s="69"/>
      <c r="DM192" s="46"/>
      <c r="DN192" s="69"/>
      <c r="DO192" s="69"/>
      <c r="DP192" s="69"/>
      <c r="DQ192" s="69"/>
      <c r="DR192" s="69"/>
      <c r="DS192" s="69"/>
      <c r="DT192" s="69"/>
      <c r="DU192" s="69"/>
      <c r="DV192" s="69"/>
      <c r="DW192" s="69"/>
      <c r="DX192" s="69"/>
      <c r="DY192" s="69"/>
      <c r="DZ192" s="69"/>
      <c r="EA192" s="69"/>
      <c r="EB192" s="69"/>
      <c r="EC192" s="69"/>
      <c r="ED192" s="69"/>
    </row>
    <row r="193" spans="1:134" ht="39.75" hidden="1" customHeight="1" x14ac:dyDescent="0.25">
      <c r="A193" s="385"/>
      <c r="B193" s="385"/>
      <c r="C193" s="385"/>
      <c r="D193" s="385"/>
      <c r="E193" s="94"/>
      <c r="F193" s="385"/>
      <c r="G193" s="94"/>
      <c r="H193" s="385"/>
      <c r="I193" s="198"/>
      <c r="J193" s="198"/>
      <c r="K193" s="198"/>
      <c r="L193" s="198"/>
      <c r="M193" s="198"/>
      <c r="N193" s="198"/>
      <c r="O193" s="198"/>
      <c r="P193" s="385"/>
      <c r="Q193" s="385"/>
      <c r="R193" s="385"/>
      <c r="S193" s="385"/>
      <c r="T193" s="385"/>
      <c r="U193" s="385"/>
      <c r="V193" s="95"/>
      <c r="W193" s="94"/>
      <c r="X193" s="94"/>
      <c r="Y193" s="94"/>
      <c r="Z193" s="97" t="s">
        <v>604</v>
      </c>
      <c r="AA193" s="98">
        <f>+IF(Z193='Tabla Valoración controles'!$D$4,'Tabla Valoración controles'!$F$4,IF('Mapa Corrupcion'!Z193='Tabla Valoración controles'!$D$5,'Tabla Valoración controles'!$F$5,IF(Z193=FORMULAS!$A$10,0,'Tabla Valoración controles'!$F$6)))</f>
        <v>0</v>
      </c>
      <c r="AB193" s="97"/>
      <c r="AC193" s="98">
        <f>+IF(AB193='Tabla Valoración controles'!$D$7,'Tabla Valoración controles'!$F$7,IF(Z193=FORMULAS!$A$10,0,'Tabla Valoración controles'!$F$8))</f>
        <v>0</v>
      </c>
      <c r="AD193" s="97"/>
      <c r="AE193" s="98">
        <f>+IF(AD193='Tabla Valoración controles'!$D$9,'Tabla Valoración controles'!$F$9,IF(Z193=FORMULAS!$A$10,0,'Tabla Valoración controles'!$F$10))</f>
        <v>0</v>
      </c>
      <c r="AF193" s="97"/>
      <c r="AG193" s="98">
        <f>+IF(AF193='Tabla Valoración controles'!$D$9,'Tabla Valoración controles'!$F$9,IF(AB193=FORMULAS!$A$10,0,'Tabla Valoración controles'!$F$10))</f>
        <v>0</v>
      </c>
      <c r="AH193" s="97"/>
      <c r="AI193" s="98">
        <f>+IF(AH193='Tabla Valoración controles'!$D$13,'Tabla Valoración controles'!$F$13,'Tabla Valoración controles'!$F$14)</f>
        <v>0</v>
      </c>
      <c r="AJ193" s="99">
        <f t="shared" si="0"/>
        <v>0</v>
      </c>
      <c r="AK193" s="100" t="s">
        <v>246</v>
      </c>
      <c r="AL193" s="101">
        <f>+IF(AK193=CONTROLES!$C$50,CONTROLES!$D$50,CONTROLES!$D$51)</f>
        <v>15</v>
      </c>
      <c r="AM193" s="100" t="s">
        <v>251</v>
      </c>
      <c r="AN193" s="101">
        <f>+IF(AM193=CONTROLES!$C$52,CONTROLES!$D$52,CONTROLES!$D$53)</f>
        <v>15</v>
      </c>
      <c r="AO193" s="100" t="s">
        <v>252</v>
      </c>
      <c r="AP193" s="101">
        <f>+IF(AO193=CONTROLES!$C$54,CONTROLES!$D$54,CONTROLES!$D$55)</f>
        <v>15</v>
      </c>
      <c r="AQ193" s="100" t="s">
        <v>283</v>
      </c>
      <c r="AR193" s="101">
        <f>+IF(AQ193=CONTROLES!$C$56,CONTROLES!$D$56,IF(AQ193=CONTROLES!$C$57,CONTROLES!$D$57,CONTROLES!$D$58))</f>
        <v>10</v>
      </c>
      <c r="AS193" s="100" t="s">
        <v>254</v>
      </c>
      <c r="AT193" s="101">
        <f>+IF(AS193=CONTROLES!$C$59,CONTROLES!$D$59,CONTROLES!$D$60)</f>
        <v>15</v>
      </c>
      <c r="AU193" s="100" t="s">
        <v>255</v>
      </c>
      <c r="AV193" s="101">
        <f>+IF(AU193=CONTROLES!$C$61,CONTROLES!$D$61,CONTROLES!$D$62)</f>
        <v>15</v>
      </c>
      <c r="AW193" s="100" t="s">
        <v>256</v>
      </c>
      <c r="AX193" s="101">
        <f>+IF(AW193=CONTROLES!$C$63,CONTROLES!$D$63,IF(AW193=CONTROLES!$C$64,CONTROLES!$D$64,0))</f>
        <v>10</v>
      </c>
      <c r="AY193" s="101">
        <f t="shared" si="1"/>
        <v>95</v>
      </c>
      <c r="AZ193" s="106" t="str">
        <f t="shared" si="2"/>
        <v>Moderado</v>
      </c>
      <c r="BA193" s="231"/>
      <c r="BB193" s="385"/>
      <c r="BC193" s="385"/>
      <c r="BD193" s="385"/>
      <c r="BE193" s="385"/>
      <c r="BF193" s="385"/>
      <c r="BG193" s="143"/>
      <c r="BH193" s="143"/>
      <c r="BI193" s="143"/>
      <c r="BJ193" s="143"/>
      <c r="BK193" s="143"/>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61"/>
      <c r="CN193" s="257"/>
      <c r="CO193" s="257"/>
      <c r="CP193" s="257"/>
      <c r="CQ193" s="257"/>
      <c r="CR193" s="257"/>
      <c r="CS193" s="257"/>
      <c r="CT193" s="257"/>
      <c r="CU193" s="257"/>
      <c r="CV193" s="260"/>
      <c r="CW193" s="260"/>
      <c r="CX193" s="260"/>
      <c r="CY193" s="260"/>
      <c r="CZ193" s="260"/>
      <c r="DA193" s="257"/>
      <c r="DB193" s="46"/>
      <c r="DC193" s="46"/>
      <c r="DD193" s="46"/>
      <c r="DE193" s="46"/>
      <c r="DF193" s="46"/>
      <c r="DG193" s="46"/>
      <c r="DH193" s="46"/>
      <c r="DI193" s="46"/>
      <c r="DJ193" s="46"/>
      <c r="DK193" s="69"/>
      <c r="DL193" s="69"/>
      <c r="DM193" s="46"/>
      <c r="DN193" s="69"/>
      <c r="DO193" s="69"/>
      <c r="DP193" s="69"/>
      <c r="DQ193" s="69"/>
      <c r="DR193" s="69"/>
      <c r="DS193" s="69"/>
      <c r="DT193" s="69"/>
      <c r="DU193" s="69"/>
      <c r="DV193" s="69"/>
      <c r="DW193" s="69"/>
      <c r="DX193" s="69"/>
      <c r="DY193" s="69"/>
      <c r="DZ193" s="69"/>
      <c r="EA193" s="69"/>
      <c r="EB193" s="69"/>
      <c r="EC193" s="69"/>
      <c r="ED193" s="69"/>
    </row>
    <row r="194" spans="1:134" ht="39.75" hidden="1" customHeight="1" x14ac:dyDescent="0.25">
      <c r="A194" s="386"/>
      <c r="B194" s="386"/>
      <c r="C194" s="386"/>
      <c r="D194" s="386"/>
      <c r="E194" s="94"/>
      <c r="F194" s="386"/>
      <c r="G194" s="94"/>
      <c r="H194" s="386"/>
      <c r="I194" s="193"/>
      <c r="J194" s="193"/>
      <c r="K194" s="193"/>
      <c r="L194" s="193"/>
      <c r="M194" s="193"/>
      <c r="N194" s="193"/>
      <c r="O194" s="193"/>
      <c r="P194" s="386"/>
      <c r="Q194" s="386"/>
      <c r="R194" s="386"/>
      <c r="S194" s="386"/>
      <c r="T194" s="386"/>
      <c r="U194" s="386"/>
      <c r="V194" s="95"/>
      <c r="W194" s="94"/>
      <c r="X194" s="94"/>
      <c r="Y194" s="94"/>
      <c r="Z194" s="97" t="s">
        <v>604</v>
      </c>
      <c r="AA194" s="98">
        <f>+IF(Z194='Tabla Valoración controles'!$D$4,'Tabla Valoración controles'!$F$4,IF('Mapa Corrupcion'!Z194='Tabla Valoración controles'!$D$5,'Tabla Valoración controles'!$F$5,IF(Z194=FORMULAS!$A$10,0,'Tabla Valoración controles'!$F$6)))</f>
        <v>0</v>
      </c>
      <c r="AB194" s="97"/>
      <c r="AC194" s="98">
        <f>+IF(AB194='Tabla Valoración controles'!$D$7,'Tabla Valoración controles'!$F$7,IF(Z194=FORMULAS!$A$10,0,'Tabla Valoración controles'!$F$8))</f>
        <v>0</v>
      </c>
      <c r="AD194" s="97"/>
      <c r="AE194" s="98">
        <f>+IF(AD194='Tabla Valoración controles'!$D$9,'Tabla Valoración controles'!$F$9,IF(Z194=FORMULAS!$A$10,0,'Tabla Valoración controles'!$F$10))</f>
        <v>0</v>
      </c>
      <c r="AF194" s="97"/>
      <c r="AG194" s="98">
        <f>+IF(AF194='Tabla Valoración controles'!$D$9,'Tabla Valoración controles'!$F$9,IF(AB194=FORMULAS!$A$10,0,'Tabla Valoración controles'!$F$10))</f>
        <v>0</v>
      </c>
      <c r="AH194" s="97"/>
      <c r="AI194" s="98">
        <f>+IF(AH194='Tabla Valoración controles'!$D$13,'Tabla Valoración controles'!$F$13,'Tabla Valoración controles'!$F$14)</f>
        <v>0</v>
      </c>
      <c r="AJ194" s="99">
        <f t="shared" si="0"/>
        <v>0</v>
      </c>
      <c r="AK194" s="100" t="s">
        <v>246</v>
      </c>
      <c r="AL194" s="101">
        <f>+IF(AK194=CONTROLES!$C$50,CONTROLES!$D$50,CONTROLES!$D$51)</f>
        <v>15</v>
      </c>
      <c r="AM194" s="100" t="s">
        <v>251</v>
      </c>
      <c r="AN194" s="101">
        <f>+IF(AM194=CONTROLES!$C$52,CONTROLES!$D$52,CONTROLES!$D$53)</f>
        <v>15</v>
      </c>
      <c r="AO194" s="100" t="s">
        <v>252</v>
      </c>
      <c r="AP194" s="101">
        <f>+IF(AO194=CONTROLES!$C$54,CONTROLES!$D$54,CONTROLES!$D$55)</f>
        <v>15</v>
      </c>
      <c r="AQ194" s="100" t="s">
        <v>283</v>
      </c>
      <c r="AR194" s="101">
        <f>+IF(AQ194=CONTROLES!$C$56,CONTROLES!$D$56,IF(AQ194=CONTROLES!$C$57,CONTROLES!$D$57,CONTROLES!$D$58))</f>
        <v>10</v>
      </c>
      <c r="AS194" s="100" t="s">
        <v>254</v>
      </c>
      <c r="AT194" s="101">
        <f>+IF(AS194=CONTROLES!$C$59,CONTROLES!$D$59,CONTROLES!$D$60)</f>
        <v>15</v>
      </c>
      <c r="AU194" s="100" t="s">
        <v>255</v>
      </c>
      <c r="AV194" s="101">
        <f>+IF(AU194=CONTROLES!$C$61,CONTROLES!$D$61,CONTROLES!$D$62)</f>
        <v>15</v>
      </c>
      <c r="AW194" s="100" t="s">
        <v>256</v>
      </c>
      <c r="AX194" s="101">
        <f>+IF(AW194=CONTROLES!$C$63,CONTROLES!$D$63,IF(AW194=CONTROLES!$C$64,CONTROLES!$D$64,0))</f>
        <v>10</v>
      </c>
      <c r="AY194" s="101">
        <f t="shared" si="1"/>
        <v>95</v>
      </c>
      <c r="AZ194" s="106" t="str">
        <f t="shared" si="2"/>
        <v>Moderado</v>
      </c>
      <c r="BA194" s="184"/>
      <c r="BB194" s="386"/>
      <c r="BC194" s="386"/>
      <c r="BD194" s="386"/>
      <c r="BE194" s="386"/>
      <c r="BF194" s="386"/>
      <c r="BG194" s="143"/>
      <c r="BH194" s="143"/>
      <c r="BI194" s="143"/>
      <c r="BJ194" s="143"/>
      <c r="BK194" s="143"/>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61"/>
      <c r="CN194" s="257"/>
      <c r="CO194" s="257"/>
      <c r="CP194" s="257"/>
      <c r="CQ194" s="257"/>
      <c r="CR194" s="257"/>
      <c r="CS194" s="257"/>
      <c r="CT194" s="257"/>
      <c r="CU194" s="257"/>
      <c r="CV194" s="260"/>
      <c r="CW194" s="260"/>
      <c r="CX194" s="260"/>
      <c r="CY194" s="260"/>
      <c r="CZ194" s="260"/>
      <c r="DA194" s="257"/>
      <c r="DB194" s="46"/>
      <c r="DC194" s="46"/>
      <c r="DD194" s="46"/>
      <c r="DE194" s="46"/>
      <c r="DF194" s="46"/>
      <c r="DG194" s="46"/>
      <c r="DH194" s="46"/>
      <c r="DI194" s="46"/>
      <c r="DJ194" s="46"/>
      <c r="DK194" s="69"/>
      <c r="DL194" s="69"/>
      <c r="DM194" s="46"/>
      <c r="DN194" s="69"/>
      <c r="DO194" s="69"/>
      <c r="DP194" s="69"/>
      <c r="DQ194" s="69"/>
      <c r="DR194" s="69"/>
      <c r="DS194" s="69"/>
      <c r="DT194" s="69"/>
      <c r="DU194" s="69"/>
      <c r="DV194" s="69"/>
      <c r="DW194" s="69"/>
      <c r="DX194" s="69"/>
      <c r="DY194" s="69"/>
      <c r="DZ194" s="69"/>
      <c r="EA194" s="69"/>
      <c r="EB194" s="69"/>
      <c r="EC194" s="69"/>
      <c r="ED194" s="69"/>
    </row>
    <row r="195" spans="1:134" ht="39.75" hidden="1" customHeight="1" x14ac:dyDescent="0.25">
      <c r="A195" s="387"/>
      <c r="B195" s="398" t="s">
        <v>539</v>
      </c>
      <c r="C195" s="389" t="str">
        <f>VLOOKUP(B195,FORMULAS!$A$30:$B$46,2,0)</f>
        <v>OBJETIVO PROCESO</v>
      </c>
      <c r="D195" s="389" t="str">
        <f>VLOOKUP(B195,FORMULAS!$A$30:$C$46,3,0)</f>
        <v>RESPONSABLE</v>
      </c>
      <c r="E195" s="94"/>
      <c r="F195" s="389"/>
      <c r="G195" s="94"/>
      <c r="H195" s="389"/>
      <c r="I195" s="93"/>
      <c r="J195" s="93"/>
      <c r="K195" s="93"/>
      <c r="L195" s="93"/>
      <c r="M195" s="93"/>
      <c r="N195" s="93"/>
      <c r="O195" s="93"/>
      <c r="P195" s="389" t="s">
        <v>576</v>
      </c>
      <c r="Q195" s="387" t="str">
        <f>VLOOKUP(P195,FORMULAS!$H$1:$J$11,2,0)</f>
        <v>ZONA</v>
      </c>
      <c r="R195" s="388" t="str">
        <f>+Q195</f>
        <v>ZONA</v>
      </c>
      <c r="S195" s="389" t="e">
        <f>VLOOKUP(A195,'Impacto Ri Inhe'!$B$5:$AF$42,31)</f>
        <v>#N/A</v>
      </c>
      <c r="T195" s="388" t="e">
        <f>CONCATENATE(R195,S195)</f>
        <v>#N/A</v>
      </c>
      <c r="U195" s="397" t="e">
        <f>VLOOKUP(T195,FORMULAS!$K$17:$L$42,2,0)</f>
        <v>#N/A</v>
      </c>
      <c r="V195" s="95"/>
      <c r="W195" s="94"/>
      <c r="X195" s="94"/>
      <c r="Y195" s="94"/>
      <c r="Z195" s="97" t="s">
        <v>604</v>
      </c>
      <c r="AA195" s="98">
        <f>+IF(Z195='Tabla Valoración controles'!$D$4,'Tabla Valoración controles'!$F$4,IF('Mapa Corrupcion'!Z195='Tabla Valoración controles'!$D$5,'Tabla Valoración controles'!$F$5,IF(Z195=FORMULAS!$A$10,0,'Tabla Valoración controles'!$F$6)))</f>
        <v>0</v>
      </c>
      <c r="AB195" s="97"/>
      <c r="AC195" s="98">
        <f>+IF(AB195='Tabla Valoración controles'!$D$7,'Tabla Valoración controles'!$F$7,IF(Z195=FORMULAS!$A$10,0,'Tabla Valoración controles'!$F$8))</f>
        <v>0</v>
      </c>
      <c r="AD195" s="97"/>
      <c r="AE195" s="98">
        <f>+IF(AD195='Tabla Valoración controles'!$D$9,'Tabla Valoración controles'!$F$9,IF(Z195=FORMULAS!$A$10,0,'Tabla Valoración controles'!$F$10))</f>
        <v>0</v>
      </c>
      <c r="AF195" s="97"/>
      <c r="AG195" s="98">
        <f>+IF(AF195='Tabla Valoración controles'!$D$9,'Tabla Valoración controles'!$F$9,IF(AB195=FORMULAS!$A$10,0,'Tabla Valoración controles'!$F$10))</f>
        <v>0</v>
      </c>
      <c r="AH195" s="97"/>
      <c r="AI195" s="98">
        <f>+IF(AH195='Tabla Valoración controles'!$D$13,'Tabla Valoración controles'!$F$13,'Tabla Valoración controles'!$F$14)</f>
        <v>0</v>
      </c>
      <c r="AJ195" s="99">
        <f t="shared" si="0"/>
        <v>0</v>
      </c>
      <c r="AK195" s="100" t="s">
        <v>246</v>
      </c>
      <c r="AL195" s="101">
        <f>+IF(AK195=CONTROLES!$C$50,CONTROLES!$D$50,CONTROLES!$D$51)</f>
        <v>15</v>
      </c>
      <c r="AM195" s="100" t="s">
        <v>251</v>
      </c>
      <c r="AN195" s="101">
        <f>+IF(AM195=CONTROLES!$C$52,CONTROLES!$D$52,CONTROLES!$D$53)</f>
        <v>15</v>
      </c>
      <c r="AO195" s="100" t="s">
        <v>252</v>
      </c>
      <c r="AP195" s="101">
        <f>+IF(AO195=CONTROLES!$C$54,CONTROLES!$D$54,CONTROLES!$D$55)</f>
        <v>15</v>
      </c>
      <c r="AQ195" s="100" t="s">
        <v>283</v>
      </c>
      <c r="AR195" s="101">
        <f>+IF(AQ195=CONTROLES!$C$56,CONTROLES!$D$56,IF(AQ195=CONTROLES!$C$57,CONTROLES!$D$57,CONTROLES!$D$58))</f>
        <v>10</v>
      </c>
      <c r="AS195" s="100" t="s">
        <v>254</v>
      </c>
      <c r="AT195" s="101">
        <f>+IF(AS195=CONTROLES!$C$59,CONTROLES!$D$59,CONTROLES!$D$60)</f>
        <v>15</v>
      </c>
      <c r="AU195" s="100" t="s">
        <v>255</v>
      </c>
      <c r="AV195" s="101">
        <f>+IF(AU195=CONTROLES!$C$61,CONTROLES!$D$61,CONTROLES!$D$62)</f>
        <v>15</v>
      </c>
      <c r="AW195" s="100" t="s">
        <v>256</v>
      </c>
      <c r="AX195" s="101">
        <f>+IF(AW195=CONTROLES!$C$63,CONTROLES!$D$63,IF(AW195=CONTROLES!$C$64,CONTROLES!$D$64,0))</f>
        <v>10</v>
      </c>
      <c r="AY195" s="101">
        <f t="shared" si="1"/>
        <v>95</v>
      </c>
      <c r="AZ195" s="106" t="str">
        <f t="shared" si="2"/>
        <v>Moderado</v>
      </c>
      <c r="BA195" s="228" t="s">
        <v>21</v>
      </c>
      <c r="BB195" s="390" t="str">
        <f>VLOOKUP(BA195,FORMULAS!$A$77:$B$82,2,0)</f>
        <v>Probabilidad</v>
      </c>
      <c r="BC195" s="399" t="e">
        <f>+S195</f>
        <v>#N/A</v>
      </c>
      <c r="BD195" s="400" t="e">
        <f>CONCATENATE(BC195,"-",BB195)</f>
        <v>#N/A</v>
      </c>
      <c r="BE195" s="397" t="e">
        <f>VLOOKUP(BD195,FORMULAS!$I$77:$J$97,2,0)</f>
        <v>#N/A</v>
      </c>
      <c r="BF195" s="397"/>
      <c r="BG195" s="143"/>
      <c r="BH195" s="143"/>
      <c r="BI195" s="143"/>
      <c r="BJ195" s="143"/>
      <c r="BK195" s="143"/>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61"/>
      <c r="CN195" s="257"/>
      <c r="CO195" s="257"/>
      <c r="CP195" s="257"/>
      <c r="CQ195" s="257"/>
      <c r="CR195" s="257"/>
      <c r="CS195" s="257"/>
      <c r="CT195" s="257"/>
      <c r="CU195" s="257"/>
      <c r="CV195" s="260"/>
      <c r="CW195" s="260"/>
      <c r="CX195" s="260"/>
      <c r="CY195" s="260"/>
      <c r="CZ195" s="260"/>
      <c r="DA195" s="257"/>
      <c r="DB195" s="46"/>
      <c r="DC195" s="46"/>
      <c r="DD195" s="46"/>
      <c r="DE195" s="46"/>
      <c r="DF195" s="46"/>
      <c r="DG195" s="46"/>
      <c r="DH195" s="46"/>
      <c r="DI195" s="46"/>
      <c r="DJ195" s="46"/>
      <c r="DK195" s="69"/>
      <c r="DL195" s="69"/>
      <c r="DM195" s="46"/>
      <c r="DN195" s="69"/>
      <c r="DO195" s="69"/>
      <c r="DP195" s="69"/>
      <c r="DQ195" s="69"/>
      <c r="DR195" s="69"/>
      <c r="DS195" s="69"/>
      <c r="DT195" s="69"/>
      <c r="DU195" s="69"/>
      <c r="DV195" s="69"/>
      <c r="DW195" s="69"/>
      <c r="DX195" s="69"/>
      <c r="DY195" s="69"/>
      <c r="DZ195" s="69"/>
      <c r="EA195" s="69"/>
      <c r="EB195" s="69"/>
      <c r="EC195" s="69"/>
      <c r="ED195" s="69"/>
    </row>
    <row r="196" spans="1:134" ht="39.75" hidden="1" customHeight="1" x14ac:dyDescent="0.25">
      <c r="A196" s="385"/>
      <c r="B196" s="385"/>
      <c r="C196" s="385"/>
      <c r="D196" s="385"/>
      <c r="E196" s="94"/>
      <c r="F196" s="385"/>
      <c r="G196" s="94"/>
      <c r="H196" s="385"/>
      <c r="I196" s="198"/>
      <c r="J196" s="198"/>
      <c r="K196" s="198"/>
      <c r="L196" s="198"/>
      <c r="M196" s="198"/>
      <c r="N196" s="198"/>
      <c r="O196" s="198"/>
      <c r="P196" s="385"/>
      <c r="Q196" s="385"/>
      <c r="R196" s="385"/>
      <c r="S196" s="385"/>
      <c r="T196" s="385"/>
      <c r="U196" s="385"/>
      <c r="V196" s="95"/>
      <c r="W196" s="94"/>
      <c r="X196" s="94"/>
      <c r="Y196" s="94"/>
      <c r="Z196" s="97" t="s">
        <v>604</v>
      </c>
      <c r="AA196" s="98">
        <f>+IF(Z196='Tabla Valoración controles'!$D$4,'Tabla Valoración controles'!$F$4,IF('Mapa Corrupcion'!Z196='Tabla Valoración controles'!$D$5,'Tabla Valoración controles'!$F$5,IF(Z196=FORMULAS!$A$10,0,'Tabla Valoración controles'!$F$6)))</f>
        <v>0</v>
      </c>
      <c r="AB196" s="97"/>
      <c r="AC196" s="98">
        <f>+IF(AB196='Tabla Valoración controles'!$D$7,'Tabla Valoración controles'!$F$7,IF(Z196=FORMULAS!$A$10,0,'Tabla Valoración controles'!$F$8))</f>
        <v>0</v>
      </c>
      <c r="AD196" s="97"/>
      <c r="AE196" s="98">
        <f>+IF(AD196='Tabla Valoración controles'!$D$9,'Tabla Valoración controles'!$F$9,IF(Z196=FORMULAS!$A$10,0,'Tabla Valoración controles'!$F$10))</f>
        <v>0</v>
      </c>
      <c r="AF196" s="97"/>
      <c r="AG196" s="98">
        <f>+IF(AF196='Tabla Valoración controles'!$D$9,'Tabla Valoración controles'!$F$9,IF(AB196=FORMULAS!$A$10,0,'Tabla Valoración controles'!$F$10))</f>
        <v>0</v>
      </c>
      <c r="AH196" s="97"/>
      <c r="AI196" s="98">
        <f>+IF(AH196='Tabla Valoración controles'!$D$13,'Tabla Valoración controles'!$F$13,'Tabla Valoración controles'!$F$14)</f>
        <v>0</v>
      </c>
      <c r="AJ196" s="99">
        <f t="shared" si="0"/>
        <v>0</v>
      </c>
      <c r="AK196" s="100" t="s">
        <v>246</v>
      </c>
      <c r="AL196" s="101">
        <f>+IF(AK196=CONTROLES!$C$50,CONTROLES!$D$50,CONTROLES!$D$51)</f>
        <v>15</v>
      </c>
      <c r="AM196" s="100" t="s">
        <v>251</v>
      </c>
      <c r="AN196" s="101">
        <f>+IF(AM196=CONTROLES!$C$52,CONTROLES!$D$52,CONTROLES!$D$53)</f>
        <v>15</v>
      </c>
      <c r="AO196" s="100" t="s">
        <v>252</v>
      </c>
      <c r="AP196" s="101">
        <f>+IF(AO196=CONTROLES!$C$54,CONTROLES!$D$54,CONTROLES!$D$55)</f>
        <v>15</v>
      </c>
      <c r="AQ196" s="100" t="s">
        <v>283</v>
      </c>
      <c r="AR196" s="101">
        <f>+IF(AQ196=CONTROLES!$C$56,CONTROLES!$D$56,IF(AQ196=CONTROLES!$C$57,CONTROLES!$D$57,CONTROLES!$D$58))</f>
        <v>10</v>
      </c>
      <c r="AS196" s="100" t="s">
        <v>254</v>
      </c>
      <c r="AT196" s="101">
        <f>+IF(AS196=CONTROLES!$C$59,CONTROLES!$D$59,CONTROLES!$D$60)</f>
        <v>15</v>
      </c>
      <c r="AU196" s="100" t="s">
        <v>255</v>
      </c>
      <c r="AV196" s="101">
        <f>+IF(AU196=CONTROLES!$C$61,CONTROLES!$D$61,CONTROLES!$D$62)</f>
        <v>15</v>
      </c>
      <c r="AW196" s="100" t="s">
        <v>256</v>
      </c>
      <c r="AX196" s="101">
        <f>+IF(AW196=CONTROLES!$C$63,CONTROLES!$D$63,IF(AW196=CONTROLES!$C$64,CONTROLES!$D$64,0))</f>
        <v>10</v>
      </c>
      <c r="AY196" s="101">
        <f t="shared" si="1"/>
        <v>95</v>
      </c>
      <c r="AZ196" s="106" t="str">
        <f t="shared" si="2"/>
        <v>Moderado</v>
      </c>
      <c r="BA196" s="231"/>
      <c r="BB196" s="385"/>
      <c r="BC196" s="385"/>
      <c r="BD196" s="385"/>
      <c r="BE196" s="385"/>
      <c r="BF196" s="385"/>
      <c r="BG196" s="143"/>
      <c r="BH196" s="143"/>
      <c r="BI196" s="143"/>
      <c r="BJ196" s="143"/>
      <c r="BK196" s="143"/>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61"/>
      <c r="CN196" s="257"/>
      <c r="CO196" s="257"/>
      <c r="CP196" s="257"/>
      <c r="CQ196" s="257"/>
      <c r="CR196" s="257"/>
      <c r="CS196" s="257"/>
      <c r="CT196" s="257"/>
      <c r="CU196" s="257"/>
      <c r="CV196" s="260"/>
      <c r="CW196" s="260"/>
      <c r="CX196" s="260"/>
      <c r="CY196" s="260"/>
      <c r="CZ196" s="260"/>
      <c r="DA196" s="257"/>
      <c r="DB196" s="46"/>
      <c r="DC196" s="46"/>
      <c r="DD196" s="46"/>
      <c r="DE196" s="46"/>
      <c r="DF196" s="46"/>
      <c r="DG196" s="46"/>
      <c r="DH196" s="46"/>
      <c r="DI196" s="46"/>
      <c r="DJ196" s="46"/>
      <c r="DK196" s="69"/>
      <c r="DL196" s="69"/>
      <c r="DM196" s="46"/>
      <c r="DN196" s="69"/>
      <c r="DO196" s="69"/>
      <c r="DP196" s="69"/>
      <c r="DQ196" s="69"/>
      <c r="DR196" s="69"/>
      <c r="DS196" s="69"/>
      <c r="DT196" s="69"/>
      <c r="DU196" s="69"/>
      <c r="DV196" s="69"/>
      <c r="DW196" s="69"/>
      <c r="DX196" s="69"/>
      <c r="DY196" s="69"/>
      <c r="DZ196" s="69"/>
      <c r="EA196" s="69"/>
      <c r="EB196" s="69"/>
      <c r="EC196" s="69"/>
      <c r="ED196" s="69"/>
    </row>
    <row r="197" spans="1:134" ht="39.75" hidden="1" customHeight="1" x14ac:dyDescent="0.25">
      <c r="A197" s="385"/>
      <c r="B197" s="385"/>
      <c r="C197" s="385"/>
      <c r="D197" s="385"/>
      <c r="E197" s="94"/>
      <c r="F197" s="385"/>
      <c r="G197" s="94"/>
      <c r="H197" s="385"/>
      <c r="I197" s="198"/>
      <c r="J197" s="198"/>
      <c r="K197" s="198"/>
      <c r="L197" s="198"/>
      <c r="M197" s="198"/>
      <c r="N197" s="198"/>
      <c r="O197" s="198"/>
      <c r="P197" s="385"/>
      <c r="Q197" s="385"/>
      <c r="R197" s="385"/>
      <c r="S197" s="385"/>
      <c r="T197" s="385"/>
      <c r="U197" s="385"/>
      <c r="V197" s="95"/>
      <c r="W197" s="94"/>
      <c r="X197" s="94"/>
      <c r="Y197" s="94"/>
      <c r="Z197" s="97" t="s">
        <v>604</v>
      </c>
      <c r="AA197" s="98">
        <f>+IF(Z197='Tabla Valoración controles'!$D$4,'Tabla Valoración controles'!$F$4,IF('Mapa Corrupcion'!Z197='Tabla Valoración controles'!$D$5,'Tabla Valoración controles'!$F$5,IF(Z197=FORMULAS!$A$10,0,'Tabla Valoración controles'!$F$6)))</f>
        <v>0</v>
      </c>
      <c r="AB197" s="97"/>
      <c r="AC197" s="98">
        <f>+IF(AB197='Tabla Valoración controles'!$D$7,'Tabla Valoración controles'!$F$7,IF(Z197=FORMULAS!$A$10,0,'Tabla Valoración controles'!$F$8))</f>
        <v>0</v>
      </c>
      <c r="AD197" s="97"/>
      <c r="AE197" s="98">
        <f>+IF(AD197='Tabla Valoración controles'!$D$9,'Tabla Valoración controles'!$F$9,IF(Z197=FORMULAS!$A$10,0,'Tabla Valoración controles'!$F$10))</f>
        <v>0</v>
      </c>
      <c r="AF197" s="97"/>
      <c r="AG197" s="98">
        <f>+IF(AF197='Tabla Valoración controles'!$D$9,'Tabla Valoración controles'!$F$9,IF(AB197=FORMULAS!$A$10,0,'Tabla Valoración controles'!$F$10))</f>
        <v>0</v>
      </c>
      <c r="AH197" s="97"/>
      <c r="AI197" s="98">
        <f>+IF(AH197='Tabla Valoración controles'!$D$13,'Tabla Valoración controles'!$F$13,'Tabla Valoración controles'!$F$14)</f>
        <v>0</v>
      </c>
      <c r="AJ197" s="99">
        <f t="shared" si="0"/>
        <v>0</v>
      </c>
      <c r="AK197" s="100" t="s">
        <v>246</v>
      </c>
      <c r="AL197" s="101">
        <f>+IF(AK197=CONTROLES!$C$50,CONTROLES!$D$50,CONTROLES!$D$51)</f>
        <v>15</v>
      </c>
      <c r="AM197" s="100" t="s">
        <v>251</v>
      </c>
      <c r="AN197" s="101">
        <f>+IF(AM197=CONTROLES!$C$52,CONTROLES!$D$52,CONTROLES!$D$53)</f>
        <v>15</v>
      </c>
      <c r="AO197" s="100" t="s">
        <v>252</v>
      </c>
      <c r="AP197" s="101">
        <f>+IF(AO197=CONTROLES!$C$54,CONTROLES!$D$54,CONTROLES!$D$55)</f>
        <v>15</v>
      </c>
      <c r="AQ197" s="100" t="s">
        <v>283</v>
      </c>
      <c r="AR197" s="101">
        <f>+IF(AQ197=CONTROLES!$C$56,CONTROLES!$D$56,IF(AQ197=CONTROLES!$C$57,CONTROLES!$D$57,CONTROLES!$D$58))</f>
        <v>10</v>
      </c>
      <c r="AS197" s="100" t="s">
        <v>254</v>
      </c>
      <c r="AT197" s="101">
        <f>+IF(AS197=CONTROLES!$C$59,CONTROLES!$D$59,CONTROLES!$D$60)</f>
        <v>15</v>
      </c>
      <c r="AU197" s="100" t="s">
        <v>255</v>
      </c>
      <c r="AV197" s="101">
        <f>+IF(AU197=CONTROLES!$C$61,CONTROLES!$D$61,CONTROLES!$D$62)</f>
        <v>15</v>
      </c>
      <c r="AW197" s="100" t="s">
        <v>256</v>
      </c>
      <c r="AX197" s="101">
        <f>+IF(AW197=CONTROLES!$C$63,CONTROLES!$D$63,IF(AW197=CONTROLES!$C$64,CONTROLES!$D$64,0))</f>
        <v>10</v>
      </c>
      <c r="AY197" s="101">
        <f t="shared" si="1"/>
        <v>95</v>
      </c>
      <c r="AZ197" s="106" t="str">
        <f t="shared" si="2"/>
        <v>Moderado</v>
      </c>
      <c r="BA197" s="231"/>
      <c r="BB197" s="385"/>
      <c r="BC197" s="385"/>
      <c r="BD197" s="385"/>
      <c r="BE197" s="385"/>
      <c r="BF197" s="385"/>
      <c r="BG197" s="143"/>
      <c r="BH197" s="143"/>
      <c r="BI197" s="143"/>
      <c r="BJ197" s="143"/>
      <c r="BK197" s="143"/>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61"/>
      <c r="CN197" s="257"/>
      <c r="CO197" s="257"/>
      <c r="CP197" s="257"/>
      <c r="CQ197" s="257"/>
      <c r="CR197" s="257"/>
      <c r="CS197" s="257"/>
      <c r="CT197" s="257"/>
      <c r="CU197" s="257"/>
      <c r="CV197" s="260"/>
      <c r="CW197" s="260"/>
      <c r="CX197" s="260"/>
      <c r="CY197" s="260"/>
      <c r="CZ197" s="260"/>
      <c r="DA197" s="257"/>
      <c r="DB197" s="46"/>
      <c r="DC197" s="46"/>
      <c r="DD197" s="46"/>
      <c r="DE197" s="46"/>
      <c r="DF197" s="46"/>
      <c r="DG197" s="46"/>
      <c r="DH197" s="46"/>
      <c r="DI197" s="46"/>
      <c r="DJ197" s="46"/>
      <c r="DK197" s="69"/>
      <c r="DL197" s="69"/>
      <c r="DM197" s="46"/>
      <c r="DN197" s="69"/>
      <c r="DO197" s="69"/>
      <c r="DP197" s="69"/>
      <c r="DQ197" s="69"/>
      <c r="DR197" s="69"/>
      <c r="DS197" s="69"/>
      <c r="DT197" s="69"/>
      <c r="DU197" s="69"/>
      <c r="DV197" s="69"/>
      <c r="DW197" s="69"/>
      <c r="DX197" s="69"/>
      <c r="DY197" s="69"/>
      <c r="DZ197" s="69"/>
      <c r="EA197" s="69"/>
      <c r="EB197" s="69"/>
      <c r="EC197" s="69"/>
      <c r="ED197" s="69"/>
    </row>
    <row r="198" spans="1:134" ht="39.75" hidden="1" customHeight="1" x14ac:dyDescent="0.25">
      <c r="A198" s="385"/>
      <c r="B198" s="385"/>
      <c r="C198" s="385"/>
      <c r="D198" s="385"/>
      <c r="E198" s="94"/>
      <c r="F198" s="385"/>
      <c r="G198" s="94"/>
      <c r="H198" s="385"/>
      <c r="I198" s="198"/>
      <c r="J198" s="198"/>
      <c r="K198" s="198"/>
      <c r="L198" s="198"/>
      <c r="M198" s="198"/>
      <c r="N198" s="198"/>
      <c r="O198" s="198"/>
      <c r="P198" s="385"/>
      <c r="Q198" s="385"/>
      <c r="R198" s="385"/>
      <c r="S198" s="385"/>
      <c r="T198" s="385"/>
      <c r="U198" s="385"/>
      <c r="V198" s="95"/>
      <c r="W198" s="94"/>
      <c r="X198" s="94"/>
      <c r="Y198" s="94"/>
      <c r="Z198" s="97" t="s">
        <v>604</v>
      </c>
      <c r="AA198" s="98">
        <f>+IF(Z198='Tabla Valoración controles'!$D$4,'Tabla Valoración controles'!$F$4,IF('Mapa Corrupcion'!Z198='Tabla Valoración controles'!$D$5,'Tabla Valoración controles'!$F$5,IF(Z198=FORMULAS!$A$10,0,'Tabla Valoración controles'!$F$6)))</f>
        <v>0</v>
      </c>
      <c r="AB198" s="97"/>
      <c r="AC198" s="98">
        <f>+IF(AB198='Tabla Valoración controles'!$D$7,'Tabla Valoración controles'!$F$7,IF(Z198=FORMULAS!$A$10,0,'Tabla Valoración controles'!$F$8))</f>
        <v>0</v>
      </c>
      <c r="AD198" s="97"/>
      <c r="AE198" s="98">
        <f>+IF(AD198='Tabla Valoración controles'!$D$9,'Tabla Valoración controles'!$F$9,IF(Z198=FORMULAS!$A$10,0,'Tabla Valoración controles'!$F$10))</f>
        <v>0</v>
      </c>
      <c r="AF198" s="97"/>
      <c r="AG198" s="98">
        <f>+IF(AF198='Tabla Valoración controles'!$D$9,'Tabla Valoración controles'!$F$9,IF(AB198=FORMULAS!$A$10,0,'Tabla Valoración controles'!$F$10))</f>
        <v>0</v>
      </c>
      <c r="AH198" s="97"/>
      <c r="AI198" s="98">
        <f>+IF(AH198='Tabla Valoración controles'!$D$13,'Tabla Valoración controles'!$F$13,'Tabla Valoración controles'!$F$14)</f>
        <v>0</v>
      </c>
      <c r="AJ198" s="99">
        <f t="shared" si="0"/>
        <v>0</v>
      </c>
      <c r="AK198" s="100" t="s">
        <v>246</v>
      </c>
      <c r="AL198" s="101">
        <f>+IF(AK198=CONTROLES!$C$50,CONTROLES!$D$50,CONTROLES!$D$51)</f>
        <v>15</v>
      </c>
      <c r="AM198" s="100" t="s">
        <v>251</v>
      </c>
      <c r="AN198" s="101">
        <f>+IF(AM198=CONTROLES!$C$52,CONTROLES!$D$52,CONTROLES!$D$53)</f>
        <v>15</v>
      </c>
      <c r="AO198" s="100" t="s">
        <v>252</v>
      </c>
      <c r="AP198" s="101">
        <f>+IF(AO198=CONTROLES!$C$54,CONTROLES!$D$54,CONTROLES!$D$55)</f>
        <v>15</v>
      </c>
      <c r="AQ198" s="100" t="s">
        <v>283</v>
      </c>
      <c r="AR198" s="101">
        <f>+IF(AQ198=CONTROLES!$C$56,CONTROLES!$D$56,IF(AQ198=CONTROLES!$C$57,CONTROLES!$D$57,CONTROLES!$D$58))</f>
        <v>10</v>
      </c>
      <c r="AS198" s="100" t="s">
        <v>254</v>
      </c>
      <c r="AT198" s="101">
        <f>+IF(AS198=CONTROLES!$C$59,CONTROLES!$D$59,CONTROLES!$D$60)</f>
        <v>15</v>
      </c>
      <c r="AU198" s="100" t="s">
        <v>255</v>
      </c>
      <c r="AV198" s="101">
        <f>+IF(AU198=CONTROLES!$C$61,CONTROLES!$D$61,CONTROLES!$D$62)</f>
        <v>15</v>
      </c>
      <c r="AW198" s="100" t="s">
        <v>256</v>
      </c>
      <c r="AX198" s="101">
        <f>+IF(AW198=CONTROLES!$C$63,CONTROLES!$D$63,IF(AW198=CONTROLES!$C$64,CONTROLES!$D$64,0))</f>
        <v>10</v>
      </c>
      <c r="AY198" s="101">
        <f t="shared" si="1"/>
        <v>95</v>
      </c>
      <c r="AZ198" s="106" t="str">
        <f t="shared" si="2"/>
        <v>Moderado</v>
      </c>
      <c r="BA198" s="231"/>
      <c r="BB198" s="385"/>
      <c r="BC198" s="385"/>
      <c r="BD198" s="385"/>
      <c r="BE198" s="385"/>
      <c r="BF198" s="385"/>
      <c r="BG198" s="143"/>
      <c r="BH198" s="143"/>
      <c r="BI198" s="143"/>
      <c r="BJ198" s="143"/>
      <c r="BK198" s="143"/>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61"/>
      <c r="CN198" s="257"/>
      <c r="CO198" s="257"/>
      <c r="CP198" s="257"/>
      <c r="CQ198" s="257"/>
      <c r="CR198" s="257"/>
      <c r="CS198" s="257"/>
      <c r="CT198" s="257"/>
      <c r="CU198" s="257"/>
      <c r="CV198" s="260"/>
      <c r="CW198" s="260"/>
      <c r="CX198" s="260"/>
      <c r="CY198" s="260"/>
      <c r="CZ198" s="260"/>
      <c r="DA198" s="257"/>
      <c r="DB198" s="46"/>
      <c r="DC198" s="46"/>
      <c r="DD198" s="46"/>
      <c r="DE198" s="46"/>
      <c r="DF198" s="46"/>
      <c r="DG198" s="46"/>
      <c r="DH198" s="46"/>
      <c r="DI198" s="46"/>
      <c r="DJ198" s="46"/>
      <c r="DK198" s="69"/>
      <c r="DL198" s="69"/>
      <c r="DM198" s="46"/>
      <c r="DN198" s="69"/>
      <c r="DO198" s="69"/>
      <c r="DP198" s="69"/>
      <c r="DQ198" s="69"/>
      <c r="DR198" s="69"/>
      <c r="DS198" s="69"/>
      <c r="DT198" s="69"/>
      <c r="DU198" s="69"/>
      <c r="DV198" s="69"/>
      <c r="DW198" s="69"/>
      <c r="DX198" s="69"/>
      <c r="DY198" s="69"/>
      <c r="DZ198" s="69"/>
      <c r="EA198" s="69"/>
      <c r="EB198" s="69"/>
      <c r="EC198" s="69"/>
      <c r="ED198" s="69"/>
    </row>
    <row r="199" spans="1:134" ht="39.75" hidden="1" customHeight="1" x14ac:dyDescent="0.25">
      <c r="A199" s="385"/>
      <c r="B199" s="385"/>
      <c r="C199" s="385"/>
      <c r="D199" s="385"/>
      <c r="E199" s="94"/>
      <c r="F199" s="385"/>
      <c r="G199" s="94"/>
      <c r="H199" s="385"/>
      <c r="I199" s="198"/>
      <c r="J199" s="198"/>
      <c r="K199" s="198"/>
      <c r="L199" s="198"/>
      <c r="M199" s="198"/>
      <c r="N199" s="198"/>
      <c r="O199" s="198"/>
      <c r="P199" s="385"/>
      <c r="Q199" s="385"/>
      <c r="R199" s="385"/>
      <c r="S199" s="385"/>
      <c r="T199" s="385"/>
      <c r="U199" s="385"/>
      <c r="V199" s="95"/>
      <c r="W199" s="94"/>
      <c r="X199" s="94"/>
      <c r="Y199" s="94"/>
      <c r="Z199" s="97" t="s">
        <v>604</v>
      </c>
      <c r="AA199" s="98">
        <f>+IF(Z199='Tabla Valoración controles'!$D$4,'Tabla Valoración controles'!$F$4,IF('Mapa Corrupcion'!Z199='Tabla Valoración controles'!$D$5,'Tabla Valoración controles'!$F$5,IF(Z199=FORMULAS!$A$10,0,'Tabla Valoración controles'!$F$6)))</f>
        <v>0</v>
      </c>
      <c r="AB199" s="97"/>
      <c r="AC199" s="98">
        <f>+IF(AB199='Tabla Valoración controles'!$D$7,'Tabla Valoración controles'!$F$7,IF(Z199=FORMULAS!$A$10,0,'Tabla Valoración controles'!$F$8))</f>
        <v>0</v>
      </c>
      <c r="AD199" s="97"/>
      <c r="AE199" s="98">
        <f>+IF(AD199='Tabla Valoración controles'!$D$9,'Tabla Valoración controles'!$F$9,IF(Z199=FORMULAS!$A$10,0,'Tabla Valoración controles'!$F$10))</f>
        <v>0</v>
      </c>
      <c r="AF199" s="97"/>
      <c r="AG199" s="98">
        <f>+IF(AF199='Tabla Valoración controles'!$D$9,'Tabla Valoración controles'!$F$9,IF(AB199=FORMULAS!$A$10,0,'Tabla Valoración controles'!$F$10))</f>
        <v>0</v>
      </c>
      <c r="AH199" s="97"/>
      <c r="AI199" s="98">
        <f>+IF(AH199='Tabla Valoración controles'!$D$13,'Tabla Valoración controles'!$F$13,'Tabla Valoración controles'!$F$14)</f>
        <v>0</v>
      </c>
      <c r="AJ199" s="99">
        <f t="shared" si="0"/>
        <v>0</v>
      </c>
      <c r="AK199" s="100" t="s">
        <v>246</v>
      </c>
      <c r="AL199" s="101">
        <f>+IF(AK199=CONTROLES!$C$50,CONTROLES!$D$50,CONTROLES!$D$51)</f>
        <v>15</v>
      </c>
      <c r="AM199" s="100" t="s">
        <v>251</v>
      </c>
      <c r="AN199" s="101">
        <f>+IF(AM199=CONTROLES!$C$52,CONTROLES!$D$52,CONTROLES!$D$53)</f>
        <v>15</v>
      </c>
      <c r="AO199" s="100" t="s">
        <v>252</v>
      </c>
      <c r="AP199" s="101">
        <f>+IF(AO199=CONTROLES!$C$54,CONTROLES!$D$54,CONTROLES!$D$55)</f>
        <v>15</v>
      </c>
      <c r="AQ199" s="100" t="s">
        <v>283</v>
      </c>
      <c r="AR199" s="101">
        <f>+IF(AQ199=CONTROLES!$C$56,CONTROLES!$D$56,IF(AQ199=CONTROLES!$C$57,CONTROLES!$D$57,CONTROLES!$D$58))</f>
        <v>10</v>
      </c>
      <c r="AS199" s="100" t="s">
        <v>254</v>
      </c>
      <c r="AT199" s="101">
        <f>+IF(AS199=CONTROLES!$C$59,CONTROLES!$D$59,CONTROLES!$D$60)</f>
        <v>15</v>
      </c>
      <c r="AU199" s="100" t="s">
        <v>255</v>
      </c>
      <c r="AV199" s="101">
        <f>+IF(AU199=CONTROLES!$C$61,CONTROLES!$D$61,CONTROLES!$D$62)</f>
        <v>15</v>
      </c>
      <c r="AW199" s="100" t="s">
        <v>256</v>
      </c>
      <c r="AX199" s="101">
        <f>+IF(AW199=CONTROLES!$C$63,CONTROLES!$D$63,IF(AW199=CONTROLES!$C$64,CONTROLES!$D$64,0))</f>
        <v>10</v>
      </c>
      <c r="AY199" s="101">
        <f t="shared" si="1"/>
        <v>95</v>
      </c>
      <c r="AZ199" s="106" t="str">
        <f t="shared" si="2"/>
        <v>Moderado</v>
      </c>
      <c r="BA199" s="231"/>
      <c r="BB199" s="385"/>
      <c r="BC199" s="385"/>
      <c r="BD199" s="385"/>
      <c r="BE199" s="385"/>
      <c r="BF199" s="385"/>
      <c r="BG199" s="143"/>
      <c r="BH199" s="143"/>
      <c r="BI199" s="143"/>
      <c r="BJ199" s="143"/>
      <c r="BK199" s="143"/>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61"/>
      <c r="CN199" s="257"/>
      <c r="CO199" s="257"/>
      <c r="CP199" s="257"/>
      <c r="CQ199" s="257"/>
      <c r="CR199" s="257"/>
      <c r="CS199" s="257"/>
      <c r="CT199" s="257"/>
      <c r="CU199" s="257"/>
      <c r="CV199" s="260"/>
      <c r="CW199" s="260"/>
      <c r="CX199" s="260"/>
      <c r="CY199" s="260"/>
      <c r="CZ199" s="260"/>
      <c r="DA199" s="257"/>
      <c r="DB199" s="46"/>
      <c r="DC199" s="46"/>
      <c r="DD199" s="46"/>
      <c r="DE199" s="46"/>
      <c r="DF199" s="46"/>
      <c r="DG199" s="46"/>
      <c r="DH199" s="46"/>
      <c r="DI199" s="46"/>
      <c r="DJ199" s="46"/>
      <c r="DK199" s="69"/>
      <c r="DL199" s="69"/>
      <c r="DM199" s="46"/>
      <c r="DN199" s="69"/>
      <c r="DO199" s="69"/>
      <c r="DP199" s="69"/>
      <c r="DQ199" s="69"/>
      <c r="DR199" s="69"/>
      <c r="DS199" s="69"/>
      <c r="DT199" s="69"/>
      <c r="DU199" s="69"/>
      <c r="DV199" s="69"/>
      <c r="DW199" s="69"/>
      <c r="DX199" s="69"/>
      <c r="DY199" s="69"/>
      <c r="DZ199" s="69"/>
      <c r="EA199" s="69"/>
      <c r="EB199" s="69"/>
      <c r="EC199" s="69"/>
      <c r="ED199" s="69"/>
    </row>
    <row r="200" spans="1:134" ht="39.75" hidden="1" customHeight="1" x14ac:dyDescent="0.25">
      <c r="A200" s="386"/>
      <c r="B200" s="386"/>
      <c r="C200" s="386"/>
      <c r="D200" s="386"/>
      <c r="E200" s="94"/>
      <c r="F200" s="386"/>
      <c r="G200" s="94"/>
      <c r="H200" s="386"/>
      <c r="I200" s="193"/>
      <c r="J200" s="193"/>
      <c r="K200" s="193"/>
      <c r="L200" s="193"/>
      <c r="M200" s="193"/>
      <c r="N200" s="193"/>
      <c r="O200" s="193"/>
      <c r="P200" s="386"/>
      <c r="Q200" s="386"/>
      <c r="R200" s="386"/>
      <c r="S200" s="386"/>
      <c r="T200" s="386"/>
      <c r="U200" s="386"/>
      <c r="V200" s="95"/>
      <c r="W200" s="94"/>
      <c r="X200" s="94"/>
      <c r="Y200" s="94"/>
      <c r="Z200" s="97" t="s">
        <v>604</v>
      </c>
      <c r="AA200" s="98">
        <f>+IF(Z200='Tabla Valoración controles'!$D$4,'Tabla Valoración controles'!$F$4,IF('Mapa Corrupcion'!Z200='Tabla Valoración controles'!$D$5,'Tabla Valoración controles'!$F$5,IF(Z200=FORMULAS!$A$10,0,'Tabla Valoración controles'!$F$6)))</f>
        <v>0</v>
      </c>
      <c r="AB200" s="97"/>
      <c r="AC200" s="98">
        <f>+IF(AB200='Tabla Valoración controles'!$D$7,'Tabla Valoración controles'!$F$7,IF(Z200=FORMULAS!$A$10,0,'Tabla Valoración controles'!$F$8))</f>
        <v>0</v>
      </c>
      <c r="AD200" s="97"/>
      <c r="AE200" s="98">
        <f>+IF(AD200='Tabla Valoración controles'!$D$9,'Tabla Valoración controles'!$F$9,IF(Z200=FORMULAS!$A$10,0,'Tabla Valoración controles'!$F$10))</f>
        <v>0</v>
      </c>
      <c r="AF200" s="97"/>
      <c r="AG200" s="98">
        <f>+IF(AF200='Tabla Valoración controles'!$D$9,'Tabla Valoración controles'!$F$9,IF(AB200=FORMULAS!$A$10,0,'Tabla Valoración controles'!$F$10))</f>
        <v>0</v>
      </c>
      <c r="AH200" s="97"/>
      <c r="AI200" s="98">
        <f>+IF(AH200='Tabla Valoración controles'!$D$13,'Tabla Valoración controles'!$F$13,'Tabla Valoración controles'!$F$14)</f>
        <v>0</v>
      </c>
      <c r="AJ200" s="99">
        <f t="shared" si="0"/>
        <v>0</v>
      </c>
      <c r="AK200" s="100" t="s">
        <v>246</v>
      </c>
      <c r="AL200" s="101">
        <f>+IF(AK200=CONTROLES!$C$50,CONTROLES!$D$50,CONTROLES!$D$51)</f>
        <v>15</v>
      </c>
      <c r="AM200" s="100" t="s">
        <v>251</v>
      </c>
      <c r="AN200" s="101">
        <f>+IF(AM200=CONTROLES!$C$52,CONTROLES!$D$52,CONTROLES!$D$53)</f>
        <v>15</v>
      </c>
      <c r="AO200" s="100" t="s">
        <v>252</v>
      </c>
      <c r="AP200" s="101">
        <f>+IF(AO200=CONTROLES!$C$54,CONTROLES!$D$54,CONTROLES!$D$55)</f>
        <v>15</v>
      </c>
      <c r="AQ200" s="100" t="s">
        <v>283</v>
      </c>
      <c r="AR200" s="101">
        <f>+IF(AQ200=CONTROLES!$C$56,CONTROLES!$D$56,IF(AQ200=CONTROLES!$C$57,CONTROLES!$D$57,CONTROLES!$D$58))</f>
        <v>10</v>
      </c>
      <c r="AS200" s="100" t="s">
        <v>254</v>
      </c>
      <c r="AT200" s="101">
        <f>+IF(AS200=CONTROLES!$C$59,CONTROLES!$D$59,CONTROLES!$D$60)</f>
        <v>15</v>
      </c>
      <c r="AU200" s="100" t="s">
        <v>255</v>
      </c>
      <c r="AV200" s="101">
        <f>+IF(AU200=CONTROLES!$C$61,CONTROLES!$D$61,CONTROLES!$D$62)</f>
        <v>15</v>
      </c>
      <c r="AW200" s="100" t="s">
        <v>256</v>
      </c>
      <c r="AX200" s="101">
        <f>+IF(AW200=CONTROLES!$C$63,CONTROLES!$D$63,IF(AW200=CONTROLES!$C$64,CONTROLES!$D$64,0))</f>
        <v>10</v>
      </c>
      <c r="AY200" s="101">
        <f t="shared" si="1"/>
        <v>95</v>
      </c>
      <c r="AZ200" s="106" t="str">
        <f t="shared" si="2"/>
        <v>Moderado</v>
      </c>
      <c r="BA200" s="184"/>
      <c r="BB200" s="386"/>
      <c r="BC200" s="386"/>
      <c r="BD200" s="386"/>
      <c r="BE200" s="386"/>
      <c r="BF200" s="386"/>
      <c r="BG200" s="143"/>
      <c r="BH200" s="143"/>
      <c r="BI200" s="143"/>
      <c r="BJ200" s="143"/>
      <c r="BK200" s="143"/>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61"/>
      <c r="CN200" s="257"/>
      <c r="CO200" s="257"/>
      <c r="CP200" s="257"/>
      <c r="CQ200" s="257"/>
      <c r="CR200" s="257"/>
      <c r="CS200" s="257"/>
      <c r="CT200" s="257"/>
      <c r="CU200" s="257"/>
      <c r="CV200" s="260"/>
      <c r="CW200" s="260"/>
      <c r="CX200" s="260"/>
      <c r="CY200" s="260"/>
      <c r="CZ200" s="260"/>
      <c r="DA200" s="257"/>
      <c r="DB200" s="46"/>
      <c r="DC200" s="46"/>
      <c r="DD200" s="46"/>
      <c r="DE200" s="46"/>
      <c r="DF200" s="46"/>
      <c r="DG200" s="46"/>
      <c r="DH200" s="46"/>
      <c r="DI200" s="46"/>
      <c r="DJ200" s="46"/>
      <c r="DK200" s="69"/>
      <c r="DL200" s="69"/>
      <c r="DM200" s="46"/>
      <c r="DN200" s="69"/>
      <c r="DO200" s="69"/>
      <c r="DP200" s="69"/>
      <c r="DQ200" s="69"/>
      <c r="DR200" s="69"/>
      <c r="DS200" s="69"/>
      <c r="DT200" s="69"/>
      <c r="DU200" s="69"/>
      <c r="DV200" s="69"/>
      <c r="DW200" s="69"/>
      <c r="DX200" s="69"/>
      <c r="DY200" s="69"/>
      <c r="DZ200" s="69"/>
      <c r="EA200" s="69"/>
      <c r="EB200" s="69"/>
      <c r="EC200" s="69"/>
      <c r="ED200" s="69"/>
    </row>
    <row r="201" spans="1:134" ht="39.75" hidden="1" customHeight="1" x14ac:dyDescent="0.25">
      <c r="A201" s="387"/>
      <c r="B201" s="398" t="s">
        <v>539</v>
      </c>
      <c r="C201" s="389" t="str">
        <f>VLOOKUP(B201,FORMULAS!$A$30:$B$46,2,0)</f>
        <v>OBJETIVO PROCESO</v>
      </c>
      <c r="D201" s="389" t="str">
        <f>VLOOKUP(B201,FORMULAS!$A$30:$C$46,3,0)</f>
        <v>RESPONSABLE</v>
      </c>
      <c r="E201" s="94"/>
      <c r="F201" s="389"/>
      <c r="G201" s="94"/>
      <c r="H201" s="389"/>
      <c r="I201" s="93"/>
      <c r="J201" s="93"/>
      <c r="K201" s="93"/>
      <c r="L201" s="93"/>
      <c r="M201" s="93"/>
      <c r="N201" s="93"/>
      <c r="O201" s="93"/>
      <c r="P201" s="389" t="s">
        <v>576</v>
      </c>
      <c r="Q201" s="387" t="str">
        <f>VLOOKUP(P201,FORMULAS!$H$1:$J$11,2,0)</f>
        <v>ZONA</v>
      </c>
      <c r="R201" s="388" t="str">
        <f>+Q201</f>
        <v>ZONA</v>
      </c>
      <c r="S201" s="389" t="e">
        <f>VLOOKUP(A201,'Impacto Ri Inhe'!$B$5:$AF$42,31)</f>
        <v>#N/A</v>
      </c>
      <c r="T201" s="388" t="e">
        <f>CONCATENATE(R201,S201)</f>
        <v>#N/A</v>
      </c>
      <c r="U201" s="397" t="e">
        <f>VLOOKUP(T201,FORMULAS!$K$17:$L$42,2,0)</f>
        <v>#N/A</v>
      </c>
      <c r="V201" s="95"/>
      <c r="W201" s="94"/>
      <c r="X201" s="94"/>
      <c r="Y201" s="94"/>
      <c r="Z201" s="97" t="s">
        <v>604</v>
      </c>
      <c r="AA201" s="98">
        <f>+IF(Z201='Tabla Valoración controles'!$D$4,'Tabla Valoración controles'!$F$4,IF('Mapa Corrupcion'!Z201='Tabla Valoración controles'!$D$5,'Tabla Valoración controles'!$F$5,IF(Z201=FORMULAS!$A$10,0,'Tabla Valoración controles'!$F$6)))</f>
        <v>0</v>
      </c>
      <c r="AB201" s="97"/>
      <c r="AC201" s="98">
        <f>+IF(AB201='Tabla Valoración controles'!$D$7,'Tabla Valoración controles'!$F$7,IF(Z201=FORMULAS!$A$10,0,'Tabla Valoración controles'!$F$8))</f>
        <v>0</v>
      </c>
      <c r="AD201" s="97"/>
      <c r="AE201" s="98">
        <f>+IF(AD201='Tabla Valoración controles'!$D$9,'Tabla Valoración controles'!$F$9,IF(Z201=FORMULAS!$A$10,0,'Tabla Valoración controles'!$F$10))</f>
        <v>0</v>
      </c>
      <c r="AF201" s="97"/>
      <c r="AG201" s="98">
        <f>+IF(AF201='Tabla Valoración controles'!$D$9,'Tabla Valoración controles'!$F$9,IF(AB201=FORMULAS!$A$10,0,'Tabla Valoración controles'!$F$10))</f>
        <v>0</v>
      </c>
      <c r="AH201" s="97"/>
      <c r="AI201" s="98">
        <f>+IF(AH201='Tabla Valoración controles'!$D$13,'Tabla Valoración controles'!$F$13,'Tabla Valoración controles'!$F$14)</f>
        <v>0</v>
      </c>
      <c r="AJ201" s="99">
        <f t="shared" si="0"/>
        <v>0</v>
      </c>
      <c r="AK201" s="100" t="s">
        <v>246</v>
      </c>
      <c r="AL201" s="101">
        <f>+IF(AK201=CONTROLES!$C$50,CONTROLES!$D$50,CONTROLES!$D$51)</f>
        <v>15</v>
      </c>
      <c r="AM201" s="100" t="s">
        <v>251</v>
      </c>
      <c r="AN201" s="101">
        <f>+IF(AM201=CONTROLES!$C$52,CONTROLES!$D$52,CONTROLES!$D$53)</f>
        <v>15</v>
      </c>
      <c r="AO201" s="100" t="s">
        <v>252</v>
      </c>
      <c r="AP201" s="101">
        <f>+IF(AO201=CONTROLES!$C$54,CONTROLES!$D$54,CONTROLES!$D$55)</f>
        <v>15</v>
      </c>
      <c r="AQ201" s="100" t="s">
        <v>283</v>
      </c>
      <c r="AR201" s="101">
        <f>+IF(AQ201=CONTROLES!$C$56,CONTROLES!$D$56,IF(AQ201=CONTROLES!$C$57,CONTROLES!$D$57,CONTROLES!$D$58))</f>
        <v>10</v>
      </c>
      <c r="AS201" s="100" t="s">
        <v>254</v>
      </c>
      <c r="AT201" s="101">
        <f>+IF(AS201=CONTROLES!$C$59,CONTROLES!$D$59,CONTROLES!$D$60)</f>
        <v>15</v>
      </c>
      <c r="AU201" s="100" t="s">
        <v>255</v>
      </c>
      <c r="AV201" s="101">
        <f>+IF(AU201=CONTROLES!$C$61,CONTROLES!$D$61,CONTROLES!$D$62)</f>
        <v>15</v>
      </c>
      <c r="AW201" s="100" t="s">
        <v>256</v>
      </c>
      <c r="AX201" s="101">
        <f>+IF(AW201=CONTROLES!$C$63,CONTROLES!$D$63,IF(AW201=CONTROLES!$C$64,CONTROLES!$D$64,0))</f>
        <v>10</v>
      </c>
      <c r="AY201" s="101">
        <f t="shared" si="1"/>
        <v>95</v>
      </c>
      <c r="AZ201" s="106" t="str">
        <f t="shared" si="2"/>
        <v>Moderado</v>
      </c>
      <c r="BA201" s="228" t="s">
        <v>21</v>
      </c>
      <c r="BB201" s="390" t="str">
        <f>VLOOKUP(BA201,FORMULAS!$A$77:$B$82,2,0)</f>
        <v>Probabilidad</v>
      </c>
      <c r="BC201" s="399" t="e">
        <f>+S201</f>
        <v>#N/A</v>
      </c>
      <c r="BD201" s="400" t="e">
        <f>CONCATENATE(BC201,"-",BB201)</f>
        <v>#N/A</v>
      </c>
      <c r="BE201" s="397" t="e">
        <f>VLOOKUP(BD201,FORMULAS!$I$77:$J$97,2,0)</f>
        <v>#N/A</v>
      </c>
      <c r="BF201" s="397"/>
      <c r="BG201" s="143"/>
      <c r="BH201" s="143"/>
      <c r="BI201" s="143"/>
      <c r="BJ201" s="143"/>
      <c r="BK201" s="143"/>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61"/>
      <c r="CN201" s="257"/>
      <c r="CO201" s="257"/>
      <c r="CP201" s="257"/>
      <c r="CQ201" s="257"/>
      <c r="CR201" s="257"/>
      <c r="CS201" s="257"/>
      <c r="CT201" s="257"/>
      <c r="CU201" s="257"/>
      <c r="CV201" s="260"/>
      <c r="CW201" s="260"/>
      <c r="CX201" s="260"/>
      <c r="CY201" s="260"/>
      <c r="CZ201" s="260"/>
      <c r="DA201" s="257"/>
      <c r="DB201" s="46"/>
      <c r="DC201" s="46"/>
      <c r="DD201" s="46"/>
      <c r="DE201" s="46"/>
      <c r="DF201" s="46"/>
      <c r="DG201" s="46"/>
      <c r="DH201" s="46"/>
      <c r="DI201" s="46"/>
      <c r="DJ201" s="46"/>
      <c r="DK201" s="69"/>
      <c r="DL201" s="69"/>
      <c r="DM201" s="46"/>
      <c r="DN201" s="69"/>
      <c r="DO201" s="69"/>
      <c r="DP201" s="69"/>
      <c r="DQ201" s="69"/>
      <c r="DR201" s="69"/>
      <c r="DS201" s="69"/>
      <c r="DT201" s="69"/>
      <c r="DU201" s="69"/>
      <c r="DV201" s="69"/>
      <c r="DW201" s="69"/>
      <c r="DX201" s="69"/>
      <c r="DY201" s="69"/>
      <c r="DZ201" s="69"/>
      <c r="EA201" s="69"/>
      <c r="EB201" s="69"/>
      <c r="EC201" s="69"/>
      <c r="ED201" s="69"/>
    </row>
    <row r="202" spans="1:134" ht="39.75" hidden="1" customHeight="1" x14ac:dyDescent="0.25">
      <c r="A202" s="385"/>
      <c r="B202" s="385"/>
      <c r="C202" s="385"/>
      <c r="D202" s="385"/>
      <c r="E202" s="94"/>
      <c r="F202" s="385"/>
      <c r="G202" s="94"/>
      <c r="H202" s="385"/>
      <c r="I202" s="198"/>
      <c r="J202" s="198"/>
      <c r="K202" s="198"/>
      <c r="L202" s="198"/>
      <c r="M202" s="198"/>
      <c r="N202" s="198"/>
      <c r="O202" s="198"/>
      <c r="P202" s="385"/>
      <c r="Q202" s="385"/>
      <c r="R202" s="385"/>
      <c r="S202" s="385"/>
      <c r="T202" s="385"/>
      <c r="U202" s="385"/>
      <c r="V202" s="95"/>
      <c r="W202" s="94"/>
      <c r="X202" s="94"/>
      <c r="Y202" s="94"/>
      <c r="Z202" s="97" t="s">
        <v>604</v>
      </c>
      <c r="AA202" s="98">
        <f>+IF(Z202='Tabla Valoración controles'!$D$4,'Tabla Valoración controles'!$F$4,IF('Mapa Corrupcion'!Z202='Tabla Valoración controles'!$D$5,'Tabla Valoración controles'!$F$5,IF(Z202=FORMULAS!$A$10,0,'Tabla Valoración controles'!$F$6)))</f>
        <v>0</v>
      </c>
      <c r="AB202" s="97"/>
      <c r="AC202" s="98">
        <f>+IF(AB202='Tabla Valoración controles'!$D$7,'Tabla Valoración controles'!$F$7,IF(Z202=FORMULAS!$A$10,0,'Tabla Valoración controles'!$F$8))</f>
        <v>0</v>
      </c>
      <c r="AD202" s="97"/>
      <c r="AE202" s="98">
        <f>+IF(AD202='Tabla Valoración controles'!$D$9,'Tabla Valoración controles'!$F$9,IF(Z202=FORMULAS!$A$10,0,'Tabla Valoración controles'!$F$10))</f>
        <v>0</v>
      </c>
      <c r="AF202" s="97"/>
      <c r="AG202" s="98">
        <f>+IF(AF202='Tabla Valoración controles'!$D$9,'Tabla Valoración controles'!$F$9,IF(AB202=FORMULAS!$A$10,0,'Tabla Valoración controles'!$F$10))</f>
        <v>0</v>
      </c>
      <c r="AH202" s="97"/>
      <c r="AI202" s="98">
        <f>+IF(AH202='Tabla Valoración controles'!$D$13,'Tabla Valoración controles'!$F$13,'Tabla Valoración controles'!$F$14)</f>
        <v>0</v>
      </c>
      <c r="AJ202" s="99">
        <f t="shared" si="0"/>
        <v>0</v>
      </c>
      <c r="AK202" s="100" t="s">
        <v>246</v>
      </c>
      <c r="AL202" s="101">
        <f>+IF(AK202=CONTROLES!$C$50,CONTROLES!$D$50,CONTROLES!$D$51)</f>
        <v>15</v>
      </c>
      <c r="AM202" s="100" t="s">
        <v>251</v>
      </c>
      <c r="AN202" s="101">
        <f>+IF(AM202=CONTROLES!$C$52,CONTROLES!$D$52,CONTROLES!$D$53)</f>
        <v>15</v>
      </c>
      <c r="AO202" s="100" t="s">
        <v>252</v>
      </c>
      <c r="AP202" s="101">
        <f>+IF(AO202=CONTROLES!$C$54,CONTROLES!$D$54,CONTROLES!$D$55)</f>
        <v>15</v>
      </c>
      <c r="AQ202" s="100" t="s">
        <v>283</v>
      </c>
      <c r="AR202" s="101">
        <f>+IF(AQ202=CONTROLES!$C$56,CONTROLES!$D$56,IF(AQ202=CONTROLES!$C$57,CONTROLES!$D$57,CONTROLES!$D$58))</f>
        <v>10</v>
      </c>
      <c r="AS202" s="100" t="s">
        <v>254</v>
      </c>
      <c r="AT202" s="101">
        <f>+IF(AS202=CONTROLES!$C$59,CONTROLES!$D$59,CONTROLES!$D$60)</f>
        <v>15</v>
      </c>
      <c r="AU202" s="100" t="s">
        <v>255</v>
      </c>
      <c r="AV202" s="101">
        <f>+IF(AU202=CONTROLES!$C$61,CONTROLES!$D$61,CONTROLES!$D$62)</f>
        <v>15</v>
      </c>
      <c r="AW202" s="100" t="s">
        <v>256</v>
      </c>
      <c r="AX202" s="101">
        <f>+IF(AW202=CONTROLES!$C$63,CONTROLES!$D$63,IF(AW202=CONTROLES!$C$64,CONTROLES!$D$64,0))</f>
        <v>10</v>
      </c>
      <c r="AY202" s="101">
        <f t="shared" si="1"/>
        <v>95</v>
      </c>
      <c r="AZ202" s="106" t="str">
        <f t="shared" si="2"/>
        <v>Moderado</v>
      </c>
      <c r="BA202" s="231"/>
      <c r="BB202" s="385"/>
      <c r="BC202" s="385"/>
      <c r="BD202" s="385"/>
      <c r="BE202" s="385"/>
      <c r="BF202" s="385"/>
      <c r="BG202" s="143"/>
      <c r="BH202" s="143"/>
      <c r="BI202" s="143"/>
      <c r="BJ202" s="143"/>
      <c r="BK202" s="143"/>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61"/>
      <c r="CN202" s="257"/>
      <c r="CO202" s="257"/>
      <c r="CP202" s="257"/>
      <c r="CQ202" s="257"/>
      <c r="CR202" s="257"/>
      <c r="CS202" s="257"/>
      <c r="CT202" s="257"/>
      <c r="CU202" s="257"/>
      <c r="CV202" s="260"/>
      <c r="CW202" s="260"/>
      <c r="CX202" s="260"/>
      <c r="CY202" s="260"/>
      <c r="CZ202" s="260"/>
      <c r="DA202" s="257"/>
      <c r="DB202" s="46"/>
      <c r="DC202" s="46"/>
      <c r="DD202" s="46"/>
      <c r="DE202" s="46"/>
      <c r="DF202" s="46"/>
      <c r="DG202" s="46"/>
      <c r="DH202" s="46"/>
      <c r="DI202" s="46"/>
      <c r="DJ202" s="46"/>
      <c r="DK202" s="69"/>
      <c r="DL202" s="69"/>
      <c r="DM202" s="46"/>
      <c r="DN202" s="69"/>
      <c r="DO202" s="69"/>
      <c r="DP202" s="69"/>
      <c r="DQ202" s="69"/>
      <c r="DR202" s="69"/>
      <c r="DS202" s="69"/>
      <c r="DT202" s="69"/>
      <c r="DU202" s="69"/>
      <c r="DV202" s="69"/>
      <c r="DW202" s="69"/>
      <c r="DX202" s="69"/>
      <c r="DY202" s="69"/>
      <c r="DZ202" s="69"/>
      <c r="EA202" s="69"/>
      <c r="EB202" s="69"/>
      <c r="EC202" s="69"/>
      <c r="ED202" s="69"/>
    </row>
    <row r="203" spans="1:134" ht="39.75" hidden="1" customHeight="1" x14ac:dyDescent="0.25">
      <c r="A203" s="385"/>
      <c r="B203" s="385"/>
      <c r="C203" s="385"/>
      <c r="D203" s="385"/>
      <c r="E203" s="94"/>
      <c r="F203" s="385"/>
      <c r="G203" s="94"/>
      <c r="H203" s="385"/>
      <c r="I203" s="198"/>
      <c r="J203" s="198"/>
      <c r="K203" s="198"/>
      <c r="L203" s="198"/>
      <c r="M203" s="198"/>
      <c r="N203" s="198"/>
      <c r="O203" s="198"/>
      <c r="P203" s="385"/>
      <c r="Q203" s="385"/>
      <c r="R203" s="385"/>
      <c r="S203" s="385"/>
      <c r="T203" s="385"/>
      <c r="U203" s="385"/>
      <c r="V203" s="95"/>
      <c r="W203" s="94"/>
      <c r="X203" s="94"/>
      <c r="Y203" s="94"/>
      <c r="Z203" s="97" t="s">
        <v>604</v>
      </c>
      <c r="AA203" s="98">
        <f>+IF(Z203='Tabla Valoración controles'!$D$4,'Tabla Valoración controles'!$F$4,IF('Mapa Corrupcion'!Z203='Tabla Valoración controles'!$D$5,'Tabla Valoración controles'!$F$5,IF(Z203=FORMULAS!$A$10,0,'Tabla Valoración controles'!$F$6)))</f>
        <v>0</v>
      </c>
      <c r="AB203" s="97"/>
      <c r="AC203" s="98">
        <f>+IF(AB203='Tabla Valoración controles'!$D$7,'Tabla Valoración controles'!$F$7,IF(Z203=FORMULAS!$A$10,0,'Tabla Valoración controles'!$F$8))</f>
        <v>0</v>
      </c>
      <c r="AD203" s="97"/>
      <c r="AE203" s="98">
        <f>+IF(AD203='Tabla Valoración controles'!$D$9,'Tabla Valoración controles'!$F$9,IF(Z203=FORMULAS!$A$10,0,'Tabla Valoración controles'!$F$10))</f>
        <v>0</v>
      </c>
      <c r="AF203" s="97"/>
      <c r="AG203" s="98">
        <f>+IF(AF203='Tabla Valoración controles'!$D$9,'Tabla Valoración controles'!$F$9,IF(AB203=FORMULAS!$A$10,0,'Tabla Valoración controles'!$F$10))</f>
        <v>0</v>
      </c>
      <c r="AH203" s="97"/>
      <c r="AI203" s="98">
        <f>+IF(AH203='Tabla Valoración controles'!$D$13,'Tabla Valoración controles'!$F$13,'Tabla Valoración controles'!$F$14)</f>
        <v>0</v>
      </c>
      <c r="AJ203" s="99">
        <f t="shared" si="0"/>
        <v>0</v>
      </c>
      <c r="AK203" s="100" t="s">
        <v>246</v>
      </c>
      <c r="AL203" s="101">
        <f>+IF(AK203=CONTROLES!$C$50,CONTROLES!$D$50,CONTROLES!$D$51)</f>
        <v>15</v>
      </c>
      <c r="AM203" s="100" t="s">
        <v>251</v>
      </c>
      <c r="AN203" s="101">
        <f>+IF(AM203=CONTROLES!$C$52,CONTROLES!$D$52,CONTROLES!$D$53)</f>
        <v>15</v>
      </c>
      <c r="AO203" s="100" t="s">
        <v>252</v>
      </c>
      <c r="AP203" s="101">
        <f>+IF(AO203=CONTROLES!$C$54,CONTROLES!$D$54,CONTROLES!$D$55)</f>
        <v>15</v>
      </c>
      <c r="AQ203" s="100" t="s">
        <v>283</v>
      </c>
      <c r="AR203" s="101">
        <f>+IF(AQ203=CONTROLES!$C$56,CONTROLES!$D$56,IF(AQ203=CONTROLES!$C$57,CONTROLES!$D$57,CONTROLES!$D$58))</f>
        <v>10</v>
      </c>
      <c r="AS203" s="100" t="s">
        <v>254</v>
      </c>
      <c r="AT203" s="101">
        <f>+IF(AS203=CONTROLES!$C$59,CONTROLES!$D$59,CONTROLES!$D$60)</f>
        <v>15</v>
      </c>
      <c r="AU203" s="100" t="s">
        <v>255</v>
      </c>
      <c r="AV203" s="101">
        <f>+IF(AU203=CONTROLES!$C$61,CONTROLES!$D$61,CONTROLES!$D$62)</f>
        <v>15</v>
      </c>
      <c r="AW203" s="100" t="s">
        <v>256</v>
      </c>
      <c r="AX203" s="101">
        <f>+IF(AW203=CONTROLES!$C$63,CONTROLES!$D$63,IF(AW203=CONTROLES!$C$64,CONTROLES!$D$64,0))</f>
        <v>10</v>
      </c>
      <c r="AY203" s="101">
        <f t="shared" si="1"/>
        <v>95</v>
      </c>
      <c r="AZ203" s="106" t="str">
        <f t="shared" si="2"/>
        <v>Moderado</v>
      </c>
      <c r="BA203" s="231"/>
      <c r="BB203" s="385"/>
      <c r="BC203" s="385"/>
      <c r="BD203" s="385"/>
      <c r="BE203" s="385"/>
      <c r="BF203" s="385"/>
      <c r="BG203" s="143"/>
      <c r="BH203" s="143"/>
      <c r="BI203" s="143"/>
      <c r="BJ203" s="143"/>
      <c r="BK203" s="143"/>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61"/>
      <c r="CN203" s="257"/>
      <c r="CO203" s="257"/>
      <c r="CP203" s="257"/>
      <c r="CQ203" s="257"/>
      <c r="CR203" s="257"/>
      <c r="CS203" s="257"/>
      <c r="CT203" s="257"/>
      <c r="CU203" s="257"/>
      <c r="CV203" s="260"/>
      <c r="CW203" s="260"/>
      <c r="CX203" s="260"/>
      <c r="CY203" s="260"/>
      <c r="CZ203" s="260"/>
      <c r="DA203" s="257"/>
      <c r="DB203" s="46"/>
      <c r="DC203" s="46"/>
      <c r="DD203" s="46"/>
      <c r="DE203" s="46"/>
      <c r="DF203" s="46"/>
      <c r="DG203" s="46"/>
      <c r="DH203" s="46"/>
      <c r="DI203" s="46"/>
      <c r="DJ203" s="46"/>
      <c r="DK203" s="69"/>
      <c r="DL203" s="69"/>
      <c r="DM203" s="46"/>
      <c r="DN203" s="69"/>
      <c r="DO203" s="69"/>
      <c r="DP203" s="69"/>
      <c r="DQ203" s="69"/>
      <c r="DR203" s="69"/>
      <c r="DS203" s="69"/>
      <c r="DT203" s="69"/>
      <c r="DU203" s="69"/>
      <c r="DV203" s="69"/>
      <c r="DW203" s="69"/>
      <c r="DX203" s="69"/>
      <c r="DY203" s="69"/>
      <c r="DZ203" s="69"/>
      <c r="EA203" s="69"/>
      <c r="EB203" s="69"/>
      <c r="EC203" s="69"/>
      <c r="ED203" s="69"/>
    </row>
    <row r="204" spans="1:134" ht="39.75" hidden="1" customHeight="1" x14ac:dyDescent="0.25">
      <c r="A204" s="385"/>
      <c r="B204" s="385"/>
      <c r="C204" s="385"/>
      <c r="D204" s="385"/>
      <c r="E204" s="94"/>
      <c r="F204" s="385"/>
      <c r="G204" s="94"/>
      <c r="H204" s="385"/>
      <c r="I204" s="198"/>
      <c r="J204" s="198"/>
      <c r="K204" s="198"/>
      <c r="L204" s="198"/>
      <c r="M204" s="198"/>
      <c r="N204" s="198"/>
      <c r="O204" s="198"/>
      <c r="P204" s="385"/>
      <c r="Q204" s="385"/>
      <c r="R204" s="385"/>
      <c r="S204" s="385"/>
      <c r="T204" s="385"/>
      <c r="U204" s="385"/>
      <c r="V204" s="95"/>
      <c r="W204" s="94"/>
      <c r="X204" s="94"/>
      <c r="Y204" s="94"/>
      <c r="Z204" s="97" t="s">
        <v>604</v>
      </c>
      <c r="AA204" s="98">
        <f>+IF(Z204='Tabla Valoración controles'!$D$4,'Tabla Valoración controles'!$F$4,IF('Mapa Corrupcion'!Z204='Tabla Valoración controles'!$D$5,'Tabla Valoración controles'!$F$5,IF(Z204=FORMULAS!$A$10,0,'Tabla Valoración controles'!$F$6)))</f>
        <v>0</v>
      </c>
      <c r="AB204" s="97"/>
      <c r="AC204" s="98">
        <f>+IF(AB204='Tabla Valoración controles'!$D$7,'Tabla Valoración controles'!$F$7,IF(Z204=FORMULAS!$A$10,0,'Tabla Valoración controles'!$F$8))</f>
        <v>0</v>
      </c>
      <c r="AD204" s="97"/>
      <c r="AE204" s="98">
        <f>+IF(AD204='Tabla Valoración controles'!$D$9,'Tabla Valoración controles'!$F$9,IF(Z204=FORMULAS!$A$10,0,'Tabla Valoración controles'!$F$10))</f>
        <v>0</v>
      </c>
      <c r="AF204" s="97"/>
      <c r="AG204" s="98">
        <f>+IF(AF204='Tabla Valoración controles'!$D$9,'Tabla Valoración controles'!$F$9,IF(AB204=FORMULAS!$A$10,0,'Tabla Valoración controles'!$F$10))</f>
        <v>0</v>
      </c>
      <c r="AH204" s="97"/>
      <c r="AI204" s="98">
        <f>+IF(AH204='Tabla Valoración controles'!$D$13,'Tabla Valoración controles'!$F$13,'Tabla Valoración controles'!$F$14)</f>
        <v>0</v>
      </c>
      <c r="AJ204" s="99">
        <f t="shared" si="0"/>
        <v>0</v>
      </c>
      <c r="AK204" s="100" t="s">
        <v>246</v>
      </c>
      <c r="AL204" s="101">
        <f>+IF(AK204=CONTROLES!$C$50,CONTROLES!$D$50,CONTROLES!$D$51)</f>
        <v>15</v>
      </c>
      <c r="AM204" s="100" t="s">
        <v>251</v>
      </c>
      <c r="AN204" s="101">
        <f>+IF(AM204=CONTROLES!$C$52,CONTROLES!$D$52,CONTROLES!$D$53)</f>
        <v>15</v>
      </c>
      <c r="AO204" s="100" t="s">
        <v>252</v>
      </c>
      <c r="AP204" s="101">
        <f>+IF(AO204=CONTROLES!$C$54,CONTROLES!$D$54,CONTROLES!$D$55)</f>
        <v>15</v>
      </c>
      <c r="AQ204" s="100" t="s">
        <v>283</v>
      </c>
      <c r="AR204" s="101">
        <f>+IF(AQ204=CONTROLES!$C$56,CONTROLES!$D$56,IF(AQ204=CONTROLES!$C$57,CONTROLES!$D$57,CONTROLES!$D$58))</f>
        <v>10</v>
      </c>
      <c r="AS204" s="100" t="s">
        <v>254</v>
      </c>
      <c r="AT204" s="101">
        <f>+IF(AS204=CONTROLES!$C$59,CONTROLES!$D$59,CONTROLES!$D$60)</f>
        <v>15</v>
      </c>
      <c r="AU204" s="100" t="s">
        <v>255</v>
      </c>
      <c r="AV204" s="101">
        <f>+IF(AU204=CONTROLES!$C$61,CONTROLES!$D$61,CONTROLES!$D$62)</f>
        <v>15</v>
      </c>
      <c r="AW204" s="100" t="s">
        <v>256</v>
      </c>
      <c r="AX204" s="101">
        <f>+IF(AW204=CONTROLES!$C$63,CONTROLES!$D$63,IF(AW204=CONTROLES!$C$64,CONTROLES!$D$64,0))</f>
        <v>10</v>
      </c>
      <c r="AY204" s="101">
        <f t="shared" si="1"/>
        <v>95</v>
      </c>
      <c r="AZ204" s="106" t="str">
        <f t="shared" si="2"/>
        <v>Moderado</v>
      </c>
      <c r="BA204" s="231"/>
      <c r="BB204" s="385"/>
      <c r="BC204" s="385"/>
      <c r="BD204" s="385"/>
      <c r="BE204" s="385"/>
      <c r="BF204" s="385"/>
      <c r="BG204" s="143"/>
      <c r="BH204" s="143"/>
      <c r="BI204" s="143"/>
      <c r="BJ204" s="143"/>
      <c r="BK204" s="143"/>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61"/>
      <c r="CN204" s="257"/>
      <c r="CO204" s="257"/>
      <c r="CP204" s="257"/>
      <c r="CQ204" s="257"/>
      <c r="CR204" s="257"/>
      <c r="CS204" s="257"/>
      <c r="CT204" s="257"/>
      <c r="CU204" s="257"/>
      <c r="CV204" s="260"/>
      <c r="CW204" s="260"/>
      <c r="CX204" s="260"/>
      <c r="CY204" s="260"/>
      <c r="CZ204" s="260"/>
      <c r="DA204" s="257"/>
      <c r="DB204" s="46"/>
      <c r="DC204" s="46"/>
      <c r="DD204" s="46"/>
      <c r="DE204" s="46"/>
      <c r="DF204" s="46"/>
      <c r="DG204" s="46"/>
      <c r="DH204" s="46"/>
      <c r="DI204" s="46"/>
      <c r="DJ204" s="46"/>
      <c r="DK204" s="69"/>
      <c r="DL204" s="69"/>
      <c r="DM204" s="46"/>
      <c r="DN204" s="69"/>
      <c r="DO204" s="69"/>
      <c r="DP204" s="69"/>
      <c r="DQ204" s="69"/>
      <c r="DR204" s="69"/>
      <c r="DS204" s="69"/>
      <c r="DT204" s="69"/>
      <c r="DU204" s="69"/>
      <c r="DV204" s="69"/>
      <c r="DW204" s="69"/>
      <c r="DX204" s="69"/>
      <c r="DY204" s="69"/>
      <c r="DZ204" s="69"/>
      <c r="EA204" s="69"/>
      <c r="EB204" s="69"/>
      <c r="EC204" s="69"/>
      <c r="ED204" s="69"/>
    </row>
    <row r="205" spans="1:134" ht="39.75" hidden="1" customHeight="1" x14ac:dyDescent="0.25">
      <c r="A205" s="385"/>
      <c r="B205" s="385"/>
      <c r="C205" s="385"/>
      <c r="D205" s="385"/>
      <c r="E205" s="94"/>
      <c r="F205" s="385"/>
      <c r="G205" s="94"/>
      <c r="H205" s="385"/>
      <c r="I205" s="198"/>
      <c r="J205" s="198"/>
      <c r="K205" s="198"/>
      <c r="L205" s="198"/>
      <c r="M205" s="198"/>
      <c r="N205" s="198"/>
      <c r="O205" s="198"/>
      <c r="P205" s="385"/>
      <c r="Q205" s="385"/>
      <c r="R205" s="385"/>
      <c r="S205" s="385"/>
      <c r="T205" s="385"/>
      <c r="U205" s="385"/>
      <c r="V205" s="95"/>
      <c r="W205" s="94"/>
      <c r="X205" s="94"/>
      <c r="Y205" s="94"/>
      <c r="Z205" s="97" t="s">
        <v>604</v>
      </c>
      <c r="AA205" s="98">
        <f>+IF(Z205='Tabla Valoración controles'!$D$4,'Tabla Valoración controles'!$F$4,IF('Mapa Corrupcion'!Z205='Tabla Valoración controles'!$D$5,'Tabla Valoración controles'!$F$5,IF(Z205=FORMULAS!$A$10,0,'Tabla Valoración controles'!$F$6)))</f>
        <v>0</v>
      </c>
      <c r="AB205" s="97"/>
      <c r="AC205" s="98">
        <f>+IF(AB205='Tabla Valoración controles'!$D$7,'Tabla Valoración controles'!$F$7,IF(Z205=FORMULAS!$A$10,0,'Tabla Valoración controles'!$F$8))</f>
        <v>0</v>
      </c>
      <c r="AD205" s="97"/>
      <c r="AE205" s="98">
        <f>+IF(AD205='Tabla Valoración controles'!$D$9,'Tabla Valoración controles'!$F$9,IF(Z205=FORMULAS!$A$10,0,'Tabla Valoración controles'!$F$10))</f>
        <v>0</v>
      </c>
      <c r="AF205" s="97"/>
      <c r="AG205" s="98">
        <f>+IF(AF205='Tabla Valoración controles'!$D$9,'Tabla Valoración controles'!$F$9,IF(AB205=FORMULAS!$A$10,0,'Tabla Valoración controles'!$F$10))</f>
        <v>0</v>
      </c>
      <c r="AH205" s="97"/>
      <c r="AI205" s="98">
        <f>+IF(AH205='Tabla Valoración controles'!$D$13,'Tabla Valoración controles'!$F$13,'Tabla Valoración controles'!$F$14)</f>
        <v>0</v>
      </c>
      <c r="AJ205" s="99">
        <f t="shared" si="0"/>
        <v>0</v>
      </c>
      <c r="AK205" s="100" t="s">
        <v>246</v>
      </c>
      <c r="AL205" s="101">
        <f>+IF(AK205=CONTROLES!$C$50,CONTROLES!$D$50,CONTROLES!$D$51)</f>
        <v>15</v>
      </c>
      <c r="AM205" s="100" t="s">
        <v>251</v>
      </c>
      <c r="AN205" s="101">
        <f>+IF(AM205=CONTROLES!$C$52,CONTROLES!$D$52,CONTROLES!$D$53)</f>
        <v>15</v>
      </c>
      <c r="AO205" s="100" t="s">
        <v>252</v>
      </c>
      <c r="AP205" s="101">
        <f>+IF(AO205=CONTROLES!$C$54,CONTROLES!$D$54,CONTROLES!$D$55)</f>
        <v>15</v>
      </c>
      <c r="AQ205" s="100" t="s">
        <v>283</v>
      </c>
      <c r="AR205" s="101">
        <f>+IF(AQ205=CONTROLES!$C$56,CONTROLES!$D$56,IF(AQ205=CONTROLES!$C$57,CONTROLES!$D$57,CONTROLES!$D$58))</f>
        <v>10</v>
      </c>
      <c r="AS205" s="100" t="s">
        <v>254</v>
      </c>
      <c r="AT205" s="101">
        <f>+IF(AS205=CONTROLES!$C$59,CONTROLES!$D$59,CONTROLES!$D$60)</f>
        <v>15</v>
      </c>
      <c r="AU205" s="100" t="s">
        <v>255</v>
      </c>
      <c r="AV205" s="101">
        <f>+IF(AU205=CONTROLES!$C$61,CONTROLES!$D$61,CONTROLES!$D$62)</f>
        <v>15</v>
      </c>
      <c r="AW205" s="100" t="s">
        <v>256</v>
      </c>
      <c r="AX205" s="101">
        <f>+IF(AW205=CONTROLES!$C$63,CONTROLES!$D$63,IF(AW205=CONTROLES!$C$64,CONTROLES!$D$64,0))</f>
        <v>10</v>
      </c>
      <c r="AY205" s="101">
        <f t="shared" si="1"/>
        <v>95</v>
      </c>
      <c r="AZ205" s="106" t="str">
        <f t="shared" si="2"/>
        <v>Moderado</v>
      </c>
      <c r="BA205" s="231"/>
      <c r="BB205" s="385"/>
      <c r="BC205" s="385"/>
      <c r="BD205" s="385"/>
      <c r="BE205" s="385"/>
      <c r="BF205" s="385"/>
      <c r="BG205" s="143"/>
      <c r="BH205" s="143"/>
      <c r="BI205" s="143"/>
      <c r="BJ205" s="143"/>
      <c r="BK205" s="143"/>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61"/>
      <c r="CN205" s="257"/>
      <c r="CO205" s="257"/>
      <c r="CP205" s="257"/>
      <c r="CQ205" s="257"/>
      <c r="CR205" s="257"/>
      <c r="CS205" s="257"/>
      <c r="CT205" s="257"/>
      <c r="CU205" s="257"/>
      <c r="CV205" s="260"/>
      <c r="CW205" s="260"/>
      <c r="CX205" s="260"/>
      <c r="CY205" s="260"/>
      <c r="CZ205" s="260"/>
      <c r="DA205" s="257"/>
      <c r="DB205" s="46"/>
      <c r="DC205" s="46"/>
      <c r="DD205" s="46"/>
      <c r="DE205" s="46"/>
      <c r="DF205" s="46"/>
      <c r="DG205" s="46"/>
      <c r="DH205" s="46"/>
      <c r="DI205" s="46"/>
      <c r="DJ205" s="46"/>
      <c r="DK205" s="69"/>
      <c r="DL205" s="69"/>
      <c r="DM205" s="46"/>
      <c r="DN205" s="69"/>
      <c r="DO205" s="69"/>
      <c r="DP205" s="69"/>
      <c r="DQ205" s="69"/>
      <c r="DR205" s="69"/>
      <c r="DS205" s="69"/>
      <c r="DT205" s="69"/>
      <c r="DU205" s="69"/>
      <c r="DV205" s="69"/>
      <c r="DW205" s="69"/>
      <c r="DX205" s="69"/>
      <c r="DY205" s="69"/>
      <c r="DZ205" s="69"/>
      <c r="EA205" s="69"/>
      <c r="EB205" s="69"/>
      <c r="EC205" s="69"/>
      <c r="ED205" s="69"/>
    </row>
    <row r="206" spans="1:134" ht="39.75" hidden="1" customHeight="1" x14ac:dyDescent="0.25">
      <c r="A206" s="386"/>
      <c r="B206" s="386"/>
      <c r="C206" s="386"/>
      <c r="D206" s="386"/>
      <c r="E206" s="94"/>
      <c r="F206" s="386"/>
      <c r="G206" s="94"/>
      <c r="H206" s="386"/>
      <c r="I206" s="193"/>
      <c r="J206" s="193"/>
      <c r="K206" s="193"/>
      <c r="L206" s="193"/>
      <c r="M206" s="193"/>
      <c r="N206" s="193"/>
      <c r="O206" s="193"/>
      <c r="P206" s="386"/>
      <c r="Q206" s="386"/>
      <c r="R206" s="386"/>
      <c r="S206" s="386"/>
      <c r="T206" s="386"/>
      <c r="U206" s="386"/>
      <c r="V206" s="95"/>
      <c r="W206" s="94"/>
      <c r="X206" s="94"/>
      <c r="Y206" s="94"/>
      <c r="Z206" s="97" t="s">
        <v>604</v>
      </c>
      <c r="AA206" s="98">
        <f>+IF(Z206='Tabla Valoración controles'!$D$4,'Tabla Valoración controles'!$F$4,IF('Mapa Corrupcion'!Z206='Tabla Valoración controles'!$D$5,'Tabla Valoración controles'!$F$5,IF(Z206=FORMULAS!$A$10,0,'Tabla Valoración controles'!$F$6)))</f>
        <v>0</v>
      </c>
      <c r="AB206" s="97"/>
      <c r="AC206" s="98">
        <f>+IF(AB206='Tabla Valoración controles'!$D$7,'Tabla Valoración controles'!$F$7,IF(Z206=FORMULAS!$A$10,0,'Tabla Valoración controles'!$F$8))</f>
        <v>0</v>
      </c>
      <c r="AD206" s="97"/>
      <c r="AE206" s="98">
        <f>+IF(AD206='Tabla Valoración controles'!$D$9,'Tabla Valoración controles'!$F$9,IF(Z206=FORMULAS!$A$10,0,'Tabla Valoración controles'!$F$10))</f>
        <v>0</v>
      </c>
      <c r="AF206" s="97"/>
      <c r="AG206" s="98">
        <f>+IF(AF206='Tabla Valoración controles'!$D$9,'Tabla Valoración controles'!$F$9,IF(AB206=FORMULAS!$A$10,0,'Tabla Valoración controles'!$F$10))</f>
        <v>0</v>
      </c>
      <c r="AH206" s="97"/>
      <c r="AI206" s="98">
        <f>+IF(AH206='Tabla Valoración controles'!$D$13,'Tabla Valoración controles'!$F$13,'Tabla Valoración controles'!$F$14)</f>
        <v>0</v>
      </c>
      <c r="AJ206" s="99">
        <f t="shared" si="0"/>
        <v>0</v>
      </c>
      <c r="AK206" s="100" t="s">
        <v>246</v>
      </c>
      <c r="AL206" s="101">
        <f>+IF(AK206=CONTROLES!$C$50,CONTROLES!$D$50,CONTROLES!$D$51)</f>
        <v>15</v>
      </c>
      <c r="AM206" s="100" t="s">
        <v>251</v>
      </c>
      <c r="AN206" s="101">
        <f>+IF(AM206=CONTROLES!$C$52,CONTROLES!$D$52,CONTROLES!$D$53)</f>
        <v>15</v>
      </c>
      <c r="AO206" s="100" t="s">
        <v>252</v>
      </c>
      <c r="AP206" s="101">
        <f>+IF(AO206=CONTROLES!$C$54,CONTROLES!$D$54,CONTROLES!$D$55)</f>
        <v>15</v>
      </c>
      <c r="AQ206" s="100" t="s">
        <v>283</v>
      </c>
      <c r="AR206" s="101">
        <f>+IF(AQ206=CONTROLES!$C$56,CONTROLES!$D$56,IF(AQ206=CONTROLES!$C$57,CONTROLES!$D$57,CONTROLES!$D$58))</f>
        <v>10</v>
      </c>
      <c r="AS206" s="100" t="s">
        <v>254</v>
      </c>
      <c r="AT206" s="101">
        <f>+IF(AS206=CONTROLES!$C$59,CONTROLES!$D$59,CONTROLES!$D$60)</f>
        <v>15</v>
      </c>
      <c r="AU206" s="100" t="s">
        <v>255</v>
      </c>
      <c r="AV206" s="101">
        <f>+IF(AU206=CONTROLES!$C$61,CONTROLES!$D$61,CONTROLES!$D$62)</f>
        <v>15</v>
      </c>
      <c r="AW206" s="100" t="s">
        <v>256</v>
      </c>
      <c r="AX206" s="101">
        <f>+IF(AW206=CONTROLES!$C$63,CONTROLES!$D$63,IF(AW206=CONTROLES!$C$64,CONTROLES!$D$64,0))</f>
        <v>10</v>
      </c>
      <c r="AY206" s="101">
        <f t="shared" si="1"/>
        <v>95</v>
      </c>
      <c r="AZ206" s="106" t="str">
        <f t="shared" si="2"/>
        <v>Moderado</v>
      </c>
      <c r="BA206" s="184"/>
      <c r="BB206" s="386"/>
      <c r="BC206" s="386"/>
      <c r="BD206" s="386"/>
      <c r="BE206" s="386"/>
      <c r="BF206" s="386"/>
      <c r="BG206" s="143"/>
      <c r="BH206" s="143"/>
      <c r="BI206" s="143"/>
      <c r="BJ206" s="143"/>
      <c r="BK206" s="143"/>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61"/>
      <c r="CN206" s="257"/>
      <c r="CO206" s="257"/>
      <c r="CP206" s="257"/>
      <c r="CQ206" s="257"/>
      <c r="CR206" s="257"/>
      <c r="CS206" s="257"/>
      <c r="CT206" s="257"/>
      <c r="CU206" s="257"/>
      <c r="CV206" s="260"/>
      <c r="CW206" s="260"/>
      <c r="CX206" s="260"/>
      <c r="CY206" s="260"/>
      <c r="CZ206" s="260"/>
      <c r="DA206" s="257"/>
      <c r="DB206" s="46"/>
      <c r="DC206" s="46"/>
      <c r="DD206" s="46"/>
      <c r="DE206" s="46"/>
      <c r="DF206" s="46"/>
      <c r="DG206" s="46"/>
      <c r="DH206" s="46"/>
      <c r="DI206" s="46"/>
      <c r="DJ206" s="46"/>
      <c r="DK206" s="69"/>
      <c r="DL206" s="69"/>
      <c r="DM206" s="46"/>
      <c r="DN206" s="69"/>
      <c r="DO206" s="69"/>
      <c r="DP206" s="69"/>
      <c r="DQ206" s="69"/>
      <c r="DR206" s="69"/>
      <c r="DS206" s="69"/>
      <c r="DT206" s="69"/>
      <c r="DU206" s="69"/>
      <c r="DV206" s="69"/>
      <c r="DW206" s="69"/>
      <c r="DX206" s="69"/>
      <c r="DY206" s="69"/>
      <c r="DZ206" s="69"/>
      <c r="EA206" s="69"/>
      <c r="EB206" s="69"/>
      <c r="EC206" s="69"/>
      <c r="ED206" s="69"/>
    </row>
    <row r="207" spans="1:134" ht="39.75" hidden="1" customHeight="1" x14ac:dyDescent="0.25">
      <c r="A207" s="387"/>
      <c r="B207" s="398" t="s">
        <v>539</v>
      </c>
      <c r="C207" s="389" t="str">
        <f>VLOOKUP(B207,FORMULAS!$A$30:$B$46,2,0)</f>
        <v>OBJETIVO PROCESO</v>
      </c>
      <c r="D207" s="389" t="str">
        <f>VLOOKUP(B207,FORMULAS!$A$30:$C$46,3,0)</f>
        <v>RESPONSABLE</v>
      </c>
      <c r="E207" s="94"/>
      <c r="F207" s="389"/>
      <c r="G207" s="94"/>
      <c r="H207" s="389"/>
      <c r="I207" s="93"/>
      <c r="J207" s="93"/>
      <c r="K207" s="93"/>
      <c r="L207" s="93"/>
      <c r="M207" s="93"/>
      <c r="N207" s="93"/>
      <c r="O207" s="93"/>
      <c r="P207" s="389" t="s">
        <v>576</v>
      </c>
      <c r="Q207" s="387" t="str">
        <f>VLOOKUP(P207,FORMULAS!$H$1:$J$11,2,0)</f>
        <v>ZONA</v>
      </c>
      <c r="R207" s="388" t="str">
        <f>+Q207</f>
        <v>ZONA</v>
      </c>
      <c r="S207" s="389" t="e">
        <f>VLOOKUP(A207,'Impacto Ri Inhe'!$B$5:$AF$42,31)</f>
        <v>#N/A</v>
      </c>
      <c r="T207" s="388" t="e">
        <f>CONCATENATE(R207,S207)</f>
        <v>#N/A</v>
      </c>
      <c r="U207" s="397" t="e">
        <f>VLOOKUP(T207,FORMULAS!$K$17:$L$42,2,0)</f>
        <v>#N/A</v>
      </c>
      <c r="V207" s="95"/>
      <c r="W207" s="94"/>
      <c r="X207" s="94"/>
      <c r="Y207" s="94"/>
      <c r="Z207" s="97" t="s">
        <v>604</v>
      </c>
      <c r="AA207" s="98">
        <f>+IF(Z207='Tabla Valoración controles'!$D$4,'Tabla Valoración controles'!$F$4,IF('Mapa Corrupcion'!Z207='Tabla Valoración controles'!$D$5,'Tabla Valoración controles'!$F$5,IF(Z207=FORMULAS!$A$10,0,'Tabla Valoración controles'!$F$6)))</f>
        <v>0</v>
      </c>
      <c r="AB207" s="97"/>
      <c r="AC207" s="98">
        <f>+IF(AB207='Tabla Valoración controles'!$D$7,'Tabla Valoración controles'!$F$7,IF(Z207=FORMULAS!$A$10,0,'Tabla Valoración controles'!$F$8))</f>
        <v>0</v>
      </c>
      <c r="AD207" s="97"/>
      <c r="AE207" s="98">
        <f>+IF(AD207='Tabla Valoración controles'!$D$9,'Tabla Valoración controles'!$F$9,IF(Z207=FORMULAS!$A$10,0,'Tabla Valoración controles'!$F$10))</f>
        <v>0</v>
      </c>
      <c r="AF207" s="97"/>
      <c r="AG207" s="98">
        <f>+IF(AF207='Tabla Valoración controles'!$D$9,'Tabla Valoración controles'!$F$9,IF(AB207=FORMULAS!$A$10,0,'Tabla Valoración controles'!$F$10))</f>
        <v>0</v>
      </c>
      <c r="AH207" s="97"/>
      <c r="AI207" s="98">
        <f>+IF(AH207='Tabla Valoración controles'!$D$13,'Tabla Valoración controles'!$F$13,'Tabla Valoración controles'!$F$14)</f>
        <v>0</v>
      </c>
      <c r="AJ207" s="99">
        <f t="shared" si="0"/>
        <v>0</v>
      </c>
      <c r="AK207" s="100" t="s">
        <v>246</v>
      </c>
      <c r="AL207" s="101">
        <f>+IF(AK207=CONTROLES!$C$50,CONTROLES!$D$50,CONTROLES!$D$51)</f>
        <v>15</v>
      </c>
      <c r="AM207" s="100" t="s">
        <v>251</v>
      </c>
      <c r="AN207" s="101">
        <f>+IF(AM207=CONTROLES!$C$52,CONTROLES!$D$52,CONTROLES!$D$53)</f>
        <v>15</v>
      </c>
      <c r="AO207" s="100" t="s">
        <v>252</v>
      </c>
      <c r="AP207" s="101">
        <f>+IF(AO207=CONTROLES!$C$54,CONTROLES!$D$54,CONTROLES!$D$55)</f>
        <v>15</v>
      </c>
      <c r="AQ207" s="100" t="s">
        <v>283</v>
      </c>
      <c r="AR207" s="101">
        <f>+IF(AQ207=CONTROLES!$C$56,CONTROLES!$D$56,IF(AQ207=CONTROLES!$C$57,CONTROLES!$D$57,CONTROLES!$D$58))</f>
        <v>10</v>
      </c>
      <c r="AS207" s="100" t="s">
        <v>254</v>
      </c>
      <c r="AT207" s="101">
        <f>+IF(AS207=CONTROLES!$C$59,CONTROLES!$D$59,CONTROLES!$D$60)</f>
        <v>15</v>
      </c>
      <c r="AU207" s="100" t="s">
        <v>255</v>
      </c>
      <c r="AV207" s="101">
        <f>+IF(AU207=CONTROLES!$C$61,CONTROLES!$D$61,CONTROLES!$D$62)</f>
        <v>15</v>
      </c>
      <c r="AW207" s="100" t="s">
        <v>256</v>
      </c>
      <c r="AX207" s="101">
        <f>+IF(AW207=CONTROLES!$C$63,CONTROLES!$D$63,IF(AW207=CONTROLES!$C$64,CONTROLES!$D$64,0))</f>
        <v>10</v>
      </c>
      <c r="AY207" s="101">
        <f t="shared" si="1"/>
        <v>95</v>
      </c>
      <c r="AZ207" s="106" t="str">
        <f t="shared" si="2"/>
        <v>Moderado</v>
      </c>
      <c r="BA207" s="228" t="s">
        <v>21</v>
      </c>
      <c r="BB207" s="390" t="str">
        <f>VLOOKUP(BA207,FORMULAS!$A$77:$B$82,2,0)</f>
        <v>Probabilidad</v>
      </c>
      <c r="BC207" s="399" t="e">
        <f>+S207</f>
        <v>#N/A</v>
      </c>
      <c r="BD207" s="400" t="e">
        <f>CONCATENATE(BC207,"-",BB207)</f>
        <v>#N/A</v>
      </c>
      <c r="BE207" s="397" t="e">
        <f>VLOOKUP(BD207,FORMULAS!$I$77:$J$97,2,0)</f>
        <v>#N/A</v>
      </c>
      <c r="BF207" s="397"/>
      <c r="BG207" s="143"/>
      <c r="BH207" s="143"/>
      <c r="BI207" s="143"/>
      <c r="BJ207" s="143"/>
      <c r="BK207" s="143"/>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61"/>
      <c r="CN207" s="257"/>
      <c r="CO207" s="257"/>
      <c r="CP207" s="257"/>
      <c r="CQ207" s="257"/>
      <c r="CR207" s="257"/>
      <c r="CS207" s="257"/>
      <c r="CT207" s="257"/>
      <c r="CU207" s="257"/>
      <c r="CV207" s="260"/>
      <c r="CW207" s="260"/>
      <c r="CX207" s="260"/>
      <c r="CY207" s="260"/>
      <c r="CZ207" s="260"/>
      <c r="DA207" s="257"/>
      <c r="DB207" s="46"/>
      <c r="DC207" s="46"/>
      <c r="DD207" s="46"/>
      <c r="DE207" s="46"/>
      <c r="DF207" s="46"/>
      <c r="DG207" s="46"/>
      <c r="DH207" s="46"/>
      <c r="DI207" s="46"/>
      <c r="DJ207" s="46"/>
      <c r="DK207" s="69"/>
      <c r="DL207" s="69"/>
      <c r="DM207" s="46"/>
      <c r="DN207" s="69"/>
      <c r="DO207" s="69"/>
      <c r="DP207" s="69"/>
      <c r="DQ207" s="69"/>
      <c r="DR207" s="69"/>
      <c r="DS207" s="69"/>
      <c r="DT207" s="69"/>
      <c r="DU207" s="69"/>
      <c r="DV207" s="69"/>
      <c r="DW207" s="69"/>
      <c r="DX207" s="69"/>
      <c r="DY207" s="69"/>
      <c r="DZ207" s="69"/>
      <c r="EA207" s="69"/>
      <c r="EB207" s="69"/>
      <c r="EC207" s="69"/>
      <c r="ED207" s="69"/>
    </row>
    <row r="208" spans="1:134" ht="39.75" hidden="1" customHeight="1" x14ac:dyDescent="0.25">
      <c r="A208" s="385"/>
      <c r="B208" s="385"/>
      <c r="C208" s="385"/>
      <c r="D208" s="385"/>
      <c r="E208" s="94"/>
      <c r="F208" s="385"/>
      <c r="G208" s="94"/>
      <c r="H208" s="385"/>
      <c r="I208" s="198"/>
      <c r="J208" s="198"/>
      <c r="K208" s="198"/>
      <c r="L208" s="198"/>
      <c r="M208" s="198"/>
      <c r="N208" s="198"/>
      <c r="O208" s="198"/>
      <c r="P208" s="385"/>
      <c r="Q208" s="385"/>
      <c r="R208" s="385"/>
      <c r="S208" s="385"/>
      <c r="T208" s="385"/>
      <c r="U208" s="385"/>
      <c r="V208" s="95"/>
      <c r="W208" s="94"/>
      <c r="X208" s="94"/>
      <c r="Y208" s="94"/>
      <c r="Z208" s="97" t="s">
        <v>604</v>
      </c>
      <c r="AA208" s="98">
        <f>+IF(Z208='Tabla Valoración controles'!$D$4,'Tabla Valoración controles'!$F$4,IF('Mapa Corrupcion'!Z208='Tabla Valoración controles'!$D$5,'Tabla Valoración controles'!$F$5,IF(Z208=FORMULAS!$A$10,0,'Tabla Valoración controles'!$F$6)))</f>
        <v>0</v>
      </c>
      <c r="AB208" s="97"/>
      <c r="AC208" s="98">
        <f>+IF(AB208='Tabla Valoración controles'!$D$7,'Tabla Valoración controles'!$F$7,IF(Z208=FORMULAS!$A$10,0,'Tabla Valoración controles'!$F$8))</f>
        <v>0</v>
      </c>
      <c r="AD208" s="97"/>
      <c r="AE208" s="98">
        <f>+IF(AD208='Tabla Valoración controles'!$D$9,'Tabla Valoración controles'!$F$9,IF(Z208=FORMULAS!$A$10,0,'Tabla Valoración controles'!$F$10))</f>
        <v>0</v>
      </c>
      <c r="AF208" s="97"/>
      <c r="AG208" s="98">
        <f>+IF(AF208='Tabla Valoración controles'!$D$9,'Tabla Valoración controles'!$F$9,IF(AB208=FORMULAS!$A$10,0,'Tabla Valoración controles'!$F$10))</f>
        <v>0</v>
      </c>
      <c r="AH208" s="97"/>
      <c r="AI208" s="98">
        <f>+IF(AH208='Tabla Valoración controles'!$D$13,'Tabla Valoración controles'!$F$13,'Tabla Valoración controles'!$F$14)</f>
        <v>0</v>
      </c>
      <c r="AJ208" s="99">
        <f t="shared" si="0"/>
        <v>0</v>
      </c>
      <c r="AK208" s="100" t="s">
        <v>246</v>
      </c>
      <c r="AL208" s="101">
        <f>+IF(AK208=CONTROLES!$C$50,CONTROLES!$D$50,CONTROLES!$D$51)</f>
        <v>15</v>
      </c>
      <c r="AM208" s="100" t="s">
        <v>251</v>
      </c>
      <c r="AN208" s="101">
        <f>+IF(AM208=CONTROLES!$C$52,CONTROLES!$D$52,CONTROLES!$D$53)</f>
        <v>15</v>
      </c>
      <c r="AO208" s="100" t="s">
        <v>252</v>
      </c>
      <c r="AP208" s="101">
        <f>+IF(AO208=CONTROLES!$C$54,CONTROLES!$D$54,CONTROLES!$D$55)</f>
        <v>15</v>
      </c>
      <c r="AQ208" s="100" t="s">
        <v>283</v>
      </c>
      <c r="AR208" s="101">
        <f>+IF(AQ208=CONTROLES!$C$56,CONTROLES!$D$56,IF(AQ208=CONTROLES!$C$57,CONTROLES!$D$57,CONTROLES!$D$58))</f>
        <v>10</v>
      </c>
      <c r="AS208" s="100" t="s">
        <v>254</v>
      </c>
      <c r="AT208" s="101">
        <f>+IF(AS208=CONTROLES!$C$59,CONTROLES!$D$59,CONTROLES!$D$60)</f>
        <v>15</v>
      </c>
      <c r="AU208" s="100" t="s">
        <v>255</v>
      </c>
      <c r="AV208" s="101">
        <f>+IF(AU208=CONTROLES!$C$61,CONTROLES!$D$61,CONTROLES!$D$62)</f>
        <v>15</v>
      </c>
      <c r="AW208" s="100" t="s">
        <v>256</v>
      </c>
      <c r="AX208" s="101">
        <f>+IF(AW208=CONTROLES!$C$63,CONTROLES!$D$63,IF(AW208=CONTROLES!$C$64,CONTROLES!$D$64,0))</f>
        <v>10</v>
      </c>
      <c r="AY208" s="101">
        <f t="shared" si="1"/>
        <v>95</v>
      </c>
      <c r="AZ208" s="106" t="str">
        <f t="shared" si="2"/>
        <v>Moderado</v>
      </c>
      <c r="BA208" s="231"/>
      <c r="BB208" s="385"/>
      <c r="BC208" s="385"/>
      <c r="BD208" s="385"/>
      <c r="BE208" s="385"/>
      <c r="BF208" s="385"/>
      <c r="BG208" s="143"/>
      <c r="BH208" s="143"/>
      <c r="BI208" s="143"/>
      <c r="BJ208" s="143"/>
      <c r="BK208" s="143"/>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61"/>
      <c r="CN208" s="257"/>
      <c r="CO208" s="257"/>
      <c r="CP208" s="257"/>
      <c r="CQ208" s="257"/>
      <c r="CR208" s="257"/>
      <c r="CS208" s="257"/>
      <c r="CT208" s="257"/>
      <c r="CU208" s="257"/>
      <c r="CV208" s="260"/>
      <c r="CW208" s="260"/>
      <c r="CX208" s="260"/>
      <c r="CY208" s="260"/>
      <c r="CZ208" s="260"/>
      <c r="DA208" s="257"/>
      <c r="DB208" s="46"/>
      <c r="DC208" s="46"/>
      <c r="DD208" s="46"/>
      <c r="DE208" s="46"/>
      <c r="DF208" s="46"/>
      <c r="DG208" s="46"/>
      <c r="DH208" s="46"/>
      <c r="DI208" s="46"/>
      <c r="DJ208" s="46"/>
      <c r="DK208" s="69"/>
      <c r="DL208" s="69"/>
      <c r="DM208" s="46"/>
      <c r="DN208" s="69"/>
      <c r="DO208" s="69"/>
      <c r="DP208" s="69"/>
      <c r="DQ208" s="69"/>
      <c r="DR208" s="69"/>
      <c r="DS208" s="69"/>
      <c r="DT208" s="69"/>
      <c r="DU208" s="69"/>
      <c r="DV208" s="69"/>
      <c r="DW208" s="69"/>
      <c r="DX208" s="69"/>
      <c r="DY208" s="69"/>
      <c r="DZ208" s="69"/>
      <c r="EA208" s="69"/>
      <c r="EB208" s="69"/>
      <c r="EC208" s="69"/>
      <c r="ED208" s="69"/>
    </row>
    <row r="209" spans="1:134" ht="39.75" hidden="1" customHeight="1" x14ac:dyDescent="0.25">
      <c r="A209" s="385"/>
      <c r="B209" s="385"/>
      <c r="C209" s="385"/>
      <c r="D209" s="385"/>
      <c r="E209" s="94"/>
      <c r="F209" s="385"/>
      <c r="G209" s="94"/>
      <c r="H209" s="385"/>
      <c r="I209" s="198"/>
      <c r="J209" s="198"/>
      <c r="K209" s="198"/>
      <c r="L209" s="198"/>
      <c r="M209" s="198"/>
      <c r="N209" s="198"/>
      <c r="O209" s="198"/>
      <c r="P209" s="385"/>
      <c r="Q209" s="385"/>
      <c r="R209" s="385"/>
      <c r="S209" s="385"/>
      <c r="T209" s="385"/>
      <c r="U209" s="385"/>
      <c r="V209" s="95"/>
      <c r="W209" s="94"/>
      <c r="X209" s="94"/>
      <c r="Y209" s="94"/>
      <c r="Z209" s="97" t="s">
        <v>604</v>
      </c>
      <c r="AA209" s="98">
        <f>+IF(Z209='Tabla Valoración controles'!$D$4,'Tabla Valoración controles'!$F$4,IF('Mapa Corrupcion'!Z209='Tabla Valoración controles'!$D$5,'Tabla Valoración controles'!$F$5,IF(Z209=FORMULAS!$A$10,0,'Tabla Valoración controles'!$F$6)))</f>
        <v>0</v>
      </c>
      <c r="AB209" s="97"/>
      <c r="AC209" s="98">
        <f>+IF(AB209='Tabla Valoración controles'!$D$7,'Tabla Valoración controles'!$F$7,IF(Z209=FORMULAS!$A$10,0,'Tabla Valoración controles'!$F$8))</f>
        <v>0</v>
      </c>
      <c r="AD209" s="97"/>
      <c r="AE209" s="98">
        <f>+IF(AD209='Tabla Valoración controles'!$D$9,'Tabla Valoración controles'!$F$9,IF(Z209=FORMULAS!$A$10,0,'Tabla Valoración controles'!$F$10))</f>
        <v>0</v>
      </c>
      <c r="AF209" s="97"/>
      <c r="AG209" s="98">
        <f>+IF(AF209='Tabla Valoración controles'!$D$9,'Tabla Valoración controles'!$F$9,IF(AB209=FORMULAS!$A$10,0,'Tabla Valoración controles'!$F$10))</f>
        <v>0</v>
      </c>
      <c r="AH209" s="97"/>
      <c r="AI209" s="98">
        <f>+IF(AH209='Tabla Valoración controles'!$D$13,'Tabla Valoración controles'!$F$13,'Tabla Valoración controles'!$F$14)</f>
        <v>0</v>
      </c>
      <c r="AJ209" s="99">
        <f t="shared" si="0"/>
        <v>0</v>
      </c>
      <c r="AK209" s="100" t="s">
        <v>246</v>
      </c>
      <c r="AL209" s="101">
        <f>+IF(AK209=CONTROLES!$C$50,CONTROLES!$D$50,CONTROLES!$D$51)</f>
        <v>15</v>
      </c>
      <c r="AM209" s="100" t="s">
        <v>251</v>
      </c>
      <c r="AN209" s="101">
        <f>+IF(AM209=CONTROLES!$C$52,CONTROLES!$D$52,CONTROLES!$D$53)</f>
        <v>15</v>
      </c>
      <c r="AO209" s="100" t="s">
        <v>252</v>
      </c>
      <c r="AP209" s="101">
        <f>+IF(AO209=CONTROLES!$C$54,CONTROLES!$D$54,CONTROLES!$D$55)</f>
        <v>15</v>
      </c>
      <c r="AQ209" s="100" t="s">
        <v>283</v>
      </c>
      <c r="AR209" s="101">
        <f>+IF(AQ209=CONTROLES!$C$56,CONTROLES!$D$56,IF(AQ209=CONTROLES!$C$57,CONTROLES!$D$57,CONTROLES!$D$58))</f>
        <v>10</v>
      </c>
      <c r="AS209" s="100" t="s">
        <v>254</v>
      </c>
      <c r="AT209" s="101">
        <f>+IF(AS209=CONTROLES!$C$59,CONTROLES!$D$59,CONTROLES!$D$60)</f>
        <v>15</v>
      </c>
      <c r="AU209" s="100" t="s">
        <v>255</v>
      </c>
      <c r="AV209" s="101">
        <f>+IF(AU209=CONTROLES!$C$61,CONTROLES!$D$61,CONTROLES!$D$62)</f>
        <v>15</v>
      </c>
      <c r="AW209" s="100" t="s">
        <v>256</v>
      </c>
      <c r="AX209" s="101">
        <f>+IF(AW209=CONTROLES!$C$63,CONTROLES!$D$63,IF(AW209=CONTROLES!$C$64,CONTROLES!$D$64,0))</f>
        <v>10</v>
      </c>
      <c r="AY209" s="101">
        <f t="shared" si="1"/>
        <v>95</v>
      </c>
      <c r="AZ209" s="106" t="str">
        <f t="shared" si="2"/>
        <v>Moderado</v>
      </c>
      <c r="BA209" s="231"/>
      <c r="BB209" s="385"/>
      <c r="BC209" s="385"/>
      <c r="BD209" s="385"/>
      <c r="BE209" s="385"/>
      <c r="BF209" s="385"/>
      <c r="BG209" s="143"/>
      <c r="BH209" s="143"/>
      <c r="BI209" s="143"/>
      <c r="BJ209" s="143"/>
      <c r="BK209" s="143"/>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61"/>
      <c r="CN209" s="257"/>
      <c r="CO209" s="257"/>
      <c r="CP209" s="257"/>
      <c r="CQ209" s="257"/>
      <c r="CR209" s="257"/>
      <c r="CS209" s="257"/>
      <c r="CT209" s="257"/>
      <c r="CU209" s="257"/>
      <c r="CV209" s="260"/>
      <c r="CW209" s="260"/>
      <c r="CX209" s="260"/>
      <c r="CY209" s="260"/>
      <c r="CZ209" s="260"/>
      <c r="DA209" s="257"/>
      <c r="DB209" s="46"/>
      <c r="DC209" s="46"/>
      <c r="DD209" s="46"/>
      <c r="DE209" s="46"/>
      <c r="DF209" s="46"/>
      <c r="DG209" s="46"/>
      <c r="DH209" s="46"/>
      <c r="DI209" s="46"/>
      <c r="DJ209" s="46"/>
      <c r="DK209" s="69"/>
      <c r="DL209" s="69"/>
      <c r="DM209" s="46"/>
      <c r="DN209" s="69"/>
      <c r="DO209" s="69"/>
      <c r="DP209" s="69"/>
      <c r="DQ209" s="69"/>
      <c r="DR209" s="69"/>
      <c r="DS209" s="69"/>
      <c r="DT209" s="69"/>
      <c r="DU209" s="69"/>
      <c r="DV209" s="69"/>
      <c r="DW209" s="69"/>
      <c r="DX209" s="69"/>
      <c r="DY209" s="69"/>
      <c r="DZ209" s="69"/>
      <c r="EA209" s="69"/>
      <c r="EB209" s="69"/>
      <c r="EC209" s="69"/>
      <c r="ED209" s="69"/>
    </row>
    <row r="210" spans="1:134" ht="39.75" hidden="1" customHeight="1" x14ac:dyDescent="0.25">
      <c r="A210" s="385"/>
      <c r="B210" s="385"/>
      <c r="C210" s="385"/>
      <c r="D210" s="385"/>
      <c r="E210" s="94"/>
      <c r="F210" s="385"/>
      <c r="G210" s="94"/>
      <c r="H210" s="385"/>
      <c r="I210" s="198"/>
      <c r="J210" s="198"/>
      <c r="K210" s="198"/>
      <c r="L210" s="198"/>
      <c r="M210" s="198"/>
      <c r="N210" s="198"/>
      <c r="O210" s="198"/>
      <c r="P210" s="385"/>
      <c r="Q210" s="385"/>
      <c r="R210" s="385"/>
      <c r="S210" s="385"/>
      <c r="T210" s="385"/>
      <c r="U210" s="385"/>
      <c r="V210" s="95"/>
      <c r="W210" s="94"/>
      <c r="X210" s="94"/>
      <c r="Y210" s="94"/>
      <c r="Z210" s="97" t="s">
        <v>604</v>
      </c>
      <c r="AA210" s="98">
        <f>+IF(Z210='Tabla Valoración controles'!$D$4,'Tabla Valoración controles'!$F$4,IF('Mapa Corrupcion'!Z210='Tabla Valoración controles'!$D$5,'Tabla Valoración controles'!$F$5,IF(Z210=FORMULAS!$A$10,0,'Tabla Valoración controles'!$F$6)))</f>
        <v>0</v>
      </c>
      <c r="AB210" s="97"/>
      <c r="AC210" s="98">
        <f>+IF(AB210='Tabla Valoración controles'!$D$7,'Tabla Valoración controles'!$F$7,IF(Z210=FORMULAS!$A$10,0,'Tabla Valoración controles'!$F$8))</f>
        <v>0</v>
      </c>
      <c r="AD210" s="97"/>
      <c r="AE210" s="98">
        <f>+IF(AD210='Tabla Valoración controles'!$D$9,'Tabla Valoración controles'!$F$9,IF(Z210=FORMULAS!$A$10,0,'Tabla Valoración controles'!$F$10))</f>
        <v>0</v>
      </c>
      <c r="AF210" s="97"/>
      <c r="AG210" s="98">
        <f>+IF(AF210='Tabla Valoración controles'!$D$9,'Tabla Valoración controles'!$F$9,IF(AB210=FORMULAS!$A$10,0,'Tabla Valoración controles'!$F$10))</f>
        <v>0</v>
      </c>
      <c r="AH210" s="97"/>
      <c r="AI210" s="98">
        <f>+IF(AH210='Tabla Valoración controles'!$D$13,'Tabla Valoración controles'!$F$13,'Tabla Valoración controles'!$F$14)</f>
        <v>0</v>
      </c>
      <c r="AJ210" s="99">
        <f t="shared" si="0"/>
        <v>0</v>
      </c>
      <c r="AK210" s="100" t="s">
        <v>246</v>
      </c>
      <c r="AL210" s="101">
        <f>+IF(AK210=CONTROLES!$C$50,CONTROLES!$D$50,CONTROLES!$D$51)</f>
        <v>15</v>
      </c>
      <c r="AM210" s="100" t="s">
        <v>251</v>
      </c>
      <c r="AN210" s="101">
        <f>+IF(AM210=CONTROLES!$C$52,CONTROLES!$D$52,CONTROLES!$D$53)</f>
        <v>15</v>
      </c>
      <c r="AO210" s="100" t="s">
        <v>252</v>
      </c>
      <c r="AP210" s="101">
        <f>+IF(AO210=CONTROLES!$C$54,CONTROLES!$D$54,CONTROLES!$D$55)</f>
        <v>15</v>
      </c>
      <c r="AQ210" s="100" t="s">
        <v>283</v>
      </c>
      <c r="AR210" s="101">
        <f>+IF(AQ210=CONTROLES!$C$56,CONTROLES!$D$56,IF(AQ210=CONTROLES!$C$57,CONTROLES!$D$57,CONTROLES!$D$58))</f>
        <v>10</v>
      </c>
      <c r="AS210" s="100" t="s">
        <v>254</v>
      </c>
      <c r="AT210" s="101">
        <f>+IF(AS210=CONTROLES!$C$59,CONTROLES!$D$59,CONTROLES!$D$60)</f>
        <v>15</v>
      </c>
      <c r="AU210" s="100" t="s">
        <v>255</v>
      </c>
      <c r="AV210" s="101">
        <f>+IF(AU210=CONTROLES!$C$61,CONTROLES!$D$61,CONTROLES!$D$62)</f>
        <v>15</v>
      </c>
      <c r="AW210" s="100" t="s">
        <v>256</v>
      </c>
      <c r="AX210" s="101">
        <f>+IF(AW210=CONTROLES!$C$63,CONTROLES!$D$63,IF(AW210=CONTROLES!$C$64,CONTROLES!$D$64,0))</f>
        <v>10</v>
      </c>
      <c r="AY210" s="101">
        <f t="shared" si="1"/>
        <v>95</v>
      </c>
      <c r="AZ210" s="106" t="str">
        <f t="shared" si="2"/>
        <v>Moderado</v>
      </c>
      <c r="BA210" s="231"/>
      <c r="BB210" s="385"/>
      <c r="BC210" s="385"/>
      <c r="BD210" s="385"/>
      <c r="BE210" s="385"/>
      <c r="BF210" s="385"/>
      <c r="BG210" s="143"/>
      <c r="BH210" s="143"/>
      <c r="BI210" s="143"/>
      <c r="BJ210" s="143"/>
      <c r="BK210" s="143"/>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61"/>
      <c r="CN210" s="257"/>
      <c r="CO210" s="257"/>
      <c r="CP210" s="257"/>
      <c r="CQ210" s="257"/>
      <c r="CR210" s="257"/>
      <c r="CS210" s="257"/>
      <c r="CT210" s="257"/>
      <c r="CU210" s="257"/>
      <c r="CV210" s="260"/>
      <c r="CW210" s="260"/>
      <c r="CX210" s="260"/>
      <c r="CY210" s="260"/>
      <c r="CZ210" s="260"/>
      <c r="DA210" s="257"/>
      <c r="DB210" s="46"/>
      <c r="DC210" s="46"/>
      <c r="DD210" s="46"/>
      <c r="DE210" s="46"/>
      <c r="DF210" s="46"/>
      <c r="DG210" s="46"/>
      <c r="DH210" s="46"/>
      <c r="DI210" s="46"/>
      <c r="DJ210" s="46"/>
      <c r="DK210" s="69"/>
      <c r="DL210" s="69"/>
      <c r="DM210" s="46"/>
      <c r="DN210" s="69"/>
      <c r="DO210" s="69"/>
      <c r="DP210" s="69"/>
      <c r="DQ210" s="69"/>
      <c r="DR210" s="69"/>
      <c r="DS210" s="69"/>
      <c r="DT210" s="69"/>
      <c r="DU210" s="69"/>
      <c r="DV210" s="69"/>
      <c r="DW210" s="69"/>
      <c r="DX210" s="69"/>
      <c r="DY210" s="69"/>
      <c r="DZ210" s="69"/>
      <c r="EA210" s="69"/>
      <c r="EB210" s="69"/>
      <c r="EC210" s="69"/>
      <c r="ED210" s="69"/>
    </row>
    <row r="211" spans="1:134" ht="39.75" hidden="1" customHeight="1" x14ac:dyDescent="0.25">
      <c r="A211" s="385"/>
      <c r="B211" s="385"/>
      <c r="C211" s="385"/>
      <c r="D211" s="385"/>
      <c r="E211" s="94"/>
      <c r="F211" s="385"/>
      <c r="G211" s="94"/>
      <c r="H211" s="385"/>
      <c r="I211" s="198"/>
      <c r="J211" s="198"/>
      <c r="K211" s="198"/>
      <c r="L211" s="198"/>
      <c r="M211" s="198"/>
      <c r="N211" s="198"/>
      <c r="O211" s="198"/>
      <c r="P211" s="385"/>
      <c r="Q211" s="385"/>
      <c r="R211" s="385"/>
      <c r="S211" s="385"/>
      <c r="T211" s="385"/>
      <c r="U211" s="385"/>
      <c r="V211" s="95"/>
      <c r="W211" s="94"/>
      <c r="X211" s="94"/>
      <c r="Y211" s="94"/>
      <c r="Z211" s="97" t="s">
        <v>604</v>
      </c>
      <c r="AA211" s="98">
        <f>+IF(Z211='Tabla Valoración controles'!$D$4,'Tabla Valoración controles'!$F$4,IF('Mapa Corrupcion'!Z211='Tabla Valoración controles'!$D$5,'Tabla Valoración controles'!$F$5,IF(Z211=FORMULAS!$A$10,0,'Tabla Valoración controles'!$F$6)))</f>
        <v>0</v>
      </c>
      <c r="AB211" s="97"/>
      <c r="AC211" s="98">
        <f>+IF(AB211='Tabla Valoración controles'!$D$7,'Tabla Valoración controles'!$F$7,IF(Z211=FORMULAS!$A$10,0,'Tabla Valoración controles'!$F$8))</f>
        <v>0</v>
      </c>
      <c r="AD211" s="97"/>
      <c r="AE211" s="98">
        <f>+IF(AD211='Tabla Valoración controles'!$D$9,'Tabla Valoración controles'!$F$9,IF(Z211=FORMULAS!$A$10,0,'Tabla Valoración controles'!$F$10))</f>
        <v>0</v>
      </c>
      <c r="AF211" s="97"/>
      <c r="AG211" s="98">
        <f>+IF(AF211='Tabla Valoración controles'!$D$9,'Tabla Valoración controles'!$F$9,IF(AB211=FORMULAS!$A$10,0,'Tabla Valoración controles'!$F$10))</f>
        <v>0</v>
      </c>
      <c r="AH211" s="97"/>
      <c r="AI211" s="98">
        <f>+IF(AH211='Tabla Valoración controles'!$D$13,'Tabla Valoración controles'!$F$13,'Tabla Valoración controles'!$F$14)</f>
        <v>0</v>
      </c>
      <c r="AJ211" s="99">
        <f t="shared" si="0"/>
        <v>0</v>
      </c>
      <c r="AK211" s="100" t="s">
        <v>246</v>
      </c>
      <c r="AL211" s="101">
        <f>+IF(AK211=CONTROLES!$C$50,CONTROLES!$D$50,CONTROLES!$D$51)</f>
        <v>15</v>
      </c>
      <c r="AM211" s="100" t="s">
        <v>251</v>
      </c>
      <c r="AN211" s="101">
        <f>+IF(AM211=CONTROLES!$C$52,CONTROLES!$D$52,CONTROLES!$D$53)</f>
        <v>15</v>
      </c>
      <c r="AO211" s="100" t="s">
        <v>252</v>
      </c>
      <c r="AP211" s="101">
        <f>+IF(AO211=CONTROLES!$C$54,CONTROLES!$D$54,CONTROLES!$D$55)</f>
        <v>15</v>
      </c>
      <c r="AQ211" s="100" t="s">
        <v>283</v>
      </c>
      <c r="AR211" s="101">
        <f>+IF(AQ211=CONTROLES!$C$56,CONTROLES!$D$56,IF(AQ211=CONTROLES!$C$57,CONTROLES!$D$57,CONTROLES!$D$58))</f>
        <v>10</v>
      </c>
      <c r="AS211" s="100" t="s">
        <v>254</v>
      </c>
      <c r="AT211" s="101">
        <f>+IF(AS211=CONTROLES!$C$59,CONTROLES!$D$59,CONTROLES!$D$60)</f>
        <v>15</v>
      </c>
      <c r="AU211" s="100" t="s">
        <v>255</v>
      </c>
      <c r="AV211" s="101">
        <f>+IF(AU211=CONTROLES!$C$61,CONTROLES!$D$61,CONTROLES!$D$62)</f>
        <v>15</v>
      </c>
      <c r="AW211" s="100" t="s">
        <v>256</v>
      </c>
      <c r="AX211" s="101">
        <f>+IF(AW211=CONTROLES!$C$63,CONTROLES!$D$63,IF(AW211=CONTROLES!$C$64,CONTROLES!$D$64,0))</f>
        <v>10</v>
      </c>
      <c r="AY211" s="101">
        <f t="shared" si="1"/>
        <v>95</v>
      </c>
      <c r="AZ211" s="106" t="str">
        <f t="shared" si="2"/>
        <v>Moderado</v>
      </c>
      <c r="BA211" s="231"/>
      <c r="BB211" s="385"/>
      <c r="BC211" s="385"/>
      <c r="BD211" s="385"/>
      <c r="BE211" s="385"/>
      <c r="BF211" s="385"/>
      <c r="BG211" s="143"/>
      <c r="BH211" s="143"/>
      <c r="BI211" s="143"/>
      <c r="BJ211" s="143"/>
      <c r="BK211" s="143"/>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61"/>
      <c r="CN211" s="257"/>
      <c r="CO211" s="257"/>
      <c r="CP211" s="257"/>
      <c r="CQ211" s="257"/>
      <c r="CR211" s="257"/>
      <c r="CS211" s="257"/>
      <c r="CT211" s="257"/>
      <c r="CU211" s="257"/>
      <c r="CV211" s="260"/>
      <c r="CW211" s="260"/>
      <c r="CX211" s="260"/>
      <c r="CY211" s="260"/>
      <c r="CZ211" s="260"/>
      <c r="DA211" s="257"/>
      <c r="DB211" s="46"/>
      <c r="DC211" s="46"/>
      <c r="DD211" s="46"/>
      <c r="DE211" s="46"/>
      <c r="DF211" s="46"/>
      <c r="DG211" s="46"/>
      <c r="DH211" s="46"/>
      <c r="DI211" s="46"/>
      <c r="DJ211" s="46"/>
      <c r="DK211" s="69"/>
      <c r="DL211" s="69"/>
      <c r="DM211" s="46"/>
      <c r="DN211" s="69"/>
      <c r="DO211" s="69"/>
      <c r="DP211" s="69"/>
      <c r="DQ211" s="69"/>
      <c r="DR211" s="69"/>
      <c r="DS211" s="69"/>
      <c r="DT211" s="69"/>
      <c r="DU211" s="69"/>
      <c r="DV211" s="69"/>
      <c r="DW211" s="69"/>
      <c r="DX211" s="69"/>
      <c r="DY211" s="69"/>
      <c r="DZ211" s="69"/>
      <c r="EA211" s="69"/>
      <c r="EB211" s="69"/>
      <c r="EC211" s="69"/>
      <c r="ED211" s="69"/>
    </row>
    <row r="212" spans="1:134" ht="39.75" hidden="1" customHeight="1" x14ac:dyDescent="0.25">
      <c r="A212" s="386"/>
      <c r="B212" s="386"/>
      <c r="C212" s="386"/>
      <c r="D212" s="386"/>
      <c r="E212" s="94"/>
      <c r="F212" s="386"/>
      <c r="G212" s="94"/>
      <c r="H212" s="386"/>
      <c r="I212" s="193"/>
      <c r="J212" s="193"/>
      <c r="K212" s="193"/>
      <c r="L212" s="193"/>
      <c r="M212" s="193"/>
      <c r="N212" s="193"/>
      <c r="O212" s="193"/>
      <c r="P212" s="386"/>
      <c r="Q212" s="386"/>
      <c r="R212" s="386"/>
      <c r="S212" s="386"/>
      <c r="T212" s="386"/>
      <c r="U212" s="386"/>
      <c r="V212" s="95"/>
      <c r="W212" s="94"/>
      <c r="X212" s="94"/>
      <c r="Y212" s="94"/>
      <c r="Z212" s="97" t="s">
        <v>604</v>
      </c>
      <c r="AA212" s="98">
        <f>+IF(Z212='Tabla Valoración controles'!$D$4,'Tabla Valoración controles'!$F$4,IF('Mapa Corrupcion'!Z212='Tabla Valoración controles'!$D$5,'Tabla Valoración controles'!$F$5,IF(Z212=FORMULAS!$A$10,0,'Tabla Valoración controles'!$F$6)))</f>
        <v>0</v>
      </c>
      <c r="AB212" s="97"/>
      <c r="AC212" s="98">
        <f>+IF(AB212='Tabla Valoración controles'!$D$7,'Tabla Valoración controles'!$F$7,IF(Z212=FORMULAS!$A$10,0,'Tabla Valoración controles'!$F$8))</f>
        <v>0</v>
      </c>
      <c r="AD212" s="97"/>
      <c r="AE212" s="98">
        <f>+IF(AD212='Tabla Valoración controles'!$D$9,'Tabla Valoración controles'!$F$9,IF(Z212=FORMULAS!$A$10,0,'Tabla Valoración controles'!$F$10))</f>
        <v>0</v>
      </c>
      <c r="AF212" s="97"/>
      <c r="AG212" s="98">
        <f>+IF(AF212='Tabla Valoración controles'!$D$9,'Tabla Valoración controles'!$F$9,IF(AB212=FORMULAS!$A$10,0,'Tabla Valoración controles'!$F$10))</f>
        <v>0</v>
      </c>
      <c r="AH212" s="97"/>
      <c r="AI212" s="98">
        <f>+IF(AH212='Tabla Valoración controles'!$D$13,'Tabla Valoración controles'!$F$13,'Tabla Valoración controles'!$F$14)</f>
        <v>0</v>
      </c>
      <c r="AJ212" s="99">
        <f t="shared" si="0"/>
        <v>0</v>
      </c>
      <c r="AK212" s="100" t="s">
        <v>246</v>
      </c>
      <c r="AL212" s="101">
        <f>+IF(AK212=CONTROLES!$C$50,CONTROLES!$D$50,CONTROLES!$D$51)</f>
        <v>15</v>
      </c>
      <c r="AM212" s="100" t="s">
        <v>251</v>
      </c>
      <c r="AN212" s="101">
        <f>+IF(AM212=CONTROLES!$C$52,CONTROLES!$D$52,CONTROLES!$D$53)</f>
        <v>15</v>
      </c>
      <c r="AO212" s="100" t="s">
        <v>252</v>
      </c>
      <c r="AP212" s="101">
        <f>+IF(AO212=CONTROLES!$C$54,CONTROLES!$D$54,CONTROLES!$D$55)</f>
        <v>15</v>
      </c>
      <c r="AQ212" s="100" t="s">
        <v>283</v>
      </c>
      <c r="AR212" s="101">
        <f>+IF(AQ212=CONTROLES!$C$56,CONTROLES!$D$56,IF(AQ212=CONTROLES!$C$57,CONTROLES!$D$57,CONTROLES!$D$58))</f>
        <v>10</v>
      </c>
      <c r="AS212" s="100" t="s">
        <v>254</v>
      </c>
      <c r="AT212" s="101">
        <f>+IF(AS212=CONTROLES!$C$59,CONTROLES!$D$59,CONTROLES!$D$60)</f>
        <v>15</v>
      </c>
      <c r="AU212" s="100" t="s">
        <v>255</v>
      </c>
      <c r="AV212" s="101">
        <f>+IF(AU212=CONTROLES!$C$61,CONTROLES!$D$61,CONTROLES!$D$62)</f>
        <v>15</v>
      </c>
      <c r="AW212" s="100" t="s">
        <v>256</v>
      </c>
      <c r="AX212" s="101">
        <f>+IF(AW212=CONTROLES!$C$63,CONTROLES!$D$63,IF(AW212=CONTROLES!$C$64,CONTROLES!$D$64,0))</f>
        <v>10</v>
      </c>
      <c r="AY212" s="101">
        <f t="shared" si="1"/>
        <v>95</v>
      </c>
      <c r="AZ212" s="106" t="str">
        <f t="shared" si="2"/>
        <v>Moderado</v>
      </c>
      <c r="BA212" s="184"/>
      <c r="BB212" s="386"/>
      <c r="BC212" s="386"/>
      <c r="BD212" s="386"/>
      <c r="BE212" s="386"/>
      <c r="BF212" s="386"/>
      <c r="BG212" s="143"/>
      <c r="BH212" s="143"/>
      <c r="BI212" s="143"/>
      <c r="BJ212" s="143"/>
      <c r="BK212" s="143"/>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61"/>
      <c r="CN212" s="257"/>
      <c r="CO212" s="257"/>
      <c r="CP212" s="257"/>
      <c r="CQ212" s="257"/>
      <c r="CR212" s="257"/>
      <c r="CS212" s="257"/>
      <c r="CT212" s="257"/>
      <c r="CU212" s="257"/>
      <c r="CV212" s="260"/>
      <c r="CW212" s="260"/>
      <c r="CX212" s="260"/>
      <c r="CY212" s="260"/>
      <c r="CZ212" s="260"/>
      <c r="DA212" s="257"/>
      <c r="DB212" s="46"/>
      <c r="DC212" s="46"/>
      <c r="DD212" s="46"/>
      <c r="DE212" s="46"/>
      <c r="DF212" s="46"/>
      <c r="DG212" s="46"/>
      <c r="DH212" s="46"/>
      <c r="DI212" s="46"/>
      <c r="DJ212" s="46"/>
      <c r="DK212" s="69"/>
      <c r="DL212" s="69"/>
      <c r="DM212" s="46"/>
      <c r="DN212" s="69"/>
      <c r="DO212" s="69"/>
      <c r="DP212" s="69"/>
      <c r="DQ212" s="69"/>
      <c r="DR212" s="69"/>
      <c r="DS212" s="69"/>
      <c r="DT212" s="69"/>
      <c r="DU212" s="69"/>
      <c r="DV212" s="69"/>
      <c r="DW212" s="69"/>
      <c r="DX212" s="69"/>
      <c r="DY212" s="69"/>
      <c r="DZ212" s="69"/>
      <c r="EA212" s="69"/>
      <c r="EB212" s="69"/>
      <c r="EC212" s="69"/>
      <c r="ED212" s="69"/>
    </row>
    <row r="213" spans="1:134" ht="39.75" hidden="1" customHeight="1" x14ac:dyDescent="0.25">
      <c r="A213" s="387"/>
      <c r="B213" s="389" t="s">
        <v>539</v>
      </c>
      <c r="C213" s="389" t="str">
        <f>VLOOKUP(B213,FORMULAS!$A$30:$B$46,2,0)</f>
        <v>OBJETIVO PROCESO</v>
      </c>
      <c r="D213" s="389" t="str">
        <f>VLOOKUP(B213,FORMULAS!$A$30:$C$46,3,0)</f>
        <v>RESPONSABLE</v>
      </c>
      <c r="E213" s="94"/>
      <c r="F213" s="389"/>
      <c r="G213" s="94"/>
      <c r="H213" s="389"/>
      <c r="I213" s="93"/>
      <c r="J213" s="93"/>
      <c r="K213" s="93"/>
      <c r="L213" s="93"/>
      <c r="M213" s="93"/>
      <c r="N213" s="93"/>
      <c r="O213" s="93"/>
      <c r="P213" s="389" t="s">
        <v>576</v>
      </c>
      <c r="Q213" s="387" t="str">
        <f>VLOOKUP(P213,FORMULAS!$H$1:$J$11,2,0)</f>
        <v>ZONA</v>
      </c>
      <c r="R213" s="388" t="str">
        <f>+Q213</f>
        <v>ZONA</v>
      </c>
      <c r="S213" s="389" t="e">
        <f>VLOOKUP(A213,'Impacto Ri Inhe'!$B$5:$AF$42,31)</f>
        <v>#N/A</v>
      </c>
      <c r="T213" s="388" t="e">
        <f>CONCATENATE(R213,S213)</f>
        <v>#N/A</v>
      </c>
      <c r="U213" s="397" t="e">
        <f>VLOOKUP(T213,FORMULAS!$K$17:$L$42,2,0)</f>
        <v>#N/A</v>
      </c>
      <c r="V213" s="95"/>
      <c r="W213" s="94"/>
      <c r="X213" s="94"/>
      <c r="Y213" s="94"/>
      <c r="Z213" s="97" t="s">
        <v>604</v>
      </c>
      <c r="AA213" s="98">
        <f>+IF(Z213='Tabla Valoración controles'!$D$4,'Tabla Valoración controles'!$F$4,IF('Mapa Corrupcion'!Z213='Tabla Valoración controles'!$D$5,'Tabla Valoración controles'!$F$5,IF(Z213=FORMULAS!$A$10,0,'Tabla Valoración controles'!$F$6)))</f>
        <v>0</v>
      </c>
      <c r="AB213" s="97"/>
      <c r="AC213" s="98">
        <f>+IF(AB213='Tabla Valoración controles'!$D$7,'Tabla Valoración controles'!$F$7,IF(Z213=FORMULAS!$A$10,0,'Tabla Valoración controles'!$F$8))</f>
        <v>0</v>
      </c>
      <c r="AD213" s="97"/>
      <c r="AE213" s="98">
        <f>+IF(AD213='Tabla Valoración controles'!$D$9,'Tabla Valoración controles'!$F$9,IF(Z213=FORMULAS!$A$10,0,'Tabla Valoración controles'!$F$10))</f>
        <v>0</v>
      </c>
      <c r="AF213" s="97"/>
      <c r="AG213" s="98">
        <f>+IF(AF213='Tabla Valoración controles'!$D$9,'Tabla Valoración controles'!$F$9,IF(AB213=FORMULAS!$A$10,0,'Tabla Valoración controles'!$F$10))</f>
        <v>0</v>
      </c>
      <c r="AH213" s="97"/>
      <c r="AI213" s="98">
        <f>+IF(AH213='Tabla Valoración controles'!$D$13,'Tabla Valoración controles'!$F$13,'Tabla Valoración controles'!$F$14)</f>
        <v>0</v>
      </c>
      <c r="AJ213" s="99">
        <f t="shared" si="0"/>
        <v>0</v>
      </c>
      <c r="AK213" s="100" t="s">
        <v>246</v>
      </c>
      <c r="AL213" s="101">
        <f>+IF(AK213=CONTROLES!$C$50,CONTROLES!$D$50,CONTROLES!$D$51)</f>
        <v>15</v>
      </c>
      <c r="AM213" s="100" t="s">
        <v>251</v>
      </c>
      <c r="AN213" s="101">
        <f>+IF(AM213=CONTROLES!$C$52,CONTROLES!$D$52,CONTROLES!$D$53)</f>
        <v>15</v>
      </c>
      <c r="AO213" s="100" t="s">
        <v>252</v>
      </c>
      <c r="AP213" s="101">
        <f>+IF(AO213=CONTROLES!$C$54,CONTROLES!$D$54,CONTROLES!$D$55)</f>
        <v>15</v>
      </c>
      <c r="AQ213" s="100" t="s">
        <v>283</v>
      </c>
      <c r="AR213" s="101">
        <f>+IF(AQ213=CONTROLES!$C$56,CONTROLES!$D$56,IF(AQ213=CONTROLES!$C$57,CONTROLES!$D$57,CONTROLES!$D$58))</f>
        <v>10</v>
      </c>
      <c r="AS213" s="100" t="s">
        <v>254</v>
      </c>
      <c r="AT213" s="101">
        <f>+IF(AS213=CONTROLES!$C$59,CONTROLES!$D$59,CONTROLES!$D$60)</f>
        <v>15</v>
      </c>
      <c r="AU213" s="100" t="s">
        <v>255</v>
      </c>
      <c r="AV213" s="101">
        <f>+IF(AU213=CONTROLES!$C$61,CONTROLES!$D$61,CONTROLES!$D$62)</f>
        <v>15</v>
      </c>
      <c r="AW213" s="100" t="s">
        <v>256</v>
      </c>
      <c r="AX213" s="101">
        <f>+IF(AW213=CONTROLES!$C$63,CONTROLES!$D$63,IF(AW213=CONTROLES!$C$64,CONTROLES!$D$64,0))</f>
        <v>10</v>
      </c>
      <c r="AY213" s="101">
        <f t="shared" si="1"/>
        <v>95</v>
      </c>
      <c r="AZ213" s="106" t="str">
        <f t="shared" si="2"/>
        <v>Moderado</v>
      </c>
      <c r="BA213" s="228" t="s">
        <v>21</v>
      </c>
      <c r="BB213" s="390" t="str">
        <f>VLOOKUP(BA213,FORMULAS!$A$77:$B$82,2,0)</f>
        <v>Probabilidad</v>
      </c>
      <c r="BC213" s="399" t="e">
        <f>+S213</f>
        <v>#N/A</v>
      </c>
      <c r="BD213" s="400" t="e">
        <f>CONCATENATE(BC213,"-",BB213)</f>
        <v>#N/A</v>
      </c>
      <c r="BE213" s="397" t="e">
        <f>VLOOKUP(BD213,FORMULAS!$I$77:$J$97,2,0)</f>
        <v>#N/A</v>
      </c>
      <c r="BF213" s="397"/>
      <c r="BG213" s="143"/>
      <c r="BH213" s="143"/>
      <c r="BI213" s="143"/>
      <c r="BJ213" s="143"/>
      <c r="BK213" s="143"/>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61"/>
      <c r="CN213" s="257"/>
      <c r="CO213" s="257"/>
      <c r="CP213" s="257"/>
      <c r="CQ213" s="257"/>
      <c r="CR213" s="257"/>
      <c r="CS213" s="257"/>
      <c r="CT213" s="257"/>
      <c r="CU213" s="257"/>
      <c r="CV213" s="260"/>
      <c r="CW213" s="260"/>
      <c r="CX213" s="260"/>
      <c r="CY213" s="260"/>
      <c r="CZ213" s="260"/>
      <c r="DA213" s="257"/>
      <c r="DB213" s="46"/>
      <c r="DC213" s="46"/>
      <c r="DD213" s="46"/>
      <c r="DE213" s="46"/>
      <c r="DF213" s="46"/>
      <c r="DG213" s="46"/>
      <c r="DH213" s="46"/>
      <c r="DI213" s="46"/>
      <c r="DJ213" s="46"/>
      <c r="DK213" s="69"/>
      <c r="DL213" s="69"/>
      <c r="DM213" s="46"/>
      <c r="DN213" s="69"/>
      <c r="DO213" s="69"/>
      <c r="DP213" s="69"/>
      <c r="DQ213" s="69"/>
      <c r="DR213" s="69"/>
      <c r="DS213" s="69"/>
      <c r="DT213" s="69"/>
      <c r="DU213" s="69"/>
      <c r="DV213" s="69"/>
      <c r="DW213" s="69"/>
      <c r="DX213" s="69"/>
      <c r="DY213" s="69"/>
      <c r="DZ213" s="69"/>
      <c r="EA213" s="69"/>
      <c r="EB213" s="69"/>
      <c r="EC213" s="69"/>
      <c r="ED213" s="69"/>
    </row>
    <row r="214" spans="1:134" ht="39.75" hidden="1" customHeight="1" x14ac:dyDescent="0.25">
      <c r="A214" s="385"/>
      <c r="B214" s="385"/>
      <c r="C214" s="385"/>
      <c r="D214" s="385"/>
      <c r="E214" s="94"/>
      <c r="F214" s="385"/>
      <c r="G214" s="94"/>
      <c r="H214" s="385"/>
      <c r="I214" s="198"/>
      <c r="J214" s="198"/>
      <c r="K214" s="198"/>
      <c r="L214" s="198"/>
      <c r="M214" s="198"/>
      <c r="N214" s="198"/>
      <c r="O214" s="198"/>
      <c r="P214" s="385"/>
      <c r="Q214" s="385"/>
      <c r="R214" s="385"/>
      <c r="S214" s="385"/>
      <c r="T214" s="385"/>
      <c r="U214" s="385"/>
      <c r="V214" s="95"/>
      <c r="W214" s="94"/>
      <c r="X214" s="94"/>
      <c r="Y214" s="94"/>
      <c r="Z214" s="97" t="s">
        <v>604</v>
      </c>
      <c r="AA214" s="98">
        <f>+IF(Z214='Tabla Valoración controles'!$D$4,'Tabla Valoración controles'!$F$4,IF('Mapa Corrupcion'!Z214='Tabla Valoración controles'!$D$5,'Tabla Valoración controles'!$F$5,IF(Z214=FORMULAS!$A$10,0,'Tabla Valoración controles'!$F$6)))</f>
        <v>0</v>
      </c>
      <c r="AB214" s="97"/>
      <c r="AC214" s="98">
        <f>+IF(AB214='Tabla Valoración controles'!$D$7,'Tabla Valoración controles'!$F$7,IF(Z214=FORMULAS!$A$10,0,'Tabla Valoración controles'!$F$8))</f>
        <v>0</v>
      </c>
      <c r="AD214" s="97"/>
      <c r="AE214" s="98">
        <f>+IF(AD214='Tabla Valoración controles'!$D$9,'Tabla Valoración controles'!$F$9,IF(Z214=FORMULAS!$A$10,0,'Tabla Valoración controles'!$F$10))</f>
        <v>0</v>
      </c>
      <c r="AF214" s="97"/>
      <c r="AG214" s="98">
        <f>+IF(AF214='Tabla Valoración controles'!$D$9,'Tabla Valoración controles'!$F$9,IF(AB214=FORMULAS!$A$10,0,'Tabla Valoración controles'!$F$10))</f>
        <v>0</v>
      </c>
      <c r="AH214" s="97"/>
      <c r="AI214" s="98">
        <f>+IF(AH214='Tabla Valoración controles'!$D$13,'Tabla Valoración controles'!$F$13,'Tabla Valoración controles'!$F$14)</f>
        <v>0</v>
      </c>
      <c r="AJ214" s="99">
        <f t="shared" si="0"/>
        <v>0</v>
      </c>
      <c r="AK214" s="100" t="s">
        <v>246</v>
      </c>
      <c r="AL214" s="101">
        <f>+IF(AK214=CONTROLES!$C$50,CONTROLES!$D$50,CONTROLES!$D$51)</f>
        <v>15</v>
      </c>
      <c r="AM214" s="100" t="s">
        <v>251</v>
      </c>
      <c r="AN214" s="101">
        <f>+IF(AM214=CONTROLES!$C$52,CONTROLES!$D$52,CONTROLES!$D$53)</f>
        <v>15</v>
      </c>
      <c r="AO214" s="100" t="s">
        <v>252</v>
      </c>
      <c r="AP214" s="101">
        <f>+IF(AO214=CONTROLES!$C$54,CONTROLES!$D$54,CONTROLES!$D$55)</f>
        <v>15</v>
      </c>
      <c r="AQ214" s="100" t="s">
        <v>283</v>
      </c>
      <c r="AR214" s="101">
        <f>+IF(AQ214=CONTROLES!$C$56,CONTROLES!$D$56,IF(AQ214=CONTROLES!$C$57,CONTROLES!$D$57,CONTROLES!$D$58))</f>
        <v>10</v>
      </c>
      <c r="AS214" s="100" t="s">
        <v>254</v>
      </c>
      <c r="AT214" s="101">
        <f>+IF(AS214=CONTROLES!$C$59,CONTROLES!$D$59,CONTROLES!$D$60)</f>
        <v>15</v>
      </c>
      <c r="AU214" s="100" t="s">
        <v>255</v>
      </c>
      <c r="AV214" s="101">
        <f>+IF(AU214=CONTROLES!$C$61,CONTROLES!$D$61,CONTROLES!$D$62)</f>
        <v>15</v>
      </c>
      <c r="AW214" s="100" t="s">
        <v>256</v>
      </c>
      <c r="AX214" s="101">
        <f>+IF(AW214=CONTROLES!$C$63,CONTROLES!$D$63,IF(AW214=CONTROLES!$C$64,CONTROLES!$D$64,0))</f>
        <v>10</v>
      </c>
      <c r="AY214" s="101">
        <f t="shared" si="1"/>
        <v>95</v>
      </c>
      <c r="AZ214" s="106" t="str">
        <f t="shared" si="2"/>
        <v>Moderado</v>
      </c>
      <c r="BA214" s="231"/>
      <c r="BB214" s="385"/>
      <c r="BC214" s="385"/>
      <c r="BD214" s="385"/>
      <c r="BE214" s="385"/>
      <c r="BF214" s="385"/>
      <c r="BG214" s="143"/>
      <c r="BH214" s="143"/>
      <c r="BI214" s="143"/>
      <c r="BJ214" s="143"/>
      <c r="BK214" s="143"/>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61"/>
      <c r="CN214" s="257"/>
      <c r="CO214" s="257"/>
      <c r="CP214" s="257"/>
      <c r="CQ214" s="257"/>
      <c r="CR214" s="257"/>
      <c r="CS214" s="257"/>
      <c r="CT214" s="257"/>
      <c r="CU214" s="257"/>
      <c r="CV214" s="260"/>
      <c r="CW214" s="260"/>
      <c r="CX214" s="260"/>
      <c r="CY214" s="260"/>
      <c r="CZ214" s="260"/>
      <c r="DA214" s="257"/>
      <c r="DB214" s="46"/>
      <c r="DC214" s="46"/>
      <c r="DD214" s="46"/>
      <c r="DE214" s="46"/>
      <c r="DF214" s="46"/>
      <c r="DG214" s="46"/>
      <c r="DH214" s="46"/>
      <c r="DI214" s="46"/>
      <c r="DJ214" s="46"/>
      <c r="DK214" s="69"/>
      <c r="DL214" s="69"/>
      <c r="DM214" s="46"/>
      <c r="DN214" s="69"/>
      <c r="DO214" s="69"/>
      <c r="DP214" s="69"/>
      <c r="DQ214" s="69"/>
      <c r="DR214" s="69"/>
      <c r="DS214" s="69"/>
      <c r="DT214" s="69"/>
      <c r="DU214" s="69"/>
      <c r="DV214" s="69"/>
      <c r="DW214" s="69"/>
      <c r="DX214" s="69"/>
      <c r="DY214" s="69"/>
      <c r="DZ214" s="69"/>
      <c r="EA214" s="69"/>
      <c r="EB214" s="69"/>
      <c r="EC214" s="69"/>
      <c r="ED214" s="69"/>
    </row>
    <row r="215" spans="1:134" ht="39.75" hidden="1" customHeight="1" x14ac:dyDescent="0.25">
      <c r="A215" s="385"/>
      <c r="B215" s="385"/>
      <c r="C215" s="385"/>
      <c r="D215" s="385"/>
      <c r="E215" s="94"/>
      <c r="F215" s="385"/>
      <c r="G215" s="94"/>
      <c r="H215" s="385"/>
      <c r="I215" s="198"/>
      <c r="J215" s="198"/>
      <c r="K215" s="198"/>
      <c r="L215" s="198"/>
      <c r="M215" s="198"/>
      <c r="N215" s="198"/>
      <c r="O215" s="198"/>
      <c r="P215" s="385"/>
      <c r="Q215" s="385"/>
      <c r="R215" s="385"/>
      <c r="S215" s="385"/>
      <c r="T215" s="385"/>
      <c r="U215" s="385"/>
      <c r="V215" s="95"/>
      <c r="W215" s="94"/>
      <c r="X215" s="94"/>
      <c r="Y215" s="94"/>
      <c r="Z215" s="97" t="s">
        <v>604</v>
      </c>
      <c r="AA215" s="98">
        <f>+IF(Z215='Tabla Valoración controles'!$D$4,'Tabla Valoración controles'!$F$4,IF('Mapa Corrupcion'!Z215='Tabla Valoración controles'!$D$5,'Tabla Valoración controles'!$F$5,IF(Z215=FORMULAS!$A$10,0,'Tabla Valoración controles'!$F$6)))</f>
        <v>0</v>
      </c>
      <c r="AB215" s="97"/>
      <c r="AC215" s="98">
        <f>+IF(AB215='Tabla Valoración controles'!$D$7,'Tabla Valoración controles'!$F$7,IF(Z215=FORMULAS!$A$10,0,'Tabla Valoración controles'!$F$8))</f>
        <v>0</v>
      </c>
      <c r="AD215" s="97"/>
      <c r="AE215" s="98">
        <f>+IF(AD215='Tabla Valoración controles'!$D$9,'Tabla Valoración controles'!$F$9,IF(Z215=FORMULAS!$A$10,0,'Tabla Valoración controles'!$F$10))</f>
        <v>0</v>
      </c>
      <c r="AF215" s="97"/>
      <c r="AG215" s="98">
        <f>+IF(AF215='Tabla Valoración controles'!$D$9,'Tabla Valoración controles'!$F$9,IF(AB215=FORMULAS!$A$10,0,'Tabla Valoración controles'!$F$10))</f>
        <v>0</v>
      </c>
      <c r="AH215" s="97"/>
      <c r="AI215" s="98">
        <f>+IF(AH215='Tabla Valoración controles'!$D$13,'Tabla Valoración controles'!$F$13,'Tabla Valoración controles'!$F$14)</f>
        <v>0</v>
      </c>
      <c r="AJ215" s="99">
        <f t="shared" si="0"/>
        <v>0</v>
      </c>
      <c r="AK215" s="100" t="s">
        <v>246</v>
      </c>
      <c r="AL215" s="101">
        <f>+IF(AK215=CONTROLES!$C$50,CONTROLES!$D$50,CONTROLES!$D$51)</f>
        <v>15</v>
      </c>
      <c r="AM215" s="100" t="s">
        <v>251</v>
      </c>
      <c r="AN215" s="101">
        <f>+IF(AM215=CONTROLES!$C$52,CONTROLES!$D$52,CONTROLES!$D$53)</f>
        <v>15</v>
      </c>
      <c r="AO215" s="100" t="s">
        <v>252</v>
      </c>
      <c r="AP215" s="101">
        <f>+IF(AO215=CONTROLES!$C$54,CONTROLES!$D$54,CONTROLES!$D$55)</f>
        <v>15</v>
      </c>
      <c r="AQ215" s="100" t="s">
        <v>283</v>
      </c>
      <c r="AR215" s="101">
        <f>+IF(AQ215=CONTROLES!$C$56,CONTROLES!$D$56,IF(AQ215=CONTROLES!$C$57,CONTROLES!$D$57,CONTROLES!$D$58))</f>
        <v>10</v>
      </c>
      <c r="AS215" s="100" t="s">
        <v>254</v>
      </c>
      <c r="AT215" s="101">
        <f>+IF(AS215=CONTROLES!$C$59,CONTROLES!$D$59,CONTROLES!$D$60)</f>
        <v>15</v>
      </c>
      <c r="AU215" s="100" t="s">
        <v>255</v>
      </c>
      <c r="AV215" s="101">
        <f>+IF(AU215=CONTROLES!$C$61,CONTROLES!$D$61,CONTROLES!$D$62)</f>
        <v>15</v>
      </c>
      <c r="AW215" s="100" t="s">
        <v>256</v>
      </c>
      <c r="AX215" s="101">
        <f>+IF(AW215=CONTROLES!$C$63,CONTROLES!$D$63,IF(AW215=CONTROLES!$C$64,CONTROLES!$D$64,0))</f>
        <v>10</v>
      </c>
      <c r="AY215" s="101">
        <f t="shared" si="1"/>
        <v>95</v>
      </c>
      <c r="AZ215" s="106" t="str">
        <f t="shared" si="2"/>
        <v>Moderado</v>
      </c>
      <c r="BA215" s="231"/>
      <c r="BB215" s="385"/>
      <c r="BC215" s="385"/>
      <c r="BD215" s="385"/>
      <c r="BE215" s="385"/>
      <c r="BF215" s="385"/>
      <c r="BG215" s="143"/>
      <c r="BH215" s="143"/>
      <c r="BI215" s="143"/>
      <c r="BJ215" s="143"/>
      <c r="BK215" s="143"/>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61"/>
      <c r="CN215" s="257"/>
      <c r="CO215" s="257"/>
      <c r="CP215" s="257"/>
      <c r="CQ215" s="257"/>
      <c r="CR215" s="257"/>
      <c r="CS215" s="257"/>
      <c r="CT215" s="257"/>
      <c r="CU215" s="257"/>
      <c r="CV215" s="260"/>
      <c r="CW215" s="260"/>
      <c r="CX215" s="260"/>
      <c r="CY215" s="260"/>
      <c r="CZ215" s="260"/>
      <c r="DA215" s="257"/>
      <c r="DB215" s="46"/>
      <c r="DC215" s="46"/>
      <c r="DD215" s="46"/>
      <c r="DE215" s="46"/>
      <c r="DF215" s="46"/>
      <c r="DG215" s="46"/>
      <c r="DH215" s="46"/>
      <c r="DI215" s="46"/>
      <c r="DJ215" s="46"/>
      <c r="DK215" s="69"/>
      <c r="DL215" s="69"/>
      <c r="DM215" s="46"/>
      <c r="DN215" s="69"/>
      <c r="DO215" s="69"/>
      <c r="DP215" s="69"/>
      <c r="DQ215" s="69"/>
      <c r="DR215" s="69"/>
      <c r="DS215" s="69"/>
      <c r="DT215" s="69"/>
      <c r="DU215" s="69"/>
      <c r="DV215" s="69"/>
      <c r="DW215" s="69"/>
      <c r="DX215" s="69"/>
      <c r="DY215" s="69"/>
      <c r="DZ215" s="69"/>
      <c r="EA215" s="69"/>
      <c r="EB215" s="69"/>
      <c r="EC215" s="69"/>
      <c r="ED215" s="69"/>
    </row>
    <row r="216" spans="1:134" ht="39.75" hidden="1" customHeight="1" x14ac:dyDescent="0.25">
      <c r="A216" s="385"/>
      <c r="B216" s="385"/>
      <c r="C216" s="385"/>
      <c r="D216" s="385"/>
      <c r="E216" s="94"/>
      <c r="F216" s="385"/>
      <c r="G216" s="94"/>
      <c r="H216" s="385"/>
      <c r="I216" s="198"/>
      <c r="J216" s="198"/>
      <c r="K216" s="198"/>
      <c r="L216" s="198"/>
      <c r="M216" s="198"/>
      <c r="N216" s="198"/>
      <c r="O216" s="198"/>
      <c r="P216" s="385"/>
      <c r="Q216" s="385"/>
      <c r="R216" s="385"/>
      <c r="S216" s="385"/>
      <c r="T216" s="385"/>
      <c r="U216" s="385"/>
      <c r="V216" s="95"/>
      <c r="W216" s="94"/>
      <c r="X216" s="94"/>
      <c r="Y216" s="94"/>
      <c r="Z216" s="97" t="s">
        <v>604</v>
      </c>
      <c r="AA216" s="98">
        <f>+IF(Z216='Tabla Valoración controles'!$D$4,'Tabla Valoración controles'!$F$4,IF('Mapa Corrupcion'!Z216='Tabla Valoración controles'!$D$5,'Tabla Valoración controles'!$F$5,IF(Z216=FORMULAS!$A$10,0,'Tabla Valoración controles'!$F$6)))</f>
        <v>0</v>
      </c>
      <c r="AB216" s="97"/>
      <c r="AC216" s="98">
        <f>+IF(AB216='Tabla Valoración controles'!$D$7,'Tabla Valoración controles'!$F$7,IF(Z216=FORMULAS!$A$10,0,'Tabla Valoración controles'!$F$8))</f>
        <v>0</v>
      </c>
      <c r="AD216" s="97"/>
      <c r="AE216" s="98">
        <f>+IF(AD216='Tabla Valoración controles'!$D$9,'Tabla Valoración controles'!$F$9,IF(Z216=FORMULAS!$A$10,0,'Tabla Valoración controles'!$F$10))</f>
        <v>0</v>
      </c>
      <c r="AF216" s="97"/>
      <c r="AG216" s="98">
        <f>+IF(AF216='Tabla Valoración controles'!$D$9,'Tabla Valoración controles'!$F$9,IF(AB216=FORMULAS!$A$10,0,'Tabla Valoración controles'!$F$10))</f>
        <v>0</v>
      </c>
      <c r="AH216" s="97"/>
      <c r="AI216" s="98">
        <f>+IF(AH216='Tabla Valoración controles'!$D$13,'Tabla Valoración controles'!$F$13,'Tabla Valoración controles'!$F$14)</f>
        <v>0</v>
      </c>
      <c r="AJ216" s="99">
        <f t="shared" si="0"/>
        <v>0</v>
      </c>
      <c r="AK216" s="100" t="s">
        <v>246</v>
      </c>
      <c r="AL216" s="101">
        <f>+IF(AK216=CONTROLES!$C$50,CONTROLES!$D$50,CONTROLES!$D$51)</f>
        <v>15</v>
      </c>
      <c r="AM216" s="100" t="s">
        <v>251</v>
      </c>
      <c r="AN216" s="101">
        <f>+IF(AM216=CONTROLES!$C$52,CONTROLES!$D$52,CONTROLES!$D$53)</f>
        <v>15</v>
      </c>
      <c r="AO216" s="100" t="s">
        <v>252</v>
      </c>
      <c r="AP216" s="101">
        <f>+IF(AO216=CONTROLES!$C$54,CONTROLES!$D$54,CONTROLES!$D$55)</f>
        <v>15</v>
      </c>
      <c r="AQ216" s="100" t="s">
        <v>283</v>
      </c>
      <c r="AR216" s="101">
        <f>+IF(AQ216=CONTROLES!$C$56,CONTROLES!$D$56,IF(AQ216=CONTROLES!$C$57,CONTROLES!$D$57,CONTROLES!$D$58))</f>
        <v>10</v>
      </c>
      <c r="AS216" s="100" t="s">
        <v>254</v>
      </c>
      <c r="AT216" s="101">
        <f>+IF(AS216=CONTROLES!$C$59,CONTROLES!$D$59,CONTROLES!$D$60)</f>
        <v>15</v>
      </c>
      <c r="AU216" s="100" t="s">
        <v>255</v>
      </c>
      <c r="AV216" s="101">
        <f>+IF(AU216=CONTROLES!$C$61,CONTROLES!$D$61,CONTROLES!$D$62)</f>
        <v>15</v>
      </c>
      <c r="AW216" s="100" t="s">
        <v>256</v>
      </c>
      <c r="AX216" s="101">
        <f>+IF(AW216=CONTROLES!$C$63,CONTROLES!$D$63,IF(AW216=CONTROLES!$C$64,CONTROLES!$D$64,0))</f>
        <v>10</v>
      </c>
      <c r="AY216" s="101">
        <f t="shared" si="1"/>
        <v>95</v>
      </c>
      <c r="AZ216" s="106" t="str">
        <f t="shared" si="2"/>
        <v>Moderado</v>
      </c>
      <c r="BA216" s="231"/>
      <c r="BB216" s="385"/>
      <c r="BC216" s="385"/>
      <c r="BD216" s="385"/>
      <c r="BE216" s="385"/>
      <c r="BF216" s="385"/>
      <c r="BG216" s="143"/>
      <c r="BH216" s="143"/>
      <c r="BI216" s="143"/>
      <c r="BJ216" s="143"/>
      <c r="BK216" s="143"/>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61"/>
      <c r="CN216" s="257"/>
      <c r="CO216" s="257"/>
      <c r="CP216" s="257"/>
      <c r="CQ216" s="257"/>
      <c r="CR216" s="257"/>
      <c r="CS216" s="257"/>
      <c r="CT216" s="257"/>
      <c r="CU216" s="257"/>
      <c r="CV216" s="260"/>
      <c r="CW216" s="260"/>
      <c r="CX216" s="260"/>
      <c r="CY216" s="260"/>
      <c r="CZ216" s="260"/>
      <c r="DA216" s="257"/>
      <c r="DB216" s="46"/>
      <c r="DC216" s="46"/>
      <c r="DD216" s="46"/>
      <c r="DE216" s="46"/>
      <c r="DF216" s="46"/>
      <c r="DG216" s="46"/>
      <c r="DH216" s="46"/>
      <c r="DI216" s="46"/>
      <c r="DJ216" s="46"/>
      <c r="DK216" s="69"/>
      <c r="DL216" s="69"/>
      <c r="DM216" s="46"/>
      <c r="DN216" s="69"/>
      <c r="DO216" s="69"/>
      <c r="DP216" s="69"/>
      <c r="DQ216" s="69"/>
      <c r="DR216" s="69"/>
      <c r="DS216" s="69"/>
      <c r="DT216" s="69"/>
      <c r="DU216" s="69"/>
      <c r="DV216" s="69"/>
      <c r="DW216" s="69"/>
      <c r="DX216" s="69"/>
      <c r="DY216" s="69"/>
      <c r="DZ216" s="69"/>
      <c r="EA216" s="69"/>
      <c r="EB216" s="69"/>
      <c r="EC216" s="69"/>
      <c r="ED216" s="69"/>
    </row>
    <row r="217" spans="1:134" ht="39.75" hidden="1" customHeight="1" x14ac:dyDescent="0.25">
      <c r="A217" s="385"/>
      <c r="B217" s="385"/>
      <c r="C217" s="385"/>
      <c r="D217" s="385"/>
      <c r="E217" s="94"/>
      <c r="F217" s="385"/>
      <c r="G217" s="94"/>
      <c r="H217" s="385"/>
      <c r="I217" s="198"/>
      <c r="J217" s="198"/>
      <c r="K217" s="198"/>
      <c r="L217" s="198"/>
      <c r="M217" s="198"/>
      <c r="N217" s="198"/>
      <c r="O217" s="198"/>
      <c r="P217" s="385"/>
      <c r="Q217" s="385"/>
      <c r="R217" s="385"/>
      <c r="S217" s="385"/>
      <c r="T217" s="385"/>
      <c r="U217" s="385"/>
      <c r="V217" s="95"/>
      <c r="W217" s="94"/>
      <c r="X217" s="94"/>
      <c r="Y217" s="94"/>
      <c r="Z217" s="97" t="s">
        <v>604</v>
      </c>
      <c r="AA217" s="98">
        <f>+IF(Z217='Tabla Valoración controles'!$D$4,'Tabla Valoración controles'!$F$4,IF('Mapa Corrupcion'!Z217='Tabla Valoración controles'!$D$5,'Tabla Valoración controles'!$F$5,IF(Z217=FORMULAS!$A$10,0,'Tabla Valoración controles'!$F$6)))</f>
        <v>0</v>
      </c>
      <c r="AB217" s="97"/>
      <c r="AC217" s="98">
        <f>+IF(AB217='Tabla Valoración controles'!$D$7,'Tabla Valoración controles'!$F$7,IF(Z217=FORMULAS!$A$10,0,'Tabla Valoración controles'!$F$8))</f>
        <v>0</v>
      </c>
      <c r="AD217" s="97"/>
      <c r="AE217" s="98">
        <f>+IF(AD217='Tabla Valoración controles'!$D$9,'Tabla Valoración controles'!$F$9,IF(Z217=FORMULAS!$A$10,0,'Tabla Valoración controles'!$F$10))</f>
        <v>0</v>
      </c>
      <c r="AF217" s="97"/>
      <c r="AG217" s="98">
        <f>+IF(AF217='Tabla Valoración controles'!$D$9,'Tabla Valoración controles'!$F$9,IF(AB217=FORMULAS!$A$10,0,'Tabla Valoración controles'!$F$10))</f>
        <v>0</v>
      </c>
      <c r="AH217" s="97"/>
      <c r="AI217" s="98">
        <f>+IF(AH217='Tabla Valoración controles'!$D$13,'Tabla Valoración controles'!$F$13,'Tabla Valoración controles'!$F$14)</f>
        <v>0</v>
      </c>
      <c r="AJ217" s="99">
        <f t="shared" si="0"/>
        <v>0</v>
      </c>
      <c r="AK217" s="100" t="s">
        <v>246</v>
      </c>
      <c r="AL217" s="101">
        <f>+IF(AK217=CONTROLES!$C$50,CONTROLES!$D$50,CONTROLES!$D$51)</f>
        <v>15</v>
      </c>
      <c r="AM217" s="100" t="s">
        <v>251</v>
      </c>
      <c r="AN217" s="101">
        <f>+IF(AM217=CONTROLES!$C$52,CONTROLES!$D$52,CONTROLES!$D$53)</f>
        <v>15</v>
      </c>
      <c r="AO217" s="100" t="s">
        <v>252</v>
      </c>
      <c r="AP217" s="101">
        <f>+IF(AO217=CONTROLES!$C$54,CONTROLES!$D$54,CONTROLES!$D$55)</f>
        <v>15</v>
      </c>
      <c r="AQ217" s="100" t="s">
        <v>283</v>
      </c>
      <c r="AR217" s="101">
        <f>+IF(AQ217=CONTROLES!$C$56,CONTROLES!$D$56,IF(AQ217=CONTROLES!$C$57,CONTROLES!$D$57,CONTROLES!$D$58))</f>
        <v>10</v>
      </c>
      <c r="AS217" s="100" t="s">
        <v>254</v>
      </c>
      <c r="AT217" s="101">
        <f>+IF(AS217=CONTROLES!$C$59,CONTROLES!$D$59,CONTROLES!$D$60)</f>
        <v>15</v>
      </c>
      <c r="AU217" s="100" t="s">
        <v>255</v>
      </c>
      <c r="AV217" s="101">
        <f>+IF(AU217=CONTROLES!$C$61,CONTROLES!$D$61,CONTROLES!$D$62)</f>
        <v>15</v>
      </c>
      <c r="AW217" s="100" t="s">
        <v>256</v>
      </c>
      <c r="AX217" s="101">
        <f>+IF(AW217=CONTROLES!$C$63,CONTROLES!$D$63,IF(AW217=CONTROLES!$C$64,CONTROLES!$D$64,0))</f>
        <v>10</v>
      </c>
      <c r="AY217" s="101">
        <f t="shared" si="1"/>
        <v>95</v>
      </c>
      <c r="AZ217" s="106" t="str">
        <f t="shared" si="2"/>
        <v>Moderado</v>
      </c>
      <c r="BA217" s="231"/>
      <c r="BB217" s="385"/>
      <c r="BC217" s="385"/>
      <c r="BD217" s="385"/>
      <c r="BE217" s="385"/>
      <c r="BF217" s="385"/>
      <c r="BG217" s="143"/>
      <c r="BH217" s="143"/>
      <c r="BI217" s="143"/>
      <c r="BJ217" s="143"/>
      <c r="BK217" s="143"/>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61"/>
      <c r="CN217" s="257"/>
      <c r="CO217" s="257"/>
      <c r="CP217" s="257"/>
      <c r="CQ217" s="257"/>
      <c r="CR217" s="257"/>
      <c r="CS217" s="257"/>
      <c r="CT217" s="257"/>
      <c r="CU217" s="257"/>
      <c r="CV217" s="260"/>
      <c r="CW217" s="260"/>
      <c r="CX217" s="260"/>
      <c r="CY217" s="260"/>
      <c r="CZ217" s="260"/>
      <c r="DA217" s="257"/>
      <c r="DB217" s="46"/>
      <c r="DC217" s="46"/>
      <c r="DD217" s="46"/>
      <c r="DE217" s="46"/>
      <c r="DF217" s="46"/>
      <c r="DG217" s="46"/>
      <c r="DH217" s="46"/>
      <c r="DI217" s="46"/>
      <c r="DJ217" s="46"/>
      <c r="DK217" s="69"/>
      <c r="DL217" s="69"/>
      <c r="DM217" s="46"/>
      <c r="DN217" s="69"/>
      <c r="DO217" s="69"/>
      <c r="DP217" s="69"/>
      <c r="DQ217" s="69"/>
      <c r="DR217" s="69"/>
      <c r="DS217" s="69"/>
      <c r="DT217" s="69"/>
      <c r="DU217" s="69"/>
      <c r="DV217" s="69"/>
      <c r="DW217" s="69"/>
      <c r="DX217" s="69"/>
      <c r="DY217" s="69"/>
      <c r="DZ217" s="69"/>
      <c r="EA217" s="69"/>
      <c r="EB217" s="69"/>
      <c r="EC217" s="69"/>
      <c r="ED217" s="69"/>
    </row>
    <row r="218" spans="1:134" ht="39.75" hidden="1" customHeight="1" x14ac:dyDescent="0.25">
      <c r="A218" s="386"/>
      <c r="B218" s="386"/>
      <c r="C218" s="386"/>
      <c r="D218" s="386"/>
      <c r="E218" s="94"/>
      <c r="F218" s="386"/>
      <c r="G218" s="94"/>
      <c r="H218" s="386"/>
      <c r="I218" s="193"/>
      <c r="J218" s="193"/>
      <c r="K218" s="193"/>
      <c r="L218" s="193"/>
      <c r="M218" s="193"/>
      <c r="N218" s="193"/>
      <c r="O218" s="193"/>
      <c r="P218" s="386"/>
      <c r="Q218" s="386"/>
      <c r="R218" s="386"/>
      <c r="S218" s="386"/>
      <c r="T218" s="386"/>
      <c r="U218" s="386"/>
      <c r="V218" s="95"/>
      <c r="W218" s="94"/>
      <c r="X218" s="94"/>
      <c r="Y218" s="94"/>
      <c r="Z218" s="97" t="s">
        <v>604</v>
      </c>
      <c r="AA218" s="98">
        <f>+IF(Z218='Tabla Valoración controles'!$D$4,'Tabla Valoración controles'!$F$4,IF('Mapa Corrupcion'!Z218='Tabla Valoración controles'!$D$5,'Tabla Valoración controles'!$F$5,IF(Z218=FORMULAS!$A$10,0,'Tabla Valoración controles'!$F$6)))</f>
        <v>0</v>
      </c>
      <c r="AB218" s="97"/>
      <c r="AC218" s="98">
        <f>+IF(AB218='Tabla Valoración controles'!$D$7,'Tabla Valoración controles'!$F$7,IF(Z218=FORMULAS!$A$10,0,'Tabla Valoración controles'!$F$8))</f>
        <v>0</v>
      </c>
      <c r="AD218" s="97"/>
      <c r="AE218" s="98">
        <f>+IF(AD218='Tabla Valoración controles'!$D$9,'Tabla Valoración controles'!$F$9,IF(Z218=FORMULAS!$A$10,0,'Tabla Valoración controles'!$F$10))</f>
        <v>0</v>
      </c>
      <c r="AF218" s="97"/>
      <c r="AG218" s="98">
        <f>+IF(AF218='Tabla Valoración controles'!$D$9,'Tabla Valoración controles'!$F$9,IF(AB218=FORMULAS!$A$10,0,'Tabla Valoración controles'!$F$10))</f>
        <v>0</v>
      </c>
      <c r="AH218" s="97"/>
      <c r="AI218" s="98">
        <f>+IF(AH218='Tabla Valoración controles'!$D$13,'Tabla Valoración controles'!$F$13,'Tabla Valoración controles'!$F$14)</f>
        <v>0</v>
      </c>
      <c r="AJ218" s="99">
        <f t="shared" si="0"/>
        <v>0</v>
      </c>
      <c r="AK218" s="100" t="s">
        <v>246</v>
      </c>
      <c r="AL218" s="101">
        <f>+IF(AK218=CONTROLES!$C$50,CONTROLES!$D$50,CONTROLES!$D$51)</f>
        <v>15</v>
      </c>
      <c r="AM218" s="100" t="s">
        <v>251</v>
      </c>
      <c r="AN218" s="101">
        <f>+IF(AM218=CONTROLES!$C$52,CONTROLES!$D$52,CONTROLES!$D$53)</f>
        <v>15</v>
      </c>
      <c r="AO218" s="100" t="s">
        <v>252</v>
      </c>
      <c r="AP218" s="101">
        <f>+IF(AO218=CONTROLES!$C$54,CONTROLES!$D$54,CONTROLES!$D$55)</f>
        <v>15</v>
      </c>
      <c r="AQ218" s="100" t="s">
        <v>283</v>
      </c>
      <c r="AR218" s="101">
        <f>+IF(AQ218=CONTROLES!$C$56,CONTROLES!$D$56,IF(AQ218=CONTROLES!$C$57,CONTROLES!$D$57,CONTROLES!$D$58))</f>
        <v>10</v>
      </c>
      <c r="AS218" s="100" t="s">
        <v>254</v>
      </c>
      <c r="AT218" s="101">
        <f>+IF(AS218=CONTROLES!$C$59,CONTROLES!$D$59,CONTROLES!$D$60)</f>
        <v>15</v>
      </c>
      <c r="AU218" s="100" t="s">
        <v>255</v>
      </c>
      <c r="AV218" s="101">
        <f>+IF(AU218=CONTROLES!$C$61,CONTROLES!$D$61,CONTROLES!$D$62)</f>
        <v>15</v>
      </c>
      <c r="AW218" s="100" t="s">
        <v>256</v>
      </c>
      <c r="AX218" s="101">
        <f>+IF(AW218=CONTROLES!$C$63,CONTROLES!$D$63,IF(AW218=CONTROLES!$C$64,CONTROLES!$D$64,0))</f>
        <v>10</v>
      </c>
      <c r="AY218" s="101">
        <f t="shared" si="1"/>
        <v>95</v>
      </c>
      <c r="AZ218" s="106" t="str">
        <f t="shared" si="2"/>
        <v>Moderado</v>
      </c>
      <c r="BA218" s="184"/>
      <c r="BB218" s="386"/>
      <c r="BC218" s="386"/>
      <c r="BD218" s="386"/>
      <c r="BE218" s="386"/>
      <c r="BF218" s="386"/>
      <c r="BG218" s="143"/>
      <c r="BH218" s="143"/>
      <c r="BI218" s="143"/>
      <c r="BJ218" s="143"/>
      <c r="BK218" s="143"/>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61"/>
      <c r="CN218" s="257"/>
      <c r="CO218" s="257"/>
      <c r="CP218" s="257"/>
      <c r="CQ218" s="257"/>
      <c r="CR218" s="257"/>
      <c r="CS218" s="257"/>
      <c r="CT218" s="257"/>
      <c r="CU218" s="257"/>
      <c r="CV218" s="260"/>
      <c r="CW218" s="260"/>
      <c r="CX218" s="260"/>
      <c r="CY218" s="260"/>
      <c r="CZ218" s="260"/>
      <c r="DA218" s="257"/>
      <c r="DB218" s="46"/>
      <c r="DC218" s="46"/>
      <c r="DD218" s="46"/>
      <c r="DE218" s="46"/>
      <c r="DF218" s="46"/>
      <c r="DG218" s="46"/>
      <c r="DH218" s="46"/>
      <c r="DI218" s="46"/>
      <c r="DJ218" s="46"/>
      <c r="DK218" s="69"/>
      <c r="DL218" s="69"/>
      <c r="DM218" s="46"/>
      <c r="DN218" s="69"/>
      <c r="DO218" s="69"/>
      <c r="DP218" s="69"/>
      <c r="DQ218" s="69"/>
      <c r="DR218" s="69"/>
      <c r="DS218" s="69"/>
      <c r="DT218" s="69"/>
      <c r="DU218" s="69"/>
      <c r="DV218" s="69"/>
      <c r="DW218" s="69"/>
      <c r="DX218" s="69"/>
      <c r="DY218" s="69"/>
      <c r="DZ218" s="69"/>
      <c r="EA218" s="69"/>
      <c r="EB218" s="69"/>
      <c r="EC218" s="69"/>
      <c r="ED218" s="69"/>
    </row>
    <row r="219" spans="1:134" ht="14.25" hidden="1" customHeight="1" x14ac:dyDescent="0.25">
      <c r="A219" s="257"/>
      <c r="B219" s="257"/>
      <c r="C219" s="257"/>
      <c r="D219" s="257"/>
      <c r="E219" s="257"/>
      <c r="F219" s="257"/>
      <c r="G219" s="257"/>
      <c r="H219" s="257"/>
      <c r="I219" s="257"/>
      <c r="J219" s="257"/>
      <c r="K219" s="257"/>
      <c r="L219" s="257"/>
      <c r="M219" s="257"/>
      <c r="N219" s="257"/>
      <c r="O219" s="257"/>
      <c r="P219" s="259"/>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100" t="s">
        <v>246</v>
      </c>
      <c r="AL219" s="101">
        <f>+IF(AK219=CONTROLES!$C$50,CONTROLES!$D$50,CONTROLES!$D$51)</f>
        <v>15</v>
      </c>
      <c r="AM219" s="257"/>
      <c r="AN219" s="257"/>
      <c r="AO219" s="100" t="s">
        <v>252</v>
      </c>
      <c r="AP219" s="101">
        <f>+IF(AO219=CONTROLES!$C$54,CONTROLES!$D$54,CONTROLES!$D$55)</f>
        <v>15</v>
      </c>
      <c r="AQ219" s="257"/>
      <c r="AR219" s="257"/>
      <c r="AS219" s="257"/>
      <c r="AT219" s="257"/>
      <c r="AU219" s="257"/>
      <c r="AV219" s="257"/>
      <c r="AW219" s="257"/>
      <c r="AX219" s="257"/>
      <c r="AY219" s="257"/>
      <c r="AZ219" s="257"/>
      <c r="BA219" s="402"/>
      <c r="BB219" s="306"/>
      <c r="BC219" s="402"/>
      <c r="BD219" s="402"/>
      <c r="BE219" s="397"/>
      <c r="BF219" s="257"/>
      <c r="BG219" s="307"/>
      <c r="BH219" s="307"/>
      <c r="BI219" s="307"/>
      <c r="BJ219" s="307"/>
      <c r="BK219" s="30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61"/>
      <c r="CN219" s="257"/>
      <c r="CO219" s="257"/>
      <c r="CP219" s="257"/>
      <c r="CQ219" s="257"/>
      <c r="CR219" s="257"/>
      <c r="CS219" s="257"/>
      <c r="CT219" s="257"/>
      <c r="CU219" s="257"/>
      <c r="CV219" s="260"/>
      <c r="CW219" s="260"/>
      <c r="CX219" s="260"/>
      <c r="CY219" s="260"/>
      <c r="CZ219" s="260"/>
      <c r="DA219" s="257"/>
      <c r="DB219" s="46"/>
      <c r="DC219" s="46"/>
      <c r="DD219" s="46"/>
      <c r="DE219" s="46"/>
      <c r="DF219" s="46"/>
      <c r="DG219" s="46"/>
      <c r="DH219" s="46"/>
      <c r="DI219" s="46"/>
      <c r="DJ219" s="46"/>
      <c r="DK219" s="69"/>
      <c r="DL219" s="69"/>
      <c r="DM219" s="46"/>
      <c r="DN219" s="69"/>
      <c r="DO219" s="69"/>
      <c r="DP219" s="69"/>
      <c r="DQ219" s="69"/>
      <c r="DR219" s="69"/>
      <c r="DS219" s="69"/>
      <c r="DT219" s="69"/>
      <c r="DU219" s="69"/>
      <c r="DV219" s="69"/>
      <c r="DW219" s="69"/>
      <c r="DX219" s="69"/>
      <c r="DY219" s="69"/>
      <c r="DZ219" s="69"/>
      <c r="EA219" s="69"/>
      <c r="EB219" s="69"/>
      <c r="EC219" s="69"/>
      <c r="ED219" s="69"/>
    </row>
    <row r="220" spans="1:134" ht="12.75" hidden="1" customHeight="1" x14ac:dyDescent="0.25">
      <c r="A220" s="257"/>
      <c r="B220" s="257"/>
      <c r="C220" s="257"/>
      <c r="D220" s="257"/>
      <c r="E220" s="257"/>
      <c r="F220" s="257"/>
      <c r="G220" s="257"/>
      <c r="H220" s="257"/>
      <c r="I220" s="257"/>
      <c r="J220" s="257"/>
      <c r="K220" s="257"/>
      <c r="L220" s="257"/>
      <c r="M220" s="257"/>
      <c r="N220" s="257"/>
      <c r="O220" s="257"/>
      <c r="P220" s="259"/>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100" t="s">
        <v>246</v>
      </c>
      <c r="AL220" s="101">
        <f>+IF(AK220=CONTROLES!$C$50,CONTROLES!$D$50,CONTROLES!$D$51)</f>
        <v>15</v>
      </c>
      <c r="AM220" s="257"/>
      <c r="AN220" s="257"/>
      <c r="AO220" s="100" t="s">
        <v>252</v>
      </c>
      <c r="AP220" s="101">
        <f>+IF(AO220=CONTROLES!$C$54,CONTROLES!$D$54,CONTROLES!$D$55)</f>
        <v>15</v>
      </c>
      <c r="AQ220" s="257"/>
      <c r="AR220" s="257"/>
      <c r="AS220" s="257"/>
      <c r="AT220" s="257"/>
      <c r="AU220" s="257"/>
      <c r="AV220" s="257"/>
      <c r="AW220" s="257"/>
      <c r="AX220" s="257"/>
      <c r="AY220" s="257"/>
      <c r="AZ220" s="257"/>
      <c r="BA220" s="403"/>
      <c r="BB220" s="257"/>
      <c r="BC220" s="403"/>
      <c r="BD220" s="403"/>
      <c r="BE220" s="385"/>
      <c r="BF220" s="257"/>
      <c r="BG220" s="307"/>
      <c r="BH220" s="307"/>
      <c r="BI220" s="307"/>
      <c r="BJ220" s="307"/>
      <c r="BK220" s="30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61"/>
      <c r="CN220" s="257"/>
      <c r="CO220" s="257"/>
      <c r="CP220" s="257"/>
      <c r="CQ220" s="257"/>
      <c r="CR220" s="257"/>
      <c r="CS220" s="257"/>
      <c r="CT220" s="257"/>
      <c r="CU220" s="257"/>
      <c r="CV220" s="260"/>
      <c r="CW220" s="260"/>
      <c r="CX220" s="260"/>
      <c r="CY220" s="260"/>
      <c r="CZ220" s="260"/>
      <c r="DA220" s="257"/>
      <c r="DB220" s="46"/>
      <c r="DC220" s="46"/>
      <c r="DD220" s="46"/>
      <c r="DE220" s="46"/>
      <c r="DF220" s="46"/>
      <c r="DG220" s="46"/>
      <c r="DH220" s="46"/>
      <c r="DI220" s="46"/>
      <c r="DJ220" s="46"/>
      <c r="DK220" s="69"/>
      <c r="DL220" s="69"/>
      <c r="DM220" s="46"/>
      <c r="DN220" s="69"/>
      <c r="DO220" s="69"/>
      <c r="DP220" s="69"/>
      <c r="DQ220" s="69"/>
      <c r="DR220" s="69"/>
      <c r="DS220" s="69"/>
      <c r="DT220" s="69"/>
      <c r="DU220" s="69"/>
      <c r="DV220" s="69"/>
      <c r="DW220" s="69"/>
      <c r="DX220" s="69"/>
      <c r="DY220" s="69"/>
      <c r="DZ220" s="69"/>
      <c r="EA220" s="69"/>
      <c r="EB220" s="69"/>
      <c r="EC220" s="69"/>
      <c r="ED220" s="69"/>
    </row>
    <row r="221" spans="1:134" ht="12.75" hidden="1" customHeight="1" x14ac:dyDescent="0.25">
      <c r="A221" s="257"/>
      <c r="B221" s="257"/>
      <c r="C221" s="257"/>
      <c r="D221" s="257"/>
      <c r="E221" s="257"/>
      <c r="F221" s="257"/>
      <c r="G221" s="257"/>
      <c r="H221" s="257"/>
      <c r="I221" s="257"/>
      <c r="J221" s="257"/>
      <c r="K221" s="257"/>
      <c r="L221" s="257"/>
      <c r="M221" s="257"/>
      <c r="N221" s="257"/>
      <c r="O221" s="257"/>
      <c r="P221" s="259"/>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100" t="s">
        <v>246</v>
      </c>
      <c r="AL221" s="101">
        <f>+IF(AK221=CONTROLES!$C$50,CONTROLES!$D$50,CONTROLES!$D$51)</f>
        <v>15</v>
      </c>
      <c r="AM221" s="257"/>
      <c r="AN221" s="257"/>
      <c r="AO221" s="100" t="s">
        <v>252</v>
      </c>
      <c r="AP221" s="101">
        <f>+IF(AO221=CONTROLES!$C$54,CONTROLES!$D$54,CONTROLES!$D$55)</f>
        <v>15</v>
      </c>
      <c r="AQ221" s="257"/>
      <c r="AR221" s="257"/>
      <c r="AS221" s="257"/>
      <c r="AT221" s="257"/>
      <c r="AU221" s="257"/>
      <c r="AV221" s="257"/>
      <c r="AW221" s="257"/>
      <c r="AX221" s="257"/>
      <c r="AY221" s="257"/>
      <c r="AZ221" s="257"/>
      <c r="BA221" s="403"/>
      <c r="BB221" s="257"/>
      <c r="BC221" s="403"/>
      <c r="BD221" s="403"/>
      <c r="BE221" s="385"/>
      <c r="BF221" s="257"/>
      <c r="BG221" s="307"/>
      <c r="BH221" s="307"/>
      <c r="BI221" s="307"/>
      <c r="BJ221" s="307"/>
      <c r="BK221" s="30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61"/>
      <c r="CN221" s="257"/>
      <c r="CO221" s="257"/>
      <c r="CP221" s="257"/>
      <c r="CQ221" s="257"/>
      <c r="CR221" s="257"/>
      <c r="CS221" s="257"/>
      <c r="CT221" s="257"/>
      <c r="CU221" s="257"/>
      <c r="CV221" s="260"/>
      <c r="CW221" s="260"/>
      <c r="CX221" s="260"/>
      <c r="CY221" s="260"/>
      <c r="CZ221" s="260"/>
      <c r="DA221" s="257"/>
      <c r="DB221" s="46"/>
      <c r="DC221" s="46"/>
      <c r="DD221" s="46"/>
      <c r="DE221" s="46"/>
      <c r="DF221" s="46"/>
      <c r="DG221" s="46"/>
      <c r="DH221" s="46"/>
      <c r="DI221" s="46"/>
      <c r="DJ221" s="46"/>
      <c r="DK221" s="69"/>
      <c r="DL221" s="69"/>
      <c r="DM221" s="46"/>
      <c r="DN221" s="69"/>
      <c r="DO221" s="69"/>
      <c r="DP221" s="69"/>
      <c r="DQ221" s="69"/>
      <c r="DR221" s="69"/>
      <c r="DS221" s="69"/>
      <c r="DT221" s="69"/>
      <c r="DU221" s="69"/>
      <c r="DV221" s="69"/>
      <c r="DW221" s="69"/>
      <c r="DX221" s="69"/>
      <c r="DY221" s="69"/>
      <c r="DZ221" s="69"/>
      <c r="EA221" s="69"/>
      <c r="EB221" s="69"/>
      <c r="EC221" s="69"/>
      <c r="ED221" s="69"/>
    </row>
    <row r="222" spans="1:134" ht="12.75" hidden="1" customHeight="1" x14ac:dyDescent="0.25">
      <c r="A222" s="257"/>
      <c r="B222" s="257"/>
      <c r="C222" s="257"/>
      <c r="D222" s="257"/>
      <c r="E222" s="257"/>
      <c r="F222" s="257"/>
      <c r="G222" s="257"/>
      <c r="H222" s="257"/>
      <c r="I222" s="257"/>
      <c r="J222" s="257"/>
      <c r="K222" s="257"/>
      <c r="L222" s="257"/>
      <c r="M222" s="257"/>
      <c r="N222" s="257"/>
      <c r="O222" s="257"/>
      <c r="P222" s="259"/>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100" t="s">
        <v>246</v>
      </c>
      <c r="AL222" s="101">
        <f>+IF(AK222=CONTROLES!$C$50,CONTROLES!$D$50,CONTROLES!$D$51)</f>
        <v>15</v>
      </c>
      <c r="AM222" s="257"/>
      <c r="AN222" s="257"/>
      <c r="AO222" s="100" t="s">
        <v>252</v>
      </c>
      <c r="AP222" s="101">
        <f>+IF(AO222=CONTROLES!$C$54,CONTROLES!$D$54,CONTROLES!$D$55)</f>
        <v>15</v>
      </c>
      <c r="AQ222" s="257"/>
      <c r="AR222" s="257"/>
      <c r="AS222" s="257"/>
      <c r="AT222" s="257"/>
      <c r="AU222" s="257"/>
      <c r="AV222" s="257"/>
      <c r="AW222" s="257"/>
      <c r="AX222" s="257"/>
      <c r="AY222" s="257"/>
      <c r="AZ222" s="257"/>
      <c r="BA222" s="403"/>
      <c r="BB222" s="257"/>
      <c r="BC222" s="403"/>
      <c r="BD222" s="403"/>
      <c r="BE222" s="385"/>
      <c r="BF222" s="257"/>
      <c r="BG222" s="307"/>
      <c r="BH222" s="307"/>
      <c r="BI222" s="307"/>
      <c r="BJ222" s="307"/>
      <c r="BK222" s="30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c r="CF222" s="257"/>
      <c r="CG222" s="257"/>
      <c r="CH222" s="257"/>
      <c r="CI222" s="257"/>
      <c r="CJ222" s="257"/>
      <c r="CK222" s="257"/>
      <c r="CL222" s="257"/>
      <c r="CM222" s="261"/>
      <c r="CN222" s="257"/>
      <c r="CO222" s="257"/>
      <c r="CP222" s="257"/>
      <c r="CQ222" s="257"/>
      <c r="CR222" s="257"/>
      <c r="CS222" s="257"/>
      <c r="CT222" s="257"/>
      <c r="CU222" s="257"/>
      <c r="CV222" s="260"/>
      <c r="CW222" s="260"/>
      <c r="CX222" s="260"/>
      <c r="CY222" s="260"/>
      <c r="CZ222" s="260"/>
      <c r="DA222" s="257"/>
      <c r="DB222" s="46"/>
      <c r="DC222" s="46"/>
      <c r="DD222" s="46"/>
      <c r="DE222" s="46"/>
      <c r="DF222" s="46"/>
      <c r="DG222" s="46"/>
      <c r="DH222" s="46"/>
      <c r="DI222" s="46"/>
      <c r="DJ222" s="46"/>
      <c r="DK222" s="69"/>
      <c r="DL222" s="69"/>
      <c r="DM222" s="46"/>
      <c r="DN222" s="69"/>
      <c r="DO222" s="69"/>
      <c r="DP222" s="69"/>
      <c r="DQ222" s="69"/>
      <c r="DR222" s="69"/>
      <c r="DS222" s="69"/>
      <c r="DT222" s="69"/>
      <c r="DU222" s="69"/>
      <c r="DV222" s="69"/>
      <c r="DW222" s="69"/>
      <c r="DX222" s="69"/>
      <c r="DY222" s="69"/>
      <c r="DZ222" s="69"/>
      <c r="EA222" s="69"/>
      <c r="EB222" s="69"/>
      <c r="EC222" s="69"/>
      <c r="ED222" s="69"/>
    </row>
    <row r="223" spans="1:134" ht="12.75" hidden="1" customHeight="1" x14ac:dyDescent="0.25">
      <c r="A223" s="257"/>
      <c r="B223" s="257"/>
      <c r="C223" s="257"/>
      <c r="D223" s="257"/>
      <c r="E223" s="257"/>
      <c r="F223" s="257"/>
      <c r="G223" s="257"/>
      <c r="H223" s="257"/>
      <c r="I223" s="257"/>
      <c r="J223" s="257"/>
      <c r="K223" s="257"/>
      <c r="L223" s="257"/>
      <c r="M223" s="257"/>
      <c r="N223" s="257"/>
      <c r="O223" s="257"/>
      <c r="P223" s="259"/>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100" t="s">
        <v>246</v>
      </c>
      <c r="AL223" s="101">
        <f>+IF(AK223=CONTROLES!$C$50,CONTROLES!$D$50,CONTROLES!$D$51)</f>
        <v>15</v>
      </c>
      <c r="AM223" s="257"/>
      <c r="AN223" s="257"/>
      <c r="AO223" s="100" t="s">
        <v>252</v>
      </c>
      <c r="AP223" s="101">
        <f>+IF(AO223=CONTROLES!$C$54,CONTROLES!$D$54,CONTROLES!$D$55)</f>
        <v>15</v>
      </c>
      <c r="AQ223" s="257"/>
      <c r="AR223" s="257"/>
      <c r="AS223" s="257"/>
      <c r="AT223" s="257"/>
      <c r="AU223" s="257"/>
      <c r="AV223" s="257"/>
      <c r="AW223" s="257"/>
      <c r="AX223" s="257"/>
      <c r="AY223" s="257"/>
      <c r="AZ223" s="257"/>
      <c r="BA223" s="403"/>
      <c r="BB223" s="257"/>
      <c r="BC223" s="403"/>
      <c r="BD223" s="403"/>
      <c r="BE223" s="385"/>
      <c r="BF223" s="257"/>
      <c r="BG223" s="307"/>
      <c r="BH223" s="307"/>
      <c r="BI223" s="307"/>
      <c r="BJ223" s="307"/>
      <c r="BK223" s="30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c r="CF223" s="257"/>
      <c r="CG223" s="257"/>
      <c r="CH223" s="257"/>
      <c r="CI223" s="257"/>
      <c r="CJ223" s="257"/>
      <c r="CK223" s="257"/>
      <c r="CL223" s="257"/>
      <c r="CM223" s="261"/>
      <c r="CN223" s="257"/>
      <c r="CO223" s="257"/>
      <c r="CP223" s="257"/>
      <c r="CQ223" s="257"/>
      <c r="CR223" s="257"/>
      <c r="CS223" s="257"/>
      <c r="CT223" s="257"/>
      <c r="CU223" s="257"/>
      <c r="CV223" s="260"/>
      <c r="CW223" s="260"/>
      <c r="CX223" s="260"/>
      <c r="CY223" s="260"/>
      <c r="CZ223" s="260"/>
      <c r="DA223" s="257"/>
      <c r="DB223" s="46"/>
      <c r="DC223" s="46"/>
      <c r="DD223" s="46"/>
      <c r="DE223" s="46"/>
      <c r="DF223" s="46"/>
      <c r="DG223" s="46"/>
      <c r="DH223" s="46"/>
      <c r="DI223" s="46"/>
      <c r="DJ223" s="46"/>
      <c r="DK223" s="69"/>
      <c r="DL223" s="69"/>
      <c r="DM223" s="46"/>
      <c r="DN223" s="69"/>
      <c r="DO223" s="69"/>
      <c r="DP223" s="69"/>
      <c r="DQ223" s="69"/>
      <c r="DR223" s="69"/>
      <c r="DS223" s="69"/>
      <c r="DT223" s="69"/>
      <c r="DU223" s="69"/>
      <c r="DV223" s="69"/>
      <c r="DW223" s="69"/>
      <c r="DX223" s="69"/>
      <c r="DY223" s="69"/>
      <c r="DZ223" s="69"/>
      <c r="EA223" s="69"/>
      <c r="EB223" s="69"/>
      <c r="EC223" s="69"/>
      <c r="ED223" s="69"/>
    </row>
    <row r="224" spans="1:134" ht="12.75" hidden="1" customHeight="1" x14ac:dyDescent="0.25">
      <c r="A224" s="257"/>
      <c r="B224" s="257"/>
      <c r="C224" s="257"/>
      <c r="D224" s="257"/>
      <c r="E224" s="257"/>
      <c r="F224" s="257"/>
      <c r="G224" s="257"/>
      <c r="H224" s="257"/>
      <c r="I224" s="257"/>
      <c r="J224" s="257"/>
      <c r="K224" s="257"/>
      <c r="L224" s="257"/>
      <c r="M224" s="257"/>
      <c r="N224" s="257"/>
      <c r="O224" s="257"/>
      <c r="P224" s="259"/>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100" t="s">
        <v>246</v>
      </c>
      <c r="AL224" s="101">
        <f>+IF(AK224=CONTROLES!$C$50,CONTROLES!$D$50,CONTROLES!$D$51)</f>
        <v>15</v>
      </c>
      <c r="AM224" s="257"/>
      <c r="AN224" s="257"/>
      <c r="AO224" s="100" t="s">
        <v>252</v>
      </c>
      <c r="AP224" s="101">
        <f>+IF(AO224=CONTROLES!$C$54,CONTROLES!$D$54,CONTROLES!$D$55)</f>
        <v>15</v>
      </c>
      <c r="AQ224" s="257"/>
      <c r="AR224" s="257"/>
      <c r="AS224" s="257"/>
      <c r="AT224" s="257"/>
      <c r="AU224" s="257"/>
      <c r="AV224" s="257"/>
      <c r="AW224" s="257"/>
      <c r="AX224" s="257"/>
      <c r="AY224" s="257"/>
      <c r="AZ224" s="257"/>
      <c r="BA224" s="404"/>
      <c r="BB224" s="257"/>
      <c r="BC224" s="404"/>
      <c r="BD224" s="404"/>
      <c r="BE224" s="386"/>
      <c r="BF224" s="257"/>
      <c r="BG224" s="307"/>
      <c r="BH224" s="307"/>
      <c r="BI224" s="307"/>
      <c r="BJ224" s="307"/>
      <c r="BK224" s="30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c r="CF224" s="257"/>
      <c r="CG224" s="257"/>
      <c r="CH224" s="257"/>
      <c r="CI224" s="257"/>
      <c r="CJ224" s="257"/>
      <c r="CK224" s="257"/>
      <c r="CL224" s="257"/>
      <c r="CM224" s="261"/>
      <c r="CN224" s="257"/>
      <c r="CO224" s="257"/>
      <c r="CP224" s="257"/>
      <c r="CQ224" s="257"/>
      <c r="CR224" s="257"/>
      <c r="CS224" s="257"/>
      <c r="CT224" s="257"/>
      <c r="CU224" s="257"/>
      <c r="CV224" s="260"/>
      <c r="CW224" s="260"/>
      <c r="CX224" s="260"/>
      <c r="CY224" s="260"/>
      <c r="CZ224" s="260"/>
      <c r="DA224" s="257"/>
      <c r="DB224" s="46"/>
      <c r="DC224" s="46"/>
      <c r="DD224" s="46"/>
      <c r="DE224" s="46"/>
      <c r="DF224" s="46"/>
      <c r="DG224" s="46"/>
      <c r="DH224" s="46"/>
      <c r="DI224" s="46"/>
      <c r="DJ224" s="46"/>
      <c r="DK224" s="69"/>
      <c r="DL224" s="69"/>
      <c r="DM224" s="46"/>
      <c r="DN224" s="69"/>
      <c r="DO224" s="69"/>
      <c r="DP224" s="69"/>
      <c r="DQ224" s="69"/>
      <c r="DR224" s="69"/>
      <c r="DS224" s="69"/>
      <c r="DT224" s="69"/>
      <c r="DU224" s="69"/>
      <c r="DV224" s="69"/>
      <c r="DW224" s="69"/>
      <c r="DX224" s="69"/>
      <c r="DY224" s="69"/>
      <c r="DZ224" s="69"/>
      <c r="EA224" s="69"/>
      <c r="EB224" s="69"/>
      <c r="EC224" s="69"/>
      <c r="ED224" s="69"/>
    </row>
    <row r="225" spans="1:134" ht="12.75" hidden="1" customHeight="1" x14ac:dyDescent="0.25">
      <c r="A225" s="257"/>
      <c r="B225" s="257"/>
      <c r="C225" s="257"/>
      <c r="D225" s="257"/>
      <c r="E225" s="257"/>
      <c r="F225" s="257"/>
      <c r="G225" s="257"/>
      <c r="H225" s="257"/>
      <c r="I225" s="257"/>
      <c r="J225" s="257"/>
      <c r="K225" s="257"/>
      <c r="L225" s="257"/>
      <c r="M225" s="257"/>
      <c r="N225" s="257"/>
      <c r="O225" s="257"/>
      <c r="P225" s="259"/>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100" t="s">
        <v>246</v>
      </c>
      <c r="AL225" s="101">
        <f>+IF(AK225=CONTROLES!$C$50,CONTROLES!$D$50,CONTROLES!$D$51)</f>
        <v>15</v>
      </c>
      <c r="AM225" s="257"/>
      <c r="AN225" s="257"/>
      <c r="AO225" s="100" t="s">
        <v>252</v>
      </c>
      <c r="AP225" s="101">
        <f>+IF(AO225=CONTROLES!$C$54,CONTROLES!$D$54,CONTROLES!$D$55)</f>
        <v>15</v>
      </c>
      <c r="AQ225" s="257"/>
      <c r="AR225" s="257"/>
      <c r="AS225" s="257"/>
      <c r="AT225" s="257"/>
      <c r="AU225" s="257"/>
      <c r="AV225" s="257"/>
      <c r="AW225" s="257"/>
      <c r="AX225" s="257"/>
      <c r="AY225" s="257"/>
      <c r="AZ225" s="257"/>
      <c r="BA225" s="402"/>
      <c r="BB225" s="306"/>
      <c r="BC225" s="402"/>
      <c r="BD225" s="402"/>
      <c r="BE225" s="397"/>
      <c r="BF225" s="257"/>
      <c r="BG225" s="307"/>
      <c r="BH225" s="307"/>
      <c r="BI225" s="307"/>
      <c r="BJ225" s="307"/>
      <c r="BK225" s="30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c r="CF225" s="257"/>
      <c r="CG225" s="257"/>
      <c r="CH225" s="257"/>
      <c r="CI225" s="257"/>
      <c r="CJ225" s="257"/>
      <c r="CK225" s="257"/>
      <c r="CL225" s="257"/>
      <c r="CM225" s="261"/>
      <c r="CN225" s="257"/>
      <c r="CO225" s="257"/>
      <c r="CP225" s="257"/>
      <c r="CQ225" s="257"/>
      <c r="CR225" s="257"/>
      <c r="CS225" s="257"/>
      <c r="CT225" s="257"/>
      <c r="CU225" s="257"/>
      <c r="CV225" s="260"/>
      <c r="CW225" s="260"/>
      <c r="CX225" s="260"/>
      <c r="CY225" s="260"/>
      <c r="CZ225" s="260"/>
      <c r="DA225" s="257"/>
      <c r="DB225" s="46"/>
      <c r="DC225" s="46"/>
      <c r="DD225" s="46"/>
      <c r="DE225" s="46"/>
      <c r="DF225" s="46"/>
      <c r="DG225" s="46"/>
      <c r="DH225" s="46"/>
      <c r="DI225" s="46"/>
      <c r="DJ225" s="46"/>
      <c r="DK225" s="69"/>
      <c r="DL225" s="69"/>
      <c r="DM225" s="46"/>
      <c r="DN225" s="69"/>
      <c r="DO225" s="69"/>
      <c r="DP225" s="69"/>
      <c r="DQ225" s="69"/>
      <c r="DR225" s="69"/>
      <c r="DS225" s="69"/>
      <c r="DT225" s="69"/>
      <c r="DU225" s="69"/>
      <c r="DV225" s="69"/>
      <c r="DW225" s="69"/>
      <c r="DX225" s="69"/>
      <c r="DY225" s="69"/>
      <c r="DZ225" s="69"/>
      <c r="EA225" s="69"/>
      <c r="EB225" s="69"/>
      <c r="EC225" s="69"/>
      <c r="ED225" s="69"/>
    </row>
    <row r="226" spans="1:134" ht="12.75" hidden="1" customHeight="1" x14ac:dyDescent="0.25">
      <c r="A226" s="257"/>
      <c r="B226" s="257"/>
      <c r="C226" s="257"/>
      <c r="D226" s="257"/>
      <c r="E226" s="257"/>
      <c r="F226" s="257"/>
      <c r="G226" s="257"/>
      <c r="H226" s="257"/>
      <c r="I226" s="257"/>
      <c r="J226" s="257"/>
      <c r="K226" s="257"/>
      <c r="L226" s="257"/>
      <c r="M226" s="257"/>
      <c r="N226" s="257"/>
      <c r="O226" s="257"/>
      <c r="P226" s="259"/>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100" t="s">
        <v>246</v>
      </c>
      <c r="AL226" s="101">
        <f>+IF(AK226=CONTROLES!$C$50,CONTROLES!$D$50,CONTROLES!$D$51)</f>
        <v>15</v>
      </c>
      <c r="AM226" s="257"/>
      <c r="AN226" s="257"/>
      <c r="AO226" s="100" t="s">
        <v>252</v>
      </c>
      <c r="AP226" s="101">
        <f>+IF(AO226=CONTROLES!$C$54,CONTROLES!$D$54,CONTROLES!$D$55)</f>
        <v>15</v>
      </c>
      <c r="AQ226" s="257"/>
      <c r="AR226" s="257"/>
      <c r="AS226" s="257"/>
      <c r="AT226" s="257"/>
      <c r="AU226" s="257"/>
      <c r="AV226" s="257"/>
      <c r="AW226" s="257"/>
      <c r="AX226" s="257"/>
      <c r="AY226" s="257"/>
      <c r="AZ226" s="257"/>
      <c r="BA226" s="403"/>
      <c r="BB226" s="257"/>
      <c r="BC226" s="403"/>
      <c r="BD226" s="403"/>
      <c r="BE226" s="385"/>
      <c r="BF226" s="257"/>
      <c r="BG226" s="307"/>
      <c r="BH226" s="307"/>
      <c r="BI226" s="307"/>
      <c r="BJ226" s="307"/>
      <c r="BK226" s="30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c r="CF226" s="257"/>
      <c r="CG226" s="257"/>
      <c r="CH226" s="257"/>
      <c r="CI226" s="257"/>
      <c r="CJ226" s="257"/>
      <c r="CK226" s="257"/>
      <c r="CL226" s="257"/>
      <c r="CM226" s="261"/>
      <c r="CN226" s="257"/>
      <c r="CO226" s="257"/>
      <c r="CP226" s="257"/>
      <c r="CQ226" s="257"/>
      <c r="CR226" s="257"/>
      <c r="CS226" s="257"/>
      <c r="CT226" s="257"/>
      <c r="CU226" s="257"/>
      <c r="CV226" s="260"/>
      <c r="CW226" s="260"/>
      <c r="CX226" s="260"/>
      <c r="CY226" s="260"/>
      <c r="CZ226" s="260"/>
      <c r="DA226" s="257"/>
      <c r="DB226" s="46"/>
      <c r="DC226" s="46"/>
      <c r="DD226" s="46"/>
      <c r="DE226" s="46"/>
      <c r="DF226" s="46"/>
      <c r="DG226" s="46"/>
      <c r="DH226" s="46"/>
      <c r="DI226" s="46"/>
      <c r="DJ226" s="46"/>
      <c r="DK226" s="69"/>
      <c r="DL226" s="69"/>
      <c r="DM226" s="46"/>
      <c r="DN226" s="69"/>
      <c r="DO226" s="69"/>
      <c r="DP226" s="69"/>
      <c r="DQ226" s="69"/>
      <c r="DR226" s="69"/>
      <c r="DS226" s="69"/>
      <c r="DT226" s="69"/>
      <c r="DU226" s="69"/>
      <c r="DV226" s="69"/>
      <c r="DW226" s="69"/>
      <c r="DX226" s="69"/>
      <c r="DY226" s="69"/>
      <c r="DZ226" s="69"/>
      <c r="EA226" s="69"/>
      <c r="EB226" s="69"/>
      <c r="EC226" s="69"/>
      <c r="ED226" s="69"/>
    </row>
    <row r="227" spans="1:134" ht="12.75" hidden="1" customHeight="1" x14ac:dyDescent="0.25">
      <c r="A227" s="257"/>
      <c r="B227" s="257"/>
      <c r="C227" s="257"/>
      <c r="D227" s="257"/>
      <c r="E227" s="257"/>
      <c r="F227" s="257"/>
      <c r="G227" s="257"/>
      <c r="H227" s="257"/>
      <c r="I227" s="257"/>
      <c r="J227" s="257"/>
      <c r="K227" s="257"/>
      <c r="L227" s="257"/>
      <c r="M227" s="257"/>
      <c r="N227" s="257"/>
      <c r="O227" s="257"/>
      <c r="P227" s="259"/>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100" t="s">
        <v>246</v>
      </c>
      <c r="AL227" s="101">
        <f>+IF(AK227=CONTROLES!$C$50,CONTROLES!$D$50,CONTROLES!$D$51)</f>
        <v>15</v>
      </c>
      <c r="AM227" s="257"/>
      <c r="AN227" s="257"/>
      <c r="AO227" s="100" t="s">
        <v>252</v>
      </c>
      <c r="AP227" s="101">
        <f>+IF(AO227=CONTROLES!$C$54,CONTROLES!$D$54,CONTROLES!$D$55)</f>
        <v>15</v>
      </c>
      <c r="AQ227" s="257"/>
      <c r="AR227" s="257"/>
      <c r="AS227" s="257"/>
      <c r="AT227" s="257"/>
      <c r="AU227" s="257"/>
      <c r="AV227" s="257"/>
      <c r="AW227" s="257"/>
      <c r="AX227" s="257"/>
      <c r="AY227" s="257"/>
      <c r="AZ227" s="257"/>
      <c r="BA227" s="403"/>
      <c r="BB227" s="257"/>
      <c r="BC227" s="403"/>
      <c r="BD227" s="403"/>
      <c r="BE227" s="385"/>
      <c r="BF227" s="257"/>
      <c r="BG227" s="307"/>
      <c r="BH227" s="307"/>
      <c r="BI227" s="307"/>
      <c r="BJ227" s="307"/>
      <c r="BK227" s="30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c r="CF227" s="257"/>
      <c r="CG227" s="257"/>
      <c r="CH227" s="257"/>
      <c r="CI227" s="257"/>
      <c r="CJ227" s="257"/>
      <c r="CK227" s="257"/>
      <c r="CL227" s="257"/>
      <c r="CM227" s="261"/>
      <c r="CN227" s="257"/>
      <c r="CO227" s="257"/>
      <c r="CP227" s="257"/>
      <c r="CQ227" s="257"/>
      <c r="CR227" s="257"/>
      <c r="CS227" s="257"/>
      <c r="CT227" s="257"/>
      <c r="CU227" s="257"/>
      <c r="CV227" s="260"/>
      <c r="CW227" s="260"/>
      <c r="CX227" s="260"/>
      <c r="CY227" s="260"/>
      <c r="CZ227" s="260"/>
      <c r="DA227" s="257"/>
      <c r="DB227" s="46"/>
      <c r="DC227" s="46"/>
      <c r="DD227" s="46"/>
      <c r="DE227" s="46"/>
      <c r="DF227" s="46"/>
      <c r="DG227" s="46"/>
      <c r="DH227" s="46"/>
      <c r="DI227" s="46"/>
      <c r="DJ227" s="46"/>
      <c r="DK227" s="69"/>
      <c r="DL227" s="69"/>
      <c r="DM227" s="46"/>
      <c r="DN227" s="69"/>
      <c r="DO227" s="69"/>
      <c r="DP227" s="69"/>
      <c r="DQ227" s="69"/>
      <c r="DR227" s="69"/>
      <c r="DS227" s="69"/>
      <c r="DT227" s="69"/>
      <c r="DU227" s="69"/>
      <c r="DV227" s="69"/>
      <c r="DW227" s="69"/>
      <c r="DX227" s="69"/>
      <c r="DY227" s="69"/>
      <c r="DZ227" s="69"/>
      <c r="EA227" s="69"/>
      <c r="EB227" s="69"/>
      <c r="EC227" s="69"/>
      <c r="ED227" s="69"/>
    </row>
    <row r="228" spans="1:134" ht="12.75" hidden="1" customHeight="1" x14ac:dyDescent="0.25">
      <c r="A228" s="257"/>
      <c r="B228" s="257"/>
      <c r="C228" s="257"/>
      <c r="D228" s="257"/>
      <c r="E228" s="257"/>
      <c r="F228" s="257"/>
      <c r="G228" s="257"/>
      <c r="H228" s="257"/>
      <c r="I228" s="257"/>
      <c r="J228" s="257"/>
      <c r="K228" s="257"/>
      <c r="L228" s="257"/>
      <c r="M228" s="257"/>
      <c r="N228" s="257"/>
      <c r="O228" s="257"/>
      <c r="P228" s="259"/>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100" t="s">
        <v>246</v>
      </c>
      <c r="AL228" s="101">
        <f>+IF(AK228=CONTROLES!$C$50,CONTROLES!$D$50,CONTROLES!$D$51)</f>
        <v>15</v>
      </c>
      <c r="AM228" s="257"/>
      <c r="AN228" s="257"/>
      <c r="AO228" s="100" t="s">
        <v>252</v>
      </c>
      <c r="AP228" s="101">
        <f>+IF(AO228=CONTROLES!$C$54,CONTROLES!$D$54,CONTROLES!$D$55)</f>
        <v>15</v>
      </c>
      <c r="AQ228" s="257"/>
      <c r="AR228" s="257"/>
      <c r="AS228" s="257"/>
      <c r="AT228" s="257"/>
      <c r="AU228" s="257"/>
      <c r="AV228" s="257"/>
      <c r="AW228" s="257"/>
      <c r="AX228" s="257"/>
      <c r="AY228" s="257"/>
      <c r="AZ228" s="257"/>
      <c r="BA228" s="403"/>
      <c r="BB228" s="257"/>
      <c r="BC228" s="403"/>
      <c r="BD228" s="403"/>
      <c r="BE228" s="385"/>
      <c r="BF228" s="257"/>
      <c r="BG228" s="307"/>
      <c r="BH228" s="307"/>
      <c r="BI228" s="307"/>
      <c r="BJ228" s="307"/>
      <c r="BK228" s="30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c r="CF228" s="257"/>
      <c r="CG228" s="257"/>
      <c r="CH228" s="257"/>
      <c r="CI228" s="257"/>
      <c r="CJ228" s="257"/>
      <c r="CK228" s="257"/>
      <c r="CL228" s="257"/>
      <c r="CM228" s="261"/>
      <c r="CN228" s="257"/>
      <c r="CO228" s="257"/>
      <c r="CP228" s="257"/>
      <c r="CQ228" s="257"/>
      <c r="CR228" s="257"/>
      <c r="CS228" s="257"/>
      <c r="CT228" s="257"/>
      <c r="CU228" s="257"/>
      <c r="CV228" s="260"/>
      <c r="CW228" s="260"/>
      <c r="CX228" s="260"/>
      <c r="CY228" s="260"/>
      <c r="CZ228" s="260"/>
      <c r="DA228" s="257"/>
      <c r="DB228" s="46"/>
      <c r="DC228" s="46"/>
      <c r="DD228" s="46"/>
      <c r="DE228" s="46"/>
      <c r="DF228" s="46"/>
      <c r="DG228" s="46"/>
      <c r="DH228" s="46"/>
      <c r="DI228" s="46"/>
      <c r="DJ228" s="46"/>
      <c r="DK228" s="69"/>
      <c r="DL228" s="69"/>
      <c r="DM228" s="46"/>
      <c r="DN228" s="69"/>
      <c r="DO228" s="69"/>
      <c r="DP228" s="69"/>
      <c r="DQ228" s="69"/>
      <c r="DR228" s="69"/>
      <c r="DS228" s="69"/>
      <c r="DT228" s="69"/>
      <c r="DU228" s="69"/>
      <c r="DV228" s="69"/>
      <c r="DW228" s="69"/>
      <c r="DX228" s="69"/>
      <c r="DY228" s="69"/>
      <c r="DZ228" s="69"/>
      <c r="EA228" s="69"/>
      <c r="EB228" s="69"/>
      <c r="EC228" s="69"/>
      <c r="ED228" s="69"/>
    </row>
    <row r="229" spans="1:134" ht="12.75" hidden="1" customHeight="1" x14ac:dyDescent="0.25">
      <c r="A229" s="257"/>
      <c r="B229" s="257"/>
      <c r="C229" s="257"/>
      <c r="D229" s="257"/>
      <c r="E229" s="257"/>
      <c r="F229" s="257"/>
      <c r="G229" s="257"/>
      <c r="H229" s="257"/>
      <c r="I229" s="257"/>
      <c r="J229" s="257"/>
      <c r="K229" s="257"/>
      <c r="L229" s="257"/>
      <c r="M229" s="257"/>
      <c r="N229" s="257"/>
      <c r="O229" s="257"/>
      <c r="P229" s="259"/>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100" t="s">
        <v>246</v>
      </c>
      <c r="AL229" s="101">
        <f>+IF(AK229=CONTROLES!$C$50,CONTROLES!$D$50,CONTROLES!$D$51)</f>
        <v>15</v>
      </c>
      <c r="AM229" s="257"/>
      <c r="AN229" s="257"/>
      <c r="AO229" s="100" t="s">
        <v>252</v>
      </c>
      <c r="AP229" s="101">
        <f>+IF(AO229=CONTROLES!$C$54,CONTROLES!$D$54,CONTROLES!$D$55)</f>
        <v>15</v>
      </c>
      <c r="AQ229" s="257"/>
      <c r="AR229" s="257"/>
      <c r="AS229" s="257"/>
      <c r="AT229" s="257"/>
      <c r="AU229" s="257"/>
      <c r="AV229" s="257"/>
      <c r="AW229" s="257"/>
      <c r="AX229" s="257"/>
      <c r="AY229" s="257"/>
      <c r="AZ229" s="257"/>
      <c r="BA229" s="403"/>
      <c r="BB229" s="257"/>
      <c r="BC229" s="403"/>
      <c r="BD229" s="403"/>
      <c r="BE229" s="385"/>
      <c r="BF229" s="257"/>
      <c r="BG229" s="307"/>
      <c r="BH229" s="307"/>
      <c r="BI229" s="307"/>
      <c r="BJ229" s="307"/>
      <c r="BK229" s="30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c r="CF229" s="257"/>
      <c r="CG229" s="257"/>
      <c r="CH229" s="257"/>
      <c r="CI229" s="257"/>
      <c r="CJ229" s="257"/>
      <c r="CK229" s="257"/>
      <c r="CL229" s="257"/>
      <c r="CM229" s="261"/>
      <c r="CN229" s="257"/>
      <c r="CO229" s="257"/>
      <c r="CP229" s="257"/>
      <c r="CQ229" s="257"/>
      <c r="CR229" s="257"/>
      <c r="CS229" s="257"/>
      <c r="CT229" s="257"/>
      <c r="CU229" s="257"/>
      <c r="CV229" s="260"/>
      <c r="CW229" s="260"/>
      <c r="CX229" s="260"/>
      <c r="CY229" s="260"/>
      <c r="CZ229" s="260"/>
      <c r="DA229" s="257"/>
      <c r="DB229" s="46"/>
      <c r="DC229" s="46"/>
      <c r="DD229" s="46"/>
      <c r="DE229" s="46"/>
      <c r="DF229" s="46"/>
      <c r="DG229" s="46"/>
      <c r="DH229" s="46"/>
      <c r="DI229" s="46"/>
      <c r="DJ229" s="46"/>
      <c r="DK229" s="69"/>
      <c r="DL229" s="69"/>
      <c r="DM229" s="46"/>
      <c r="DN229" s="69"/>
      <c r="DO229" s="69"/>
      <c r="DP229" s="69"/>
      <c r="DQ229" s="69"/>
      <c r="DR229" s="69"/>
      <c r="DS229" s="69"/>
      <c r="DT229" s="69"/>
      <c r="DU229" s="69"/>
      <c r="DV229" s="69"/>
      <c r="DW229" s="69"/>
      <c r="DX229" s="69"/>
      <c r="DY229" s="69"/>
      <c r="DZ229" s="69"/>
      <c r="EA229" s="69"/>
      <c r="EB229" s="69"/>
      <c r="EC229" s="69"/>
      <c r="ED229" s="69"/>
    </row>
    <row r="230" spans="1:134" ht="12.75" hidden="1" customHeight="1" x14ac:dyDescent="0.25">
      <c r="A230" s="257"/>
      <c r="B230" s="257"/>
      <c r="C230" s="257"/>
      <c r="D230" s="257"/>
      <c r="E230" s="257"/>
      <c r="F230" s="257"/>
      <c r="G230" s="257"/>
      <c r="H230" s="257"/>
      <c r="I230" s="257"/>
      <c r="J230" s="257"/>
      <c r="K230" s="257"/>
      <c r="L230" s="257"/>
      <c r="M230" s="257"/>
      <c r="N230" s="257"/>
      <c r="O230" s="257"/>
      <c r="P230" s="259"/>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100" t="s">
        <v>246</v>
      </c>
      <c r="AL230" s="101">
        <f>+IF(AK230=CONTROLES!$C$50,CONTROLES!$D$50,CONTROLES!$D$51)</f>
        <v>15</v>
      </c>
      <c r="AM230" s="257"/>
      <c r="AN230" s="257"/>
      <c r="AO230" s="100" t="s">
        <v>252</v>
      </c>
      <c r="AP230" s="101">
        <f>+IF(AO230=CONTROLES!$C$54,CONTROLES!$D$54,CONTROLES!$D$55)</f>
        <v>15</v>
      </c>
      <c r="AQ230" s="257"/>
      <c r="AR230" s="257"/>
      <c r="AS230" s="257"/>
      <c r="AT230" s="257"/>
      <c r="AU230" s="257"/>
      <c r="AV230" s="257"/>
      <c r="AW230" s="257"/>
      <c r="AX230" s="257"/>
      <c r="AY230" s="257"/>
      <c r="AZ230" s="257"/>
      <c r="BA230" s="404"/>
      <c r="BB230" s="257"/>
      <c r="BC230" s="404"/>
      <c r="BD230" s="404"/>
      <c r="BE230" s="386"/>
      <c r="BF230" s="257"/>
      <c r="BG230" s="307"/>
      <c r="BH230" s="307"/>
      <c r="BI230" s="307"/>
      <c r="BJ230" s="307"/>
      <c r="BK230" s="30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c r="CF230" s="257"/>
      <c r="CG230" s="257"/>
      <c r="CH230" s="257"/>
      <c r="CI230" s="257"/>
      <c r="CJ230" s="257"/>
      <c r="CK230" s="257"/>
      <c r="CL230" s="257"/>
      <c r="CM230" s="261"/>
      <c r="CN230" s="257"/>
      <c r="CO230" s="257"/>
      <c r="CP230" s="257"/>
      <c r="CQ230" s="257"/>
      <c r="CR230" s="257"/>
      <c r="CS230" s="257"/>
      <c r="CT230" s="257"/>
      <c r="CU230" s="257"/>
      <c r="CV230" s="260"/>
      <c r="CW230" s="260"/>
      <c r="CX230" s="260"/>
      <c r="CY230" s="260"/>
      <c r="CZ230" s="260"/>
      <c r="DA230" s="257"/>
      <c r="DB230" s="46"/>
      <c r="DC230" s="46"/>
      <c r="DD230" s="46"/>
      <c r="DE230" s="46"/>
      <c r="DF230" s="46"/>
      <c r="DG230" s="46"/>
      <c r="DH230" s="46"/>
      <c r="DI230" s="46"/>
      <c r="DJ230" s="46"/>
      <c r="DK230" s="69"/>
      <c r="DL230" s="69"/>
      <c r="DM230" s="46"/>
      <c r="DN230" s="69"/>
      <c r="DO230" s="69"/>
      <c r="DP230" s="69"/>
      <c r="DQ230" s="69"/>
      <c r="DR230" s="69"/>
      <c r="DS230" s="69"/>
      <c r="DT230" s="69"/>
      <c r="DU230" s="69"/>
      <c r="DV230" s="69"/>
      <c r="DW230" s="69"/>
      <c r="DX230" s="69"/>
      <c r="DY230" s="69"/>
      <c r="DZ230" s="69"/>
      <c r="EA230" s="69"/>
      <c r="EB230" s="69"/>
      <c r="EC230" s="69"/>
      <c r="ED230" s="69"/>
    </row>
    <row r="231" spans="1:134" ht="12.75" hidden="1" customHeight="1" x14ac:dyDescent="0.25">
      <c r="A231" s="257"/>
      <c r="B231" s="257"/>
      <c r="C231" s="257"/>
      <c r="D231" s="257"/>
      <c r="E231" s="257"/>
      <c r="F231" s="257"/>
      <c r="G231" s="257"/>
      <c r="H231" s="257"/>
      <c r="I231" s="257"/>
      <c r="J231" s="257"/>
      <c r="K231" s="257"/>
      <c r="L231" s="257"/>
      <c r="M231" s="257"/>
      <c r="N231" s="257"/>
      <c r="O231" s="257"/>
      <c r="P231" s="259"/>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100" t="s">
        <v>246</v>
      </c>
      <c r="AL231" s="101">
        <f>+IF(AK231=CONTROLES!$C$50,CONTROLES!$D$50,CONTROLES!$D$51)</f>
        <v>15</v>
      </c>
      <c r="AM231" s="257"/>
      <c r="AN231" s="257"/>
      <c r="AO231" s="100" t="s">
        <v>252</v>
      </c>
      <c r="AP231" s="101">
        <f>+IF(AO231=CONTROLES!$C$54,CONTROLES!$D$54,CONTROLES!$D$55)</f>
        <v>15</v>
      </c>
      <c r="AQ231" s="257"/>
      <c r="AR231" s="257"/>
      <c r="AS231" s="257"/>
      <c r="AT231" s="257"/>
      <c r="AU231" s="257"/>
      <c r="AV231" s="257"/>
      <c r="AW231" s="257"/>
      <c r="AX231" s="257"/>
      <c r="AY231" s="257"/>
      <c r="AZ231" s="257"/>
      <c r="BA231" s="402"/>
      <c r="BB231" s="306"/>
      <c r="BC231" s="402"/>
      <c r="BD231" s="402"/>
      <c r="BE231" s="405"/>
      <c r="BF231" s="257"/>
      <c r="BG231" s="307"/>
      <c r="BH231" s="307"/>
      <c r="BI231" s="307"/>
      <c r="BJ231" s="307"/>
      <c r="BK231" s="30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c r="CF231" s="257"/>
      <c r="CG231" s="257"/>
      <c r="CH231" s="257"/>
      <c r="CI231" s="257"/>
      <c r="CJ231" s="257"/>
      <c r="CK231" s="257"/>
      <c r="CL231" s="257"/>
      <c r="CM231" s="261"/>
      <c r="CN231" s="257"/>
      <c r="CO231" s="257"/>
      <c r="CP231" s="257"/>
      <c r="CQ231" s="257"/>
      <c r="CR231" s="257"/>
      <c r="CS231" s="257"/>
      <c r="CT231" s="257"/>
      <c r="CU231" s="257"/>
      <c r="CV231" s="260"/>
      <c r="CW231" s="260"/>
      <c r="CX231" s="260"/>
      <c r="CY231" s="260"/>
      <c r="CZ231" s="260"/>
      <c r="DA231" s="257"/>
      <c r="DB231" s="46"/>
      <c r="DC231" s="46"/>
      <c r="DD231" s="46"/>
      <c r="DE231" s="46"/>
      <c r="DF231" s="46"/>
      <c r="DG231" s="46"/>
      <c r="DH231" s="46"/>
      <c r="DI231" s="46"/>
      <c r="DJ231" s="46"/>
      <c r="DK231" s="69"/>
      <c r="DL231" s="69"/>
      <c r="DM231" s="46"/>
      <c r="DN231" s="69"/>
      <c r="DO231" s="69"/>
      <c r="DP231" s="69"/>
      <c r="DQ231" s="69"/>
      <c r="DR231" s="69"/>
      <c r="DS231" s="69"/>
      <c r="DT231" s="69"/>
      <c r="DU231" s="69"/>
      <c r="DV231" s="69"/>
      <c r="DW231" s="69"/>
      <c r="DX231" s="69"/>
      <c r="DY231" s="69"/>
      <c r="DZ231" s="69"/>
      <c r="EA231" s="69"/>
      <c r="EB231" s="69"/>
      <c r="EC231" s="69"/>
      <c r="ED231" s="69"/>
    </row>
    <row r="232" spans="1:134" ht="12.75" hidden="1" customHeight="1" x14ac:dyDescent="0.25">
      <c r="A232" s="257"/>
      <c r="B232" s="257"/>
      <c r="C232" s="257"/>
      <c r="D232" s="257"/>
      <c r="E232" s="257"/>
      <c r="F232" s="257"/>
      <c r="G232" s="257"/>
      <c r="H232" s="257"/>
      <c r="I232" s="257"/>
      <c r="J232" s="257"/>
      <c r="K232" s="257"/>
      <c r="L232" s="257"/>
      <c r="M232" s="257"/>
      <c r="N232" s="257"/>
      <c r="O232" s="257"/>
      <c r="P232" s="259"/>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100" t="s">
        <v>246</v>
      </c>
      <c r="AL232" s="101">
        <f>+IF(AK232=CONTROLES!$C$50,CONTROLES!$D$50,CONTROLES!$D$51)</f>
        <v>15</v>
      </c>
      <c r="AM232" s="257"/>
      <c r="AN232" s="257"/>
      <c r="AO232" s="100" t="s">
        <v>252</v>
      </c>
      <c r="AP232" s="101">
        <f>+IF(AO232=CONTROLES!$C$54,CONTROLES!$D$54,CONTROLES!$D$55)</f>
        <v>15</v>
      </c>
      <c r="AQ232" s="257"/>
      <c r="AR232" s="257"/>
      <c r="AS232" s="257"/>
      <c r="AT232" s="257"/>
      <c r="AU232" s="257"/>
      <c r="AV232" s="257"/>
      <c r="AW232" s="257"/>
      <c r="AX232" s="257"/>
      <c r="AY232" s="257"/>
      <c r="AZ232" s="257"/>
      <c r="BA232" s="403"/>
      <c r="BB232" s="257"/>
      <c r="BC232" s="403"/>
      <c r="BD232" s="403"/>
      <c r="BE232" s="406"/>
      <c r="BF232" s="257"/>
      <c r="BG232" s="307"/>
      <c r="BH232" s="307"/>
      <c r="BI232" s="307"/>
      <c r="BJ232" s="307"/>
      <c r="BK232" s="30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c r="CF232" s="257"/>
      <c r="CG232" s="257"/>
      <c r="CH232" s="257"/>
      <c r="CI232" s="257"/>
      <c r="CJ232" s="257"/>
      <c r="CK232" s="257"/>
      <c r="CL232" s="257"/>
      <c r="CM232" s="261"/>
      <c r="CN232" s="257"/>
      <c r="CO232" s="257"/>
      <c r="CP232" s="257"/>
      <c r="CQ232" s="257"/>
      <c r="CR232" s="257"/>
      <c r="CS232" s="257"/>
      <c r="CT232" s="257"/>
      <c r="CU232" s="257"/>
      <c r="CV232" s="260"/>
      <c r="CW232" s="260"/>
      <c r="CX232" s="260"/>
      <c r="CY232" s="260"/>
      <c r="CZ232" s="260"/>
      <c r="DA232" s="257"/>
      <c r="DB232" s="46"/>
      <c r="DC232" s="46"/>
      <c r="DD232" s="46"/>
      <c r="DE232" s="46"/>
      <c r="DF232" s="46"/>
      <c r="DG232" s="46"/>
      <c r="DH232" s="46"/>
      <c r="DI232" s="46"/>
      <c r="DJ232" s="46"/>
      <c r="DK232" s="69"/>
      <c r="DL232" s="69"/>
      <c r="DM232" s="46"/>
      <c r="DN232" s="69"/>
      <c r="DO232" s="69"/>
      <c r="DP232" s="69"/>
      <c r="DQ232" s="69"/>
      <c r="DR232" s="69"/>
      <c r="DS232" s="69"/>
      <c r="DT232" s="69"/>
      <c r="DU232" s="69"/>
      <c r="DV232" s="69"/>
      <c r="DW232" s="69"/>
      <c r="DX232" s="69"/>
      <c r="DY232" s="69"/>
      <c r="DZ232" s="69"/>
      <c r="EA232" s="69"/>
      <c r="EB232" s="69"/>
      <c r="EC232" s="69"/>
      <c r="ED232" s="69"/>
    </row>
    <row r="233" spans="1:134" ht="12.75" hidden="1" customHeight="1" x14ac:dyDescent="0.25">
      <c r="A233" s="257"/>
      <c r="B233" s="257"/>
      <c r="C233" s="257"/>
      <c r="D233" s="257"/>
      <c r="E233" s="257"/>
      <c r="F233" s="257"/>
      <c r="G233" s="257"/>
      <c r="H233" s="257"/>
      <c r="I233" s="257"/>
      <c r="J233" s="257"/>
      <c r="K233" s="257"/>
      <c r="L233" s="257"/>
      <c r="M233" s="257"/>
      <c r="N233" s="257"/>
      <c r="O233" s="257"/>
      <c r="P233" s="259"/>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100" t="s">
        <v>246</v>
      </c>
      <c r="AL233" s="101">
        <f>+IF(AK233=CONTROLES!$C$50,CONTROLES!$D$50,CONTROLES!$D$51)</f>
        <v>15</v>
      </c>
      <c r="AM233" s="257"/>
      <c r="AN233" s="257"/>
      <c r="AO233" s="100" t="s">
        <v>252</v>
      </c>
      <c r="AP233" s="101">
        <f>+IF(AO233=CONTROLES!$C$54,CONTROLES!$D$54,CONTROLES!$D$55)</f>
        <v>15</v>
      </c>
      <c r="AQ233" s="257"/>
      <c r="AR233" s="257"/>
      <c r="AS233" s="257"/>
      <c r="AT233" s="257"/>
      <c r="AU233" s="257"/>
      <c r="AV233" s="257"/>
      <c r="AW233" s="257"/>
      <c r="AX233" s="257"/>
      <c r="AY233" s="257"/>
      <c r="AZ233" s="257"/>
      <c r="BA233" s="403"/>
      <c r="BB233" s="257"/>
      <c r="BC233" s="403"/>
      <c r="BD233" s="403"/>
      <c r="BE233" s="406"/>
      <c r="BF233" s="257"/>
      <c r="BG233" s="307"/>
      <c r="BH233" s="307"/>
      <c r="BI233" s="307"/>
      <c r="BJ233" s="307"/>
      <c r="BK233" s="30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c r="CF233" s="257"/>
      <c r="CG233" s="257"/>
      <c r="CH233" s="257"/>
      <c r="CI233" s="257"/>
      <c r="CJ233" s="257"/>
      <c r="CK233" s="257"/>
      <c r="CL233" s="257"/>
      <c r="CM233" s="261"/>
      <c r="CN233" s="257"/>
      <c r="CO233" s="257"/>
      <c r="CP233" s="257"/>
      <c r="CQ233" s="257"/>
      <c r="CR233" s="257"/>
      <c r="CS233" s="257"/>
      <c r="CT233" s="257"/>
      <c r="CU233" s="257"/>
      <c r="CV233" s="260"/>
      <c r="CW233" s="260"/>
      <c r="CX233" s="260"/>
      <c r="CY233" s="260"/>
      <c r="CZ233" s="260"/>
      <c r="DA233" s="257"/>
      <c r="DB233" s="46"/>
      <c r="DC233" s="46"/>
      <c r="DD233" s="46"/>
      <c r="DE233" s="46"/>
      <c r="DF233" s="46"/>
      <c r="DG233" s="46"/>
      <c r="DH233" s="46"/>
      <c r="DI233" s="46"/>
      <c r="DJ233" s="46"/>
      <c r="DK233" s="69"/>
      <c r="DL233" s="69"/>
      <c r="DM233" s="46"/>
      <c r="DN233" s="69"/>
      <c r="DO233" s="69"/>
      <c r="DP233" s="69"/>
      <c r="DQ233" s="69"/>
      <c r="DR233" s="69"/>
      <c r="DS233" s="69"/>
      <c r="DT233" s="69"/>
      <c r="DU233" s="69"/>
      <c r="DV233" s="69"/>
      <c r="DW233" s="69"/>
      <c r="DX233" s="69"/>
      <c r="DY233" s="69"/>
      <c r="DZ233" s="69"/>
      <c r="EA233" s="69"/>
      <c r="EB233" s="69"/>
      <c r="EC233" s="69"/>
      <c r="ED233" s="69"/>
    </row>
    <row r="234" spans="1:134" ht="12.75" hidden="1" customHeight="1" x14ac:dyDescent="0.25">
      <c r="A234" s="257"/>
      <c r="B234" s="257"/>
      <c r="C234" s="257"/>
      <c r="D234" s="257"/>
      <c r="E234" s="257"/>
      <c r="F234" s="257"/>
      <c r="G234" s="257"/>
      <c r="H234" s="257"/>
      <c r="I234" s="257"/>
      <c r="J234" s="257"/>
      <c r="K234" s="257"/>
      <c r="L234" s="257"/>
      <c r="M234" s="257"/>
      <c r="N234" s="257"/>
      <c r="O234" s="257"/>
      <c r="P234" s="259"/>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100" t="s">
        <v>246</v>
      </c>
      <c r="AL234" s="101">
        <f>+IF(AK234=CONTROLES!$C$50,CONTROLES!$D$50,CONTROLES!$D$51)</f>
        <v>15</v>
      </c>
      <c r="AM234" s="257"/>
      <c r="AN234" s="257"/>
      <c r="AO234" s="100" t="s">
        <v>252</v>
      </c>
      <c r="AP234" s="101">
        <f>+IF(AO234=CONTROLES!$C$54,CONTROLES!$D$54,CONTROLES!$D$55)</f>
        <v>15</v>
      </c>
      <c r="AQ234" s="257"/>
      <c r="AR234" s="257"/>
      <c r="AS234" s="257"/>
      <c r="AT234" s="257"/>
      <c r="AU234" s="257"/>
      <c r="AV234" s="257"/>
      <c r="AW234" s="257"/>
      <c r="AX234" s="257"/>
      <c r="AY234" s="257"/>
      <c r="AZ234" s="257"/>
      <c r="BA234" s="403"/>
      <c r="BB234" s="257"/>
      <c r="BC234" s="403"/>
      <c r="BD234" s="403"/>
      <c r="BE234" s="406"/>
      <c r="BF234" s="257"/>
      <c r="BG234" s="307"/>
      <c r="BH234" s="307"/>
      <c r="BI234" s="307"/>
      <c r="BJ234" s="307"/>
      <c r="BK234" s="30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c r="CF234" s="257"/>
      <c r="CG234" s="257"/>
      <c r="CH234" s="257"/>
      <c r="CI234" s="257"/>
      <c r="CJ234" s="257"/>
      <c r="CK234" s="257"/>
      <c r="CL234" s="257"/>
      <c r="CM234" s="261"/>
      <c r="CN234" s="257"/>
      <c r="CO234" s="257"/>
      <c r="CP234" s="257"/>
      <c r="CQ234" s="257"/>
      <c r="CR234" s="257"/>
      <c r="CS234" s="257"/>
      <c r="CT234" s="257"/>
      <c r="CU234" s="257"/>
      <c r="CV234" s="260"/>
      <c r="CW234" s="260"/>
      <c r="CX234" s="260"/>
      <c r="CY234" s="260"/>
      <c r="CZ234" s="260"/>
      <c r="DA234" s="257"/>
      <c r="DB234" s="46"/>
      <c r="DC234" s="46"/>
      <c r="DD234" s="46"/>
      <c r="DE234" s="46"/>
      <c r="DF234" s="46"/>
      <c r="DG234" s="46"/>
      <c r="DH234" s="46"/>
      <c r="DI234" s="46"/>
      <c r="DJ234" s="46"/>
      <c r="DK234" s="69"/>
      <c r="DL234" s="69"/>
      <c r="DM234" s="46"/>
      <c r="DN234" s="69"/>
      <c r="DO234" s="69"/>
      <c r="DP234" s="69"/>
      <c r="DQ234" s="69"/>
      <c r="DR234" s="69"/>
      <c r="DS234" s="69"/>
      <c r="DT234" s="69"/>
      <c r="DU234" s="69"/>
      <c r="DV234" s="69"/>
      <c r="DW234" s="69"/>
      <c r="DX234" s="69"/>
      <c r="DY234" s="69"/>
      <c r="DZ234" s="69"/>
      <c r="EA234" s="69"/>
      <c r="EB234" s="69"/>
      <c r="EC234" s="69"/>
      <c r="ED234" s="69"/>
    </row>
    <row r="235" spans="1:134" ht="12.75" hidden="1" customHeight="1" x14ac:dyDescent="0.25">
      <c r="A235" s="257"/>
      <c r="B235" s="257"/>
      <c r="C235" s="257"/>
      <c r="D235" s="257"/>
      <c r="E235" s="257"/>
      <c r="F235" s="257"/>
      <c r="G235" s="257"/>
      <c r="H235" s="257"/>
      <c r="I235" s="257"/>
      <c r="J235" s="257"/>
      <c r="K235" s="257"/>
      <c r="L235" s="257"/>
      <c r="M235" s="257"/>
      <c r="N235" s="257"/>
      <c r="O235" s="257"/>
      <c r="P235" s="259"/>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100" t="s">
        <v>246</v>
      </c>
      <c r="AL235" s="101">
        <f>+IF(AK235=CONTROLES!$C$50,CONTROLES!$D$50,CONTROLES!$D$51)</f>
        <v>15</v>
      </c>
      <c r="AM235" s="257"/>
      <c r="AN235" s="257"/>
      <c r="AO235" s="100" t="s">
        <v>252</v>
      </c>
      <c r="AP235" s="101">
        <f>+IF(AO235=CONTROLES!$C$54,CONTROLES!$D$54,CONTROLES!$D$55)</f>
        <v>15</v>
      </c>
      <c r="AQ235" s="257"/>
      <c r="AR235" s="257"/>
      <c r="AS235" s="257"/>
      <c r="AT235" s="257"/>
      <c r="AU235" s="257"/>
      <c r="AV235" s="257"/>
      <c r="AW235" s="257"/>
      <c r="AX235" s="257"/>
      <c r="AY235" s="257"/>
      <c r="AZ235" s="257"/>
      <c r="BA235" s="403"/>
      <c r="BB235" s="257"/>
      <c r="BC235" s="403"/>
      <c r="BD235" s="403"/>
      <c r="BE235" s="406"/>
      <c r="BF235" s="257"/>
      <c r="BG235" s="307"/>
      <c r="BH235" s="307"/>
      <c r="BI235" s="307"/>
      <c r="BJ235" s="307"/>
      <c r="BK235" s="30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c r="CF235" s="257"/>
      <c r="CG235" s="257"/>
      <c r="CH235" s="257"/>
      <c r="CI235" s="257"/>
      <c r="CJ235" s="257"/>
      <c r="CK235" s="257"/>
      <c r="CL235" s="257"/>
      <c r="CM235" s="261"/>
      <c r="CN235" s="257"/>
      <c r="CO235" s="257"/>
      <c r="CP235" s="257"/>
      <c r="CQ235" s="257"/>
      <c r="CR235" s="257"/>
      <c r="CS235" s="257"/>
      <c r="CT235" s="257"/>
      <c r="CU235" s="257"/>
      <c r="CV235" s="260"/>
      <c r="CW235" s="260"/>
      <c r="CX235" s="260"/>
      <c r="CY235" s="260"/>
      <c r="CZ235" s="260"/>
      <c r="DA235" s="257"/>
      <c r="DB235" s="46"/>
      <c r="DC235" s="46"/>
      <c r="DD235" s="46"/>
      <c r="DE235" s="46"/>
      <c r="DF235" s="46"/>
      <c r="DG235" s="46"/>
      <c r="DH235" s="46"/>
      <c r="DI235" s="46"/>
      <c r="DJ235" s="46"/>
      <c r="DK235" s="69"/>
      <c r="DL235" s="69"/>
      <c r="DM235" s="46"/>
      <c r="DN235" s="69"/>
      <c r="DO235" s="69"/>
      <c r="DP235" s="69"/>
      <c r="DQ235" s="69"/>
      <c r="DR235" s="69"/>
      <c r="DS235" s="69"/>
      <c r="DT235" s="69"/>
      <c r="DU235" s="69"/>
      <c r="DV235" s="69"/>
      <c r="DW235" s="69"/>
      <c r="DX235" s="69"/>
      <c r="DY235" s="69"/>
      <c r="DZ235" s="69"/>
      <c r="EA235" s="69"/>
      <c r="EB235" s="69"/>
      <c r="EC235" s="69"/>
      <c r="ED235" s="69"/>
    </row>
    <row r="236" spans="1:134" ht="12.75" hidden="1" customHeight="1" x14ac:dyDescent="0.25">
      <c r="A236" s="257"/>
      <c r="B236" s="257"/>
      <c r="C236" s="257"/>
      <c r="D236" s="257"/>
      <c r="E236" s="257"/>
      <c r="F236" s="257"/>
      <c r="G236" s="257"/>
      <c r="H236" s="257"/>
      <c r="I236" s="257"/>
      <c r="J236" s="257"/>
      <c r="K236" s="257"/>
      <c r="L236" s="257"/>
      <c r="M236" s="257"/>
      <c r="N236" s="257"/>
      <c r="O236" s="257"/>
      <c r="P236" s="259"/>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100" t="s">
        <v>246</v>
      </c>
      <c r="AL236" s="101">
        <f>+IF(AK236=CONTROLES!$C$50,CONTROLES!$D$50,CONTROLES!$D$51)</f>
        <v>15</v>
      </c>
      <c r="AM236" s="257"/>
      <c r="AN236" s="257"/>
      <c r="AO236" s="100" t="s">
        <v>252</v>
      </c>
      <c r="AP236" s="101">
        <f>+IF(AO236=CONTROLES!$C$54,CONTROLES!$D$54,CONTROLES!$D$55)</f>
        <v>15</v>
      </c>
      <c r="AQ236" s="257"/>
      <c r="AR236" s="257"/>
      <c r="AS236" s="257"/>
      <c r="AT236" s="257"/>
      <c r="AU236" s="257"/>
      <c r="AV236" s="257"/>
      <c r="AW236" s="257"/>
      <c r="AX236" s="257"/>
      <c r="AY236" s="257"/>
      <c r="AZ236" s="257"/>
      <c r="BA236" s="404"/>
      <c r="BB236" s="257"/>
      <c r="BC236" s="404"/>
      <c r="BD236" s="404"/>
      <c r="BE236" s="406"/>
      <c r="BF236" s="257"/>
      <c r="BG236" s="307"/>
      <c r="BH236" s="307"/>
      <c r="BI236" s="307"/>
      <c r="BJ236" s="307"/>
      <c r="BK236" s="30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c r="CF236" s="257"/>
      <c r="CG236" s="257"/>
      <c r="CH236" s="257"/>
      <c r="CI236" s="257"/>
      <c r="CJ236" s="257"/>
      <c r="CK236" s="257"/>
      <c r="CL236" s="257"/>
      <c r="CM236" s="261"/>
      <c r="CN236" s="257"/>
      <c r="CO236" s="257"/>
      <c r="CP236" s="257"/>
      <c r="CQ236" s="257"/>
      <c r="CR236" s="257"/>
      <c r="CS236" s="257"/>
      <c r="CT236" s="257"/>
      <c r="CU236" s="257"/>
      <c r="CV236" s="260"/>
      <c r="CW236" s="260"/>
      <c r="CX236" s="260"/>
      <c r="CY236" s="260"/>
      <c r="CZ236" s="260"/>
      <c r="DA236" s="257"/>
      <c r="DB236" s="46"/>
      <c r="DC236" s="46"/>
      <c r="DD236" s="46"/>
      <c r="DE236" s="46"/>
      <c r="DF236" s="46"/>
      <c r="DG236" s="46"/>
      <c r="DH236" s="46"/>
      <c r="DI236" s="46"/>
      <c r="DJ236" s="46"/>
      <c r="DK236" s="69"/>
      <c r="DL236" s="69"/>
      <c r="DM236" s="46"/>
      <c r="DN236" s="69"/>
      <c r="DO236" s="69"/>
      <c r="DP236" s="69"/>
      <c r="DQ236" s="69"/>
      <c r="DR236" s="69"/>
      <c r="DS236" s="69"/>
      <c r="DT236" s="69"/>
      <c r="DU236" s="69"/>
      <c r="DV236" s="69"/>
      <c r="DW236" s="69"/>
      <c r="DX236" s="69"/>
      <c r="DY236" s="69"/>
      <c r="DZ236" s="69"/>
      <c r="EA236" s="69"/>
      <c r="EB236" s="69"/>
      <c r="EC236" s="69"/>
      <c r="ED236" s="69"/>
    </row>
    <row r="237" spans="1:134" ht="12.75" hidden="1" customHeight="1" x14ac:dyDescent="0.25">
      <c r="A237" s="257"/>
      <c r="B237" s="257"/>
      <c r="C237" s="257"/>
      <c r="D237" s="257"/>
      <c r="E237" s="257"/>
      <c r="F237" s="257"/>
      <c r="G237" s="257"/>
      <c r="H237" s="257"/>
      <c r="I237" s="257"/>
      <c r="J237" s="257"/>
      <c r="K237" s="257"/>
      <c r="L237" s="257"/>
      <c r="M237" s="257"/>
      <c r="N237" s="257"/>
      <c r="O237" s="257"/>
      <c r="P237" s="259"/>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100" t="s">
        <v>246</v>
      </c>
      <c r="AL237" s="101">
        <f>+IF(AK237=CONTROLES!$C$50,CONTROLES!$D$50,CONTROLES!$D$51)</f>
        <v>15</v>
      </c>
      <c r="AM237" s="257"/>
      <c r="AN237" s="257"/>
      <c r="AO237" s="100" t="s">
        <v>252</v>
      </c>
      <c r="AP237" s="101">
        <f>+IF(AO237=CONTROLES!$C$54,CONTROLES!$D$54,CONTROLES!$D$55)</f>
        <v>15</v>
      </c>
      <c r="AQ237" s="257"/>
      <c r="AR237" s="257"/>
      <c r="AS237" s="257"/>
      <c r="AT237" s="257"/>
      <c r="AU237" s="257"/>
      <c r="AV237" s="257"/>
      <c r="AW237" s="257"/>
      <c r="AX237" s="257"/>
      <c r="AY237" s="257"/>
      <c r="AZ237" s="257"/>
      <c r="BA237" s="257"/>
      <c r="BB237" s="257"/>
      <c r="BC237" s="257"/>
      <c r="BD237" s="257"/>
      <c r="BE237" s="257"/>
      <c r="BF237" s="257"/>
      <c r="BG237" s="307"/>
      <c r="BH237" s="307"/>
      <c r="BI237" s="307"/>
      <c r="BJ237" s="307"/>
      <c r="BK237" s="30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c r="CF237" s="257"/>
      <c r="CG237" s="257"/>
      <c r="CH237" s="257"/>
      <c r="CI237" s="257"/>
      <c r="CJ237" s="257"/>
      <c r="CK237" s="257"/>
      <c r="CL237" s="257"/>
      <c r="CM237" s="261"/>
      <c r="CN237" s="257"/>
      <c r="CO237" s="257"/>
      <c r="CP237" s="257"/>
      <c r="CQ237" s="257"/>
      <c r="CR237" s="257"/>
      <c r="CS237" s="257"/>
      <c r="CT237" s="257"/>
      <c r="CU237" s="257"/>
      <c r="CV237" s="260"/>
      <c r="CW237" s="260"/>
      <c r="CX237" s="260"/>
      <c r="CY237" s="260"/>
      <c r="CZ237" s="260"/>
      <c r="DA237" s="257"/>
      <c r="DB237" s="46"/>
      <c r="DC237" s="46"/>
      <c r="DD237" s="46"/>
      <c r="DE237" s="46"/>
      <c r="DF237" s="46"/>
      <c r="DG237" s="46"/>
      <c r="DH237" s="46"/>
      <c r="DI237" s="46"/>
      <c r="DJ237" s="46"/>
      <c r="DK237" s="69"/>
      <c r="DL237" s="69"/>
      <c r="DM237" s="46"/>
      <c r="DN237" s="69"/>
      <c r="DO237" s="69"/>
      <c r="DP237" s="69"/>
      <c r="DQ237" s="69"/>
      <c r="DR237" s="69"/>
      <c r="DS237" s="69"/>
      <c r="DT237" s="69"/>
      <c r="DU237" s="69"/>
      <c r="DV237" s="69"/>
      <c r="DW237" s="69"/>
      <c r="DX237" s="69"/>
      <c r="DY237" s="69"/>
      <c r="DZ237" s="69"/>
      <c r="EA237" s="69"/>
      <c r="EB237" s="69"/>
      <c r="EC237" s="69"/>
      <c r="ED237" s="69"/>
    </row>
    <row r="238" spans="1:134" ht="12.75" hidden="1" customHeight="1" x14ac:dyDescent="0.25">
      <c r="A238" s="257"/>
      <c r="B238" s="257"/>
      <c r="C238" s="257"/>
      <c r="D238" s="257"/>
      <c r="E238" s="257"/>
      <c r="F238" s="257"/>
      <c r="G238" s="257"/>
      <c r="H238" s="257"/>
      <c r="I238" s="257"/>
      <c r="J238" s="257"/>
      <c r="K238" s="257"/>
      <c r="L238" s="257"/>
      <c r="M238" s="257"/>
      <c r="N238" s="257"/>
      <c r="O238" s="257"/>
      <c r="P238" s="259"/>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100" t="s">
        <v>246</v>
      </c>
      <c r="AL238" s="101">
        <f>+IF(AK238=CONTROLES!$C$50,CONTROLES!$D$50,CONTROLES!$D$51)</f>
        <v>15</v>
      </c>
      <c r="AM238" s="257"/>
      <c r="AN238" s="257"/>
      <c r="AO238" s="100" t="s">
        <v>252</v>
      </c>
      <c r="AP238" s="101">
        <f>+IF(AO238=CONTROLES!$C$54,CONTROLES!$D$54,CONTROLES!$D$55)</f>
        <v>15</v>
      </c>
      <c r="AQ238" s="257"/>
      <c r="AR238" s="257"/>
      <c r="AS238" s="257"/>
      <c r="AT238" s="257"/>
      <c r="AU238" s="257"/>
      <c r="AV238" s="257"/>
      <c r="AW238" s="257"/>
      <c r="AX238" s="257"/>
      <c r="AY238" s="257"/>
      <c r="AZ238" s="257"/>
      <c r="BA238" s="257"/>
      <c r="BB238" s="257"/>
      <c r="BC238" s="257"/>
      <c r="BD238" s="257"/>
      <c r="BE238" s="257"/>
      <c r="BF238" s="257"/>
      <c r="BG238" s="307"/>
      <c r="BH238" s="307"/>
      <c r="BI238" s="307"/>
      <c r="BJ238" s="307"/>
      <c r="BK238" s="30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c r="CF238" s="257"/>
      <c r="CG238" s="257"/>
      <c r="CH238" s="257"/>
      <c r="CI238" s="257"/>
      <c r="CJ238" s="257"/>
      <c r="CK238" s="257"/>
      <c r="CL238" s="257"/>
      <c r="CM238" s="261"/>
      <c r="CN238" s="257"/>
      <c r="CO238" s="257"/>
      <c r="CP238" s="257"/>
      <c r="CQ238" s="257"/>
      <c r="CR238" s="257"/>
      <c r="CS238" s="257"/>
      <c r="CT238" s="257"/>
      <c r="CU238" s="257"/>
      <c r="CV238" s="260"/>
      <c r="CW238" s="260"/>
      <c r="CX238" s="260"/>
      <c r="CY238" s="260"/>
      <c r="CZ238" s="260"/>
      <c r="DA238" s="257"/>
      <c r="DB238" s="46"/>
      <c r="DC238" s="46"/>
      <c r="DD238" s="46"/>
      <c r="DE238" s="46"/>
      <c r="DF238" s="46"/>
      <c r="DG238" s="46"/>
      <c r="DH238" s="46"/>
      <c r="DI238" s="46"/>
      <c r="DJ238" s="46"/>
      <c r="DK238" s="69"/>
      <c r="DL238" s="69"/>
      <c r="DM238" s="46"/>
      <c r="DN238" s="69"/>
      <c r="DO238" s="69"/>
      <c r="DP238" s="69"/>
      <c r="DQ238" s="69"/>
      <c r="DR238" s="69"/>
      <c r="DS238" s="69"/>
      <c r="DT238" s="69"/>
      <c r="DU238" s="69"/>
      <c r="DV238" s="69"/>
      <c r="DW238" s="69"/>
      <c r="DX238" s="69"/>
      <c r="DY238" s="69"/>
      <c r="DZ238" s="69"/>
      <c r="EA238" s="69"/>
      <c r="EB238" s="69"/>
      <c r="EC238" s="69"/>
      <c r="ED238" s="69"/>
    </row>
    <row r="239" spans="1:134" ht="12.75" hidden="1" customHeight="1" x14ac:dyDescent="0.25">
      <c r="A239" s="257"/>
      <c r="B239" s="257"/>
      <c r="C239" s="257"/>
      <c r="D239" s="257"/>
      <c r="E239" s="257"/>
      <c r="F239" s="257"/>
      <c r="G239" s="257"/>
      <c r="H239" s="257"/>
      <c r="I239" s="257"/>
      <c r="J239" s="257"/>
      <c r="K239" s="257"/>
      <c r="L239" s="257"/>
      <c r="M239" s="257"/>
      <c r="N239" s="257"/>
      <c r="O239" s="257"/>
      <c r="P239" s="259"/>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100" t="s">
        <v>246</v>
      </c>
      <c r="AL239" s="101">
        <f>+IF(AK239=CONTROLES!$C$50,CONTROLES!$D$50,CONTROLES!$D$51)</f>
        <v>15</v>
      </c>
      <c r="AM239" s="257"/>
      <c r="AN239" s="257"/>
      <c r="AO239" s="100" t="s">
        <v>252</v>
      </c>
      <c r="AP239" s="101">
        <f>+IF(AO239=CONTROLES!$C$54,CONTROLES!$D$54,CONTROLES!$D$55)</f>
        <v>15</v>
      </c>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c r="BZ239" s="257"/>
      <c r="CA239" s="257"/>
      <c r="CB239" s="257"/>
      <c r="CC239" s="257"/>
      <c r="CD239" s="257"/>
      <c r="CE239" s="257"/>
      <c r="CF239" s="257"/>
      <c r="CG239" s="257"/>
      <c r="CH239" s="257"/>
      <c r="CI239" s="257"/>
      <c r="CJ239" s="257"/>
      <c r="CK239" s="257"/>
      <c r="CL239" s="257"/>
      <c r="CM239" s="261"/>
      <c r="CN239" s="257"/>
      <c r="CO239" s="257"/>
      <c r="CP239" s="257"/>
      <c r="CQ239" s="257"/>
      <c r="CR239" s="257"/>
      <c r="CS239" s="257"/>
      <c r="CT239" s="257"/>
      <c r="CU239" s="257"/>
      <c r="CV239" s="260"/>
      <c r="CW239" s="260"/>
      <c r="CX239" s="260"/>
      <c r="CY239" s="260"/>
      <c r="CZ239" s="260"/>
      <c r="DA239" s="257"/>
      <c r="DB239" s="46"/>
      <c r="DC239" s="46"/>
      <c r="DD239" s="46"/>
      <c r="DE239" s="46"/>
      <c r="DF239" s="46"/>
      <c r="DG239" s="46"/>
      <c r="DH239" s="46"/>
      <c r="DI239" s="46"/>
      <c r="DJ239" s="46"/>
      <c r="DK239" s="69"/>
      <c r="DL239" s="69"/>
      <c r="DM239" s="46"/>
      <c r="DN239" s="69"/>
      <c r="DO239" s="69"/>
      <c r="DP239" s="69"/>
      <c r="DQ239" s="69"/>
      <c r="DR239" s="69"/>
      <c r="DS239" s="69"/>
      <c r="DT239" s="69"/>
      <c r="DU239" s="69"/>
      <c r="DV239" s="69"/>
      <c r="DW239" s="69"/>
      <c r="DX239" s="69"/>
      <c r="DY239" s="69"/>
      <c r="DZ239" s="69"/>
      <c r="EA239" s="69"/>
      <c r="EB239" s="69"/>
      <c r="EC239" s="69"/>
      <c r="ED239" s="69"/>
    </row>
    <row r="240" spans="1:134" ht="12.75" hidden="1" customHeight="1" x14ac:dyDescent="0.25">
      <c r="A240" s="257"/>
      <c r="B240" s="257"/>
      <c r="C240" s="257"/>
      <c r="D240" s="257"/>
      <c r="E240" s="257"/>
      <c r="F240" s="257"/>
      <c r="G240" s="257"/>
      <c r="H240" s="257"/>
      <c r="I240" s="257"/>
      <c r="J240" s="257"/>
      <c r="K240" s="257"/>
      <c r="L240" s="257"/>
      <c r="M240" s="257"/>
      <c r="N240" s="257"/>
      <c r="O240" s="257"/>
      <c r="P240" s="259"/>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100" t="s">
        <v>246</v>
      </c>
      <c r="AL240" s="101">
        <f>+IF(AK240=CONTROLES!$C$50,CONTROLES!$D$50,CONTROLES!$D$51)</f>
        <v>15</v>
      </c>
      <c r="AM240" s="257"/>
      <c r="AN240" s="257"/>
      <c r="AO240" s="100" t="s">
        <v>252</v>
      </c>
      <c r="AP240" s="101">
        <f>+IF(AO240=CONTROLES!$C$54,CONTROLES!$D$54,CONTROLES!$D$55)</f>
        <v>15</v>
      </c>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c r="BZ240" s="257"/>
      <c r="CA240" s="257"/>
      <c r="CB240" s="257"/>
      <c r="CC240" s="257"/>
      <c r="CD240" s="257"/>
      <c r="CE240" s="257"/>
      <c r="CF240" s="257"/>
      <c r="CG240" s="257"/>
      <c r="CH240" s="257"/>
      <c r="CI240" s="257"/>
      <c r="CJ240" s="257"/>
      <c r="CK240" s="257"/>
      <c r="CL240" s="257"/>
      <c r="CM240" s="261"/>
      <c r="CN240" s="257"/>
      <c r="CO240" s="257"/>
      <c r="CP240" s="257"/>
      <c r="CQ240" s="257"/>
      <c r="CR240" s="257"/>
      <c r="CS240" s="257"/>
      <c r="CT240" s="257"/>
      <c r="CU240" s="257"/>
      <c r="CV240" s="260"/>
      <c r="CW240" s="260"/>
      <c r="CX240" s="260"/>
      <c r="CY240" s="260"/>
      <c r="CZ240" s="260"/>
      <c r="DA240" s="257"/>
      <c r="DB240" s="46"/>
      <c r="DC240" s="46"/>
      <c r="DD240" s="46"/>
      <c r="DE240" s="46"/>
      <c r="DF240" s="46"/>
      <c r="DG240" s="46"/>
      <c r="DH240" s="46"/>
      <c r="DI240" s="46"/>
      <c r="DJ240" s="46"/>
      <c r="DK240" s="69"/>
      <c r="DL240" s="69"/>
      <c r="DM240" s="46"/>
      <c r="DN240" s="69"/>
      <c r="DO240" s="69"/>
      <c r="DP240" s="69"/>
      <c r="DQ240" s="69"/>
      <c r="DR240" s="69"/>
      <c r="DS240" s="69"/>
      <c r="DT240" s="69"/>
      <c r="DU240" s="69"/>
      <c r="DV240" s="69"/>
      <c r="DW240" s="69"/>
      <c r="DX240" s="69"/>
      <c r="DY240" s="69"/>
      <c r="DZ240" s="69"/>
      <c r="EA240" s="69"/>
      <c r="EB240" s="69"/>
      <c r="EC240" s="69"/>
      <c r="ED240" s="69"/>
    </row>
    <row r="241" spans="1:134" ht="12.75" hidden="1" customHeight="1" x14ac:dyDescent="0.25">
      <c r="A241" s="257"/>
      <c r="B241" s="257"/>
      <c r="C241" s="257"/>
      <c r="D241" s="257"/>
      <c r="E241" s="257"/>
      <c r="F241" s="257"/>
      <c r="G241" s="257"/>
      <c r="H241" s="257"/>
      <c r="I241" s="257"/>
      <c r="J241" s="257"/>
      <c r="K241" s="257"/>
      <c r="L241" s="257"/>
      <c r="M241" s="257"/>
      <c r="N241" s="257"/>
      <c r="O241" s="257"/>
      <c r="P241" s="259"/>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100" t="s">
        <v>246</v>
      </c>
      <c r="AL241" s="101">
        <f>+IF(AK241=CONTROLES!$C$50,CONTROLES!$D$50,CONTROLES!$D$51)</f>
        <v>15</v>
      </c>
      <c r="AM241" s="257"/>
      <c r="AN241" s="257"/>
      <c r="AO241" s="100" t="s">
        <v>252</v>
      </c>
      <c r="AP241" s="101">
        <f>+IF(AO241=CONTROLES!$C$54,CONTROLES!$D$54,CONTROLES!$D$55)</f>
        <v>15</v>
      </c>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c r="BZ241" s="257"/>
      <c r="CA241" s="257"/>
      <c r="CB241" s="257"/>
      <c r="CC241" s="257"/>
      <c r="CD241" s="257"/>
      <c r="CE241" s="257"/>
      <c r="CF241" s="257"/>
      <c r="CG241" s="257"/>
      <c r="CH241" s="257"/>
      <c r="CI241" s="257"/>
      <c r="CJ241" s="257"/>
      <c r="CK241" s="257"/>
      <c r="CL241" s="257"/>
      <c r="CM241" s="261"/>
      <c r="CN241" s="257"/>
      <c r="CO241" s="257"/>
      <c r="CP241" s="257"/>
      <c r="CQ241" s="257"/>
      <c r="CR241" s="257"/>
      <c r="CS241" s="257"/>
      <c r="CT241" s="257"/>
      <c r="CU241" s="257"/>
      <c r="CV241" s="260"/>
      <c r="CW241" s="260"/>
      <c r="CX241" s="260"/>
      <c r="CY241" s="260"/>
      <c r="CZ241" s="260"/>
      <c r="DA241" s="257"/>
      <c r="DB241" s="46"/>
      <c r="DC241" s="46"/>
      <c r="DD241" s="46"/>
      <c r="DE241" s="46"/>
      <c r="DF241" s="46"/>
      <c r="DG241" s="46"/>
      <c r="DH241" s="46"/>
      <c r="DI241" s="46"/>
      <c r="DJ241" s="46"/>
      <c r="DK241" s="69"/>
      <c r="DL241" s="69"/>
      <c r="DM241" s="46"/>
      <c r="DN241" s="69"/>
      <c r="DO241" s="69"/>
      <c r="DP241" s="69"/>
      <c r="DQ241" s="69"/>
      <c r="DR241" s="69"/>
      <c r="DS241" s="69"/>
      <c r="DT241" s="69"/>
      <c r="DU241" s="69"/>
      <c r="DV241" s="69"/>
      <c r="DW241" s="69"/>
      <c r="DX241" s="69"/>
      <c r="DY241" s="69"/>
      <c r="DZ241" s="69"/>
      <c r="EA241" s="69"/>
      <c r="EB241" s="69"/>
      <c r="EC241" s="69"/>
      <c r="ED241" s="69"/>
    </row>
    <row r="242" spans="1:134" ht="12.75" hidden="1" customHeight="1" x14ac:dyDescent="0.25">
      <c r="A242" s="257"/>
      <c r="B242" s="257"/>
      <c r="C242" s="257"/>
      <c r="D242" s="257"/>
      <c r="E242" s="257"/>
      <c r="F242" s="257"/>
      <c r="G242" s="257"/>
      <c r="H242" s="257"/>
      <c r="I242" s="257"/>
      <c r="J242" s="257"/>
      <c r="K242" s="257"/>
      <c r="L242" s="257"/>
      <c r="M242" s="257"/>
      <c r="N242" s="257"/>
      <c r="O242" s="257"/>
      <c r="P242" s="259"/>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100" t="s">
        <v>246</v>
      </c>
      <c r="AL242" s="101">
        <f>+IF(AK242=CONTROLES!$C$50,CONTROLES!$D$50,CONTROLES!$D$51)</f>
        <v>15</v>
      </c>
      <c r="AM242" s="257"/>
      <c r="AN242" s="257"/>
      <c r="AO242" s="100" t="s">
        <v>252</v>
      </c>
      <c r="AP242" s="101">
        <f>+IF(AO242=CONTROLES!$C$54,CONTROLES!$D$54,CONTROLES!$D$55)</f>
        <v>15</v>
      </c>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c r="BZ242" s="257"/>
      <c r="CA242" s="257"/>
      <c r="CB242" s="257"/>
      <c r="CC242" s="257"/>
      <c r="CD242" s="257"/>
      <c r="CE242" s="257"/>
      <c r="CF242" s="257"/>
      <c r="CG242" s="257"/>
      <c r="CH242" s="257"/>
      <c r="CI242" s="257"/>
      <c r="CJ242" s="257"/>
      <c r="CK242" s="257"/>
      <c r="CL242" s="257"/>
      <c r="CM242" s="261"/>
      <c r="CN242" s="257"/>
      <c r="CO242" s="257"/>
      <c r="CP242" s="257"/>
      <c r="CQ242" s="257"/>
      <c r="CR242" s="257"/>
      <c r="CS242" s="257"/>
      <c r="CT242" s="257"/>
      <c r="CU242" s="257"/>
      <c r="CV242" s="260"/>
      <c r="CW242" s="260"/>
      <c r="CX242" s="260"/>
      <c r="CY242" s="260"/>
      <c r="CZ242" s="260"/>
      <c r="DA242" s="257"/>
      <c r="DB242" s="46"/>
      <c r="DC242" s="46"/>
      <c r="DD242" s="46"/>
      <c r="DE242" s="46"/>
      <c r="DF242" s="46"/>
      <c r="DG242" s="46"/>
      <c r="DH242" s="46"/>
      <c r="DI242" s="46"/>
      <c r="DJ242" s="46"/>
      <c r="DK242" s="69"/>
      <c r="DL242" s="69"/>
      <c r="DM242" s="46"/>
      <c r="DN242" s="69"/>
      <c r="DO242" s="69"/>
      <c r="DP242" s="69"/>
      <c r="DQ242" s="69"/>
      <c r="DR242" s="69"/>
      <c r="DS242" s="69"/>
      <c r="DT242" s="69"/>
      <c r="DU242" s="69"/>
      <c r="DV242" s="69"/>
      <c r="DW242" s="69"/>
      <c r="DX242" s="69"/>
      <c r="DY242" s="69"/>
      <c r="DZ242" s="69"/>
      <c r="EA242" s="69"/>
      <c r="EB242" s="69"/>
      <c r="EC242" s="69"/>
      <c r="ED242" s="69"/>
    </row>
    <row r="243" spans="1:134" ht="12.75" hidden="1" customHeight="1" x14ac:dyDescent="0.25">
      <c r="A243" s="257"/>
      <c r="B243" s="257"/>
      <c r="C243" s="257"/>
      <c r="D243" s="257"/>
      <c r="E243" s="257"/>
      <c r="F243" s="257"/>
      <c r="G243" s="257"/>
      <c r="H243" s="257"/>
      <c r="I243" s="257"/>
      <c r="J243" s="257"/>
      <c r="K243" s="257"/>
      <c r="L243" s="257"/>
      <c r="M243" s="257"/>
      <c r="N243" s="257"/>
      <c r="O243" s="257"/>
      <c r="P243" s="259"/>
      <c r="Q243" s="257"/>
      <c r="R243" s="257"/>
      <c r="S243" s="257"/>
      <c r="T243" s="257"/>
      <c r="U243" s="257"/>
      <c r="V243" s="257"/>
      <c r="W243" s="257"/>
      <c r="X243" s="257"/>
      <c r="Y243" s="257"/>
      <c r="Z243" s="257"/>
      <c r="AA243" s="257"/>
      <c r="AB243" s="257"/>
      <c r="AC243" s="257"/>
      <c r="AD243" s="257"/>
      <c r="AE243" s="257"/>
      <c r="AF243" s="257"/>
      <c r="AG243" s="257"/>
      <c r="AH243" s="257"/>
      <c r="AI243" s="257"/>
      <c r="AJ243" s="257"/>
      <c r="AK243" s="100" t="s">
        <v>246</v>
      </c>
      <c r="AL243" s="101">
        <f>+IF(AK243=CONTROLES!$C$50,CONTROLES!$D$50,CONTROLES!$D$51)</f>
        <v>15</v>
      </c>
      <c r="AM243" s="257"/>
      <c r="AN243" s="257"/>
      <c r="AO243" s="100" t="s">
        <v>252</v>
      </c>
      <c r="AP243" s="101">
        <f>+IF(AO243=CONTROLES!$C$54,CONTROLES!$D$54,CONTROLES!$D$55)</f>
        <v>15</v>
      </c>
      <c r="AQ243" s="257"/>
      <c r="AR243" s="257"/>
      <c r="AS243" s="257"/>
      <c r="AT243" s="257"/>
      <c r="AU243" s="257"/>
      <c r="AV243" s="257"/>
      <c r="AW243" s="257"/>
      <c r="AX243" s="257"/>
      <c r="AY243" s="257"/>
      <c r="AZ243" s="257"/>
      <c r="BA243" s="257"/>
      <c r="BB243" s="257"/>
      <c r="BC243" s="257"/>
      <c r="BD243" s="257"/>
      <c r="BE243" s="257"/>
      <c r="BF243" s="257"/>
      <c r="BG243" s="257"/>
      <c r="BH243" s="257"/>
      <c r="BI243" s="257"/>
      <c r="BJ243" s="257"/>
      <c r="BK243" s="257"/>
      <c r="BL243" s="257"/>
      <c r="BM243" s="257"/>
      <c r="BN243" s="257"/>
      <c r="BO243" s="257"/>
      <c r="BP243" s="257"/>
      <c r="BQ243" s="257"/>
      <c r="BR243" s="257"/>
      <c r="BS243" s="257"/>
      <c r="BT243" s="257"/>
      <c r="BU243" s="257"/>
      <c r="BV243" s="257"/>
      <c r="BW243" s="257"/>
      <c r="BX243" s="257"/>
      <c r="BY243" s="257"/>
      <c r="BZ243" s="257"/>
      <c r="CA243" s="257"/>
      <c r="CB243" s="257"/>
      <c r="CC243" s="257"/>
      <c r="CD243" s="257"/>
      <c r="CE243" s="257"/>
      <c r="CF243" s="257"/>
      <c r="CG243" s="257"/>
      <c r="CH243" s="257"/>
      <c r="CI243" s="257"/>
      <c r="CJ243" s="257"/>
      <c r="CK243" s="257"/>
      <c r="CL243" s="257"/>
      <c r="CM243" s="261"/>
      <c r="CN243" s="257"/>
      <c r="CO243" s="257"/>
      <c r="CP243" s="257"/>
      <c r="CQ243" s="257"/>
      <c r="CR243" s="257"/>
      <c r="CS243" s="257"/>
      <c r="CT243" s="257"/>
      <c r="CU243" s="257"/>
      <c r="CV243" s="260"/>
      <c r="CW243" s="260"/>
      <c r="CX243" s="260"/>
      <c r="CY243" s="260"/>
      <c r="CZ243" s="260"/>
      <c r="DA243" s="257"/>
      <c r="DB243" s="46"/>
      <c r="DC243" s="46"/>
      <c r="DD243" s="46"/>
      <c r="DE243" s="46"/>
      <c r="DF243" s="46"/>
      <c r="DG243" s="46"/>
      <c r="DH243" s="46"/>
      <c r="DI243" s="46"/>
      <c r="DJ243" s="46"/>
      <c r="DK243" s="69"/>
      <c r="DL243" s="69"/>
      <c r="DM243" s="46"/>
      <c r="DN243" s="69"/>
      <c r="DO243" s="69"/>
      <c r="DP243" s="69"/>
      <c r="DQ243" s="69"/>
      <c r="DR243" s="69"/>
      <c r="DS243" s="69"/>
      <c r="DT243" s="69"/>
      <c r="DU243" s="69"/>
      <c r="DV243" s="69"/>
      <c r="DW243" s="69"/>
      <c r="DX243" s="69"/>
      <c r="DY243" s="69"/>
      <c r="DZ243" s="69"/>
      <c r="EA243" s="69"/>
      <c r="EB243" s="69"/>
      <c r="EC243" s="69"/>
      <c r="ED243" s="69"/>
    </row>
    <row r="244" spans="1:134" ht="12.75" hidden="1" customHeight="1" x14ac:dyDescent="0.25">
      <c r="A244" s="257"/>
      <c r="B244" s="257"/>
      <c r="C244" s="257"/>
      <c r="D244" s="257"/>
      <c r="E244" s="257"/>
      <c r="F244" s="257"/>
      <c r="G244" s="257"/>
      <c r="H244" s="257"/>
      <c r="I244" s="257"/>
      <c r="J244" s="257"/>
      <c r="K244" s="257"/>
      <c r="L244" s="257"/>
      <c r="M244" s="257"/>
      <c r="N244" s="257"/>
      <c r="O244" s="257"/>
      <c r="P244" s="259"/>
      <c r="Q244" s="257"/>
      <c r="R244" s="257"/>
      <c r="S244" s="257"/>
      <c r="T244" s="257"/>
      <c r="U244" s="257"/>
      <c r="V244" s="257"/>
      <c r="W244" s="257"/>
      <c r="X244" s="257"/>
      <c r="Y244" s="257"/>
      <c r="Z244" s="257"/>
      <c r="AA244" s="257"/>
      <c r="AB244" s="257"/>
      <c r="AC244" s="257"/>
      <c r="AD244" s="257"/>
      <c r="AE244" s="257"/>
      <c r="AF244" s="257"/>
      <c r="AG244" s="257"/>
      <c r="AH244" s="257"/>
      <c r="AI244" s="257"/>
      <c r="AJ244" s="257"/>
      <c r="AK244" s="100" t="s">
        <v>246</v>
      </c>
      <c r="AL244" s="101">
        <f>+IF(AK244=CONTROLES!$C$50,CONTROLES!$D$50,CONTROLES!$D$51)</f>
        <v>15</v>
      </c>
      <c r="AM244" s="257"/>
      <c r="AN244" s="257"/>
      <c r="AO244" s="100" t="s">
        <v>252</v>
      </c>
      <c r="AP244" s="101">
        <f>+IF(AO244=CONTROLES!$C$54,CONTROLES!$D$54,CONTROLES!$D$55)</f>
        <v>15</v>
      </c>
      <c r="AQ244" s="257"/>
      <c r="AR244" s="257"/>
      <c r="AS244" s="257"/>
      <c r="AT244" s="257"/>
      <c r="AU244" s="257"/>
      <c r="AV244" s="257"/>
      <c r="AW244" s="257"/>
      <c r="AX244" s="257"/>
      <c r="AY244" s="257"/>
      <c r="AZ244" s="257"/>
      <c r="BA244" s="257"/>
      <c r="BB244" s="257"/>
      <c r="BC244" s="257"/>
      <c r="BD244" s="257"/>
      <c r="BE244" s="257"/>
      <c r="BF244" s="257"/>
      <c r="BG244" s="257"/>
      <c r="BH244" s="257"/>
      <c r="BI244" s="257"/>
      <c r="BJ244" s="257"/>
      <c r="BK244" s="257"/>
      <c r="BL244" s="257"/>
      <c r="BM244" s="257"/>
      <c r="BN244" s="257"/>
      <c r="BO244" s="257"/>
      <c r="BP244" s="257"/>
      <c r="BQ244" s="257"/>
      <c r="BR244" s="257"/>
      <c r="BS244" s="257"/>
      <c r="BT244" s="257"/>
      <c r="BU244" s="257"/>
      <c r="BV244" s="257"/>
      <c r="BW244" s="257"/>
      <c r="BX244" s="257"/>
      <c r="BY244" s="257"/>
      <c r="BZ244" s="257"/>
      <c r="CA244" s="257"/>
      <c r="CB244" s="257"/>
      <c r="CC244" s="257"/>
      <c r="CD244" s="257"/>
      <c r="CE244" s="257"/>
      <c r="CF244" s="257"/>
      <c r="CG244" s="257"/>
      <c r="CH244" s="257"/>
      <c r="CI244" s="257"/>
      <c r="CJ244" s="257"/>
      <c r="CK244" s="257"/>
      <c r="CL244" s="257"/>
      <c r="CM244" s="261"/>
      <c r="CN244" s="257"/>
      <c r="CO244" s="257"/>
      <c r="CP244" s="257"/>
      <c r="CQ244" s="257"/>
      <c r="CR244" s="257"/>
      <c r="CS244" s="257"/>
      <c r="CT244" s="257"/>
      <c r="CU244" s="257"/>
      <c r="CV244" s="260"/>
      <c r="CW244" s="260"/>
      <c r="CX244" s="260"/>
      <c r="CY244" s="260"/>
      <c r="CZ244" s="260"/>
      <c r="DA244" s="257"/>
      <c r="DB244" s="46"/>
      <c r="DC244" s="46"/>
      <c r="DD244" s="46"/>
      <c r="DE244" s="46"/>
      <c r="DF244" s="46"/>
      <c r="DG244" s="46"/>
      <c r="DH244" s="46"/>
      <c r="DI244" s="46"/>
      <c r="DJ244" s="46"/>
      <c r="DK244" s="69"/>
      <c r="DL244" s="69"/>
      <c r="DM244" s="46"/>
      <c r="DN244" s="69"/>
      <c r="DO244" s="69"/>
      <c r="DP244" s="69"/>
      <c r="DQ244" s="69"/>
      <c r="DR244" s="69"/>
      <c r="DS244" s="69"/>
      <c r="DT244" s="69"/>
      <c r="DU244" s="69"/>
      <c r="DV244" s="69"/>
      <c r="DW244" s="69"/>
      <c r="DX244" s="69"/>
      <c r="DY244" s="69"/>
      <c r="DZ244" s="69"/>
      <c r="EA244" s="69"/>
      <c r="EB244" s="69"/>
      <c r="EC244" s="69"/>
      <c r="ED244" s="69"/>
    </row>
    <row r="245" spans="1:134" ht="12.75" hidden="1" customHeight="1" x14ac:dyDescent="0.25">
      <c r="A245" s="257"/>
      <c r="B245" s="257"/>
      <c r="C245" s="257"/>
      <c r="D245" s="257"/>
      <c r="E245" s="257"/>
      <c r="F245" s="257"/>
      <c r="G245" s="257"/>
      <c r="H245" s="257"/>
      <c r="I245" s="257"/>
      <c r="J245" s="257"/>
      <c r="K245" s="257"/>
      <c r="L245" s="257"/>
      <c r="M245" s="257"/>
      <c r="N245" s="257"/>
      <c r="O245" s="257"/>
      <c r="P245" s="259"/>
      <c r="Q245" s="257"/>
      <c r="R245" s="257"/>
      <c r="S245" s="257"/>
      <c r="T245" s="257"/>
      <c r="U245" s="257"/>
      <c r="V245" s="257"/>
      <c r="W245" s="257"/>
      <c r="X245" s="257"/>
      <c r="Y245" s="257"/>
      <c r="Z245" s="257"/>
      <c r="AA245" s="257"/>
      <c r="AB245" s="257"/>
      <c r="AC245" s="257"/>
      <c r="AD245" s="257"/>
      <c r="AE245" s="257"/>
      <c r="AF245" s="257"/>
      <c r="AG245" s="257"/>
      <c r="AH245" s="257"/>
      <c r="AI245" s="257"/>
      <c r="AJ245" s="257"/>
      <c r="AK245" s="100" t="s">
        <v>246</v>
      </c>
      <c r="AL245" s="101">
        <f>+IF(AK245=CONTROLES!$C$50,CONTROLES!$D$50,CONTROLES!$D$51)</f>
        <v>15</v>
      </c>
      <c r="AM245" s="257"/>
      <c r="AN245" s="257"/>
      <c r="AO245" s="100" t="s">
        <v>252</v>
      </c>
      <c r="AP245" s="101">
        <f>+IF(AO245=CONTROLES!$C$54,CONTROLES!$D$54,CONTROLES!$D$55)</f>
        <v>15</v>
      </c>
      <c r="AQ245" s="257"/>
      <c r="AR245" s="257"/>
      <c r="AS245" s="257"/>
      <c r="AT245" s="257"/>
      <c r="AU245" s="257"/>
      <c r="AV245" s="257"/>
      <c r="AW245" s="257"/>
      <c r="AX245" s="257"/>
      <c r="AY245" s="257"/>
      <c r="AZ245" s="257"/>
      <c r="BA245" s="257"/>
      <c r="BB245" s="257"/>
      <c r="BC245" s="257"/>
      <c r="BD245" s="257"/>
      <c r="BE245" s="257"/>
      <c r="BF245" s="257"/>
      <c r="BG245" s="257"/>
      <c r="BH245" s="257"/>
      <c r="BI245" s="257"/>
      <c r="BJ245" s="257"/>
      <c r="BK245" s="257"/>
      <c r="BL245" s="257"/>
      <c r="BM245" s="257"/>
      <c r="BN245" s="257"/>
      <c r="BO245" s="257"/>
      <c r="BP245" s="257"/>
      <c r="BQ245" s="257"/>
      <c r="BR245" s="257"/>
      <c r="BS245" s="257"/>
      <c r="BT245" s="257"/>
      <c r="BU245" s="257"/>
      <c r="BV245" s="257"/>
      <c r="BW245" s="257"/>
      <c r="BX245" s="257"/>
      <c r="BY245" s="257"/>
      <c r="BZ245" s="257"/>
      <c r="CA245" s="257"/>
      <c r="CB245" s="257"/>
      <c r="CC245" s="257"/>
      <c r="CD245" s="257"/>
      <c r="CE245" s="257"/>
      <c r="CF245" s="257"/>
      <c r="CG245" s="257"/>
      <c r="CH245" s="257"/>
      <c r="CI245" s="257"/>
      <c r="CJ245" s="257"/>
      <c r="CK245" s="257"/>
      <c r="CL245" s="257"/>
      <c r="CM245" s="261"/>
      <c r="CN245" s="257"/>
      <c r="CO245" s="257"/>
      <c r="CP245" s="257"/>
      <c r="CQ245" s="257"/>
      <c r="CR245" s="257"/>
      <c r="CS245" s="257"/>
      <c r="CT245" s="257"/>
      <c r="CU245" s="257"/>
      <c r="CV245" s="260"/>
      <c r="CW245" s="260"/>
      <c r="CX245" s="260"/>
      <c r="CY245" s="260"/>
      <c r="CZ245" s="260"/>
      <c r="DA245" s="257"/>
      <c r="DB245" s="46"/>
      <c r="DC245" s="46"/>
      <c r="DD245" s="46"/>
      <c r="DE245" s="46"/>
      <c r="DF245" s="46"/>
      <c r="DG245" s="46"/>
      <c r="DH245" s="46"/>
      <c r="DI245" s="46"/>
      <c r="DJ245" s="46"/>
      <c r="DK245" s="69"/>
      <c r="DL245" s="69"/>
      <c r="DM245" s="46"/>
      <c r="DN245" s="69"/>
      <c r="DO245" s="69"/>
      <c r="DP245" s="69"/>
      <c r="DQ245" s="69"/>
      <c r="DR245" s="69"/>
      <c r="DS245" s="69"/>
      <c r="DT245" s="69"/>
      <c r="DU245" s="69"/>
      <c r="DV245" s="69"/>
      <c r="DW245" s="69"/>
      <c r="DX245" s="69"/>
      <c r="DY245" s="69"/>
      <c r="DZ245" s="69"/>
      <c r="EA245" s="69"/>
      <c r="EB245" s="69"/>
      <c r="EC245" s="69"/>
      <c r="ED245" s="69"/>
    </row>
    <row r="246" spans="1:134" ht="12.75" hidden="1" customHeight="1" x14ac:dyDescent="0.25">
      <c r="A246" s="257"/>
      <c r="B246" s="257"/>
      <c r="C246" s="257"/>
      <c r="D246" s="257"/>
      <c r="E246" s="257"/>
      <c r="F246" s="257"/>
      <c r="G246" s="257"/>
      <c r="H246" s="257"/>
      <c r="I246" s="257"/>
      <c r="J246" s="257"/>
      <c r="K246" s="257"/>
      <c r="L246" s="257"/>
      <c r="M246" s="257"/>
      <c r="N246" s="257"/>
      <c r="O246" s="257"/>
      <c r="P246" s="259"/>
      <c r="Q246" s="257"/>
      <c r="R246" s="257"/>
      <c r="S246" s="257"/>
      <c r="T246" s="257"/>
      <c r="U246" s="257"/>
      <c r="V246" s="257"/>
      <c r="W246" s="257"/>
      <c r="X246" s="257"/>
      <c r="Y246" s="257"/>
      <c r="Z246" s="257"/>
      <c r="AA246" s="257"/>
      <c r="AB246" s="257"/>
      <c r="AC246" s="257"/>
      <c r="AD246" s="257"/>
      <c r="AE246" s="257"/>
      <c r="AF246" s="257"/>
      <c r="AG246" s="257"/>
      <c r="AH246" s="257"/>
      <c r="AI246" s="257"/>
      <c r="AJ246" s="257"/>
      <c r="AK246" s="100" t="s">
        <v>246</v>
      </c>
      <c r="AL246" s="101">
        <f>+IF(AK246=CONTROLES!$C$50,CONTROLES!$D$50,CONTROLES!$D$51)</f>
        <v>15</v>
      </c>
      <c r="AM246" s="257"/>
      <c r="AN246" s="257"/>
      <c r="AO246" s="100" t="s">
        <v>252</v>
      </c>
      <c r="AP246" s="101">
        <f>+IF(AO246=CONTROLES!$C$54,CONTROLES!$D$54,CONTROLES!$D$55)</f>
        <v>15</v>
      </c>
      <c r="AQ246" s="257"/>
      <c r="AR246" s="257"/>
      <c r="AS246" s="257"/>
      <c r="AT246" s="257"/>
      <c r="AU246" s="257"/>
      <c r="AV246" s="257"/>
      <c r="AW246" s="257"/>
      <c r="AX246" s="257"/>
      <c r="AY246" s="257"/>
      <c r="AZ246" s="257"/>
      <c r="BA246" s="257"/>
      <c r="BB246" s="257"/>
      <c r="BC246" s="257"/>
      <c r="BD246" s="257"/>
      <c r="BE246" s="257"/>
      <c r="BF246" s="257"/>
      <c r="BG246" s="257"/>
      <c r="BH246" s="257"/>
      <c r="BI246" s="257"/>
      <c r="BJ246" s="257"/>
      <c r="BK246" s="257"/>
      <c r="BL246" s="257"/>
      <c r="BM246" s="257"/>
      <c r="BN246" s="257"/>
      <c r="BO246" s="257"/>
      <c r="BP246" s="257"/>
      <c r="BQ246" s="257"/>
      <c r="BR246" s="257"/>
      <c r="BS246" s="257"/>
      <c r="BT246" s="257"/>
      <c r="BU246" s="257"/>
      <c r="BV246" s="257"/>
      <c r="BW246" s="257"/>
      <c r="BX246" s="257"/>
      <c r="BY246" s="257"/>
      <c r="BZ246" s="257"/>
      <c r="CA246" s="257"/>
      <c r="CB246" s="257"/>
      <c r="CC246" s="257"/>
      <c r="CD246" s="257"/>
      <c r="CE246" s="257"/>
      <c r="CF246" s="257"/>
      <c r="CG246" s="257"/>
      <c r="CH246" s="257"/>
      <c r="CI246" s="257"/>
      <c r="CJ246" s="257"/>
      <c r="CK246" s="257"/>
      <c r="CL246" s="257"/>
      <c r="CM246" s="261"/>
      <c r="CN246" s="257"/>
      <c r="CO246" s="257"/>
      <c r="CP246" s="257"/>
      <c r="CQ246" s="257"/>
      <c r="CR246" s="257"/>
      <c r="CS246" s="257"/>
      <c r="CT246" s="257"/>
      <c r="CU246" s="257"/>
      <c r="CV246" s="260"/>
      <c r="CW246" s="260"/>
      <c r="CX246" s="260"/>
      <c r="CY246" s="260"/>
      <c r="CZ246" s="260"/>
      <c r="DA246" s="257"/>
      <c r="DB246" s="46"/>
      <c r="DC246" s="46"/>
      <c r="DD246" s="46"/>
      <c r="DE246" s="46"/>
      <c r="DF246" s="46"/>
      <c r="DG246" s="46"/>
      <c r="DH246" s="46"/>
      <c r="DI246" s="46"/>
      <c r="DJ246" s="46"/>
      <c r="DK246" s="69"/>
      <c r="DL246" s="69"/>
      <c r="DM246" s="46"/>
      <c r="DN246" s="69"/>
      <c r="DO246" s="69"/>
      <c r="DP246" s="69"/>
      <c r="DQ246" s="69"/>
      <c r="DR246" s="69"/>
      <c r="DS246" s="69"/>
      <c r="DT246" s="69"/>
      <c r="DU246" s="69"/>
      <c r="DV246" s="69"/>
      <c r="DW246" s="69"/>
      <c r="DX246" s="69"/>
      <c r="DY246" s="69"/>
      <c r="DZ246" s="69"/>
      <c r="EA246" s="69"/>
      <c r="EB246" s="69"/>
      <c r="EC246" s="69"/>
      <c r="ED246" s="69"/>
    </row>
    <row r="247" spans="1:134" ht="12.75" hidden="1" customHeight="1" x14ac:dyDescent="0.25">
      <c r="A247" s="257"/>
      <c r="B247" s="257"/>
      <c r="C247" s="257"/>
      <c r="D247" s="257"/>
      <c r="E247" s="257"/>
      <c r="F247" s="257"/>
      <c r="G247" s="257"/>
      <c r="H247" s="257"/>
      <c r="I247" s="257"/>
      <c r="J247" s="257"/>
      <c r="K247" s="257"/>
      <c r="L247" s="257"/>
      <c r="M247" s="257"/>
      <c r="N247" s="257"/>
      <c r="O247" s="257"/>
      <c r="P247" s="259"/>
      <c r="Q247" s="257"/>
      <c r="R247" s="257"/>
      <c r="S247" s="257"/>
      <c r="T247" s="257"/>
      <c r="U247" s="257"/>
      <c r="V247" s="257"/>
      <c r="W247" s="257"/>
      <c r="X247" s="257"/>
      <c r="Y247" s="257"/>
      <c r="Z247" s="257"/>
      <c r="AA247" s="257"/>
      <c r="AB247" s="257"/>
      <c r="AC247" s="257"/>
      <c r="AD247" s="257"/>
      <c r="AE247" s="257"/>
      <c r="AF247" s="257"/>
      <c r="AG247" s="257"/>
      <c r="AH247" s="257"/>
      <c r="AI247" s="257"/>
      <c r="AJ247" s="257"/>
      <c r="AK247" s="100" t="s">
        <v>246</v>
      </c>
      <c r="AL247" s="101">
        <f>+IF(AK247=CONTROLES!$C$50,CONTROLES!$D$50,CONTROLES!$D$51)</f>
        <v>15</v>
      </c>
      <c r="AM247" s="257"/>
      <c r="AN247" s="257"/>
      <c r="AO247" s="100" t="s">
        <v>252</v>
      </c>
      <c r="AP247" s="101">
        <f>+IF(AO247=CONTROLES!$C$54,CONTROLES!$D$54,CONTROLES!$D$55)</f>
        <v>15</v>
      </c>
      <c r="AQ247" s="257"/>
      <c r="AR247" s="257"/>
      <c r="AS247" s="257"/>
      <c r="AT247" s="257"/>
      <c r="AU247" s="257"/>
      <c r="AV247" s="257"/>
      <c r="AW247" s="257"/>
      <c r="AX247" s="257"/>
      <c r="AY247" s="257"/>
      <c r="AZ247" s="257"/>
      <c r="BA247" s="257"/>
      <c r="BB247" s="257"/>
      <c r="BC247" s="257"/>
      <c r="BD247" s="257"/>
      <c r="BE247" s="257"/>
      <c r="BF247" s="257"/>
      <c r="BG247" s="257"/>
      <c r="BH247" s="257"/>
      <c r="BI247" s="257"/>
      <c r="BJ247" s="257"/>
      <c r="BK247" s="257"/>
      <c r="BL247" s="257"/>
      <c r="BM247" s="257"/>
      <c r="BN247" s="257"/>
      <c r="BO247" s="257"/>
      <c r="BP247" s="257"/>
      <c r="BQ247" s="257"/>
      <c r="BR247" s="257"/>
      <c r="BS247" s="257"/>
      <c r="BT247" s="257"/>
      <c r="BU247" s="257"/>
      <c r="BV247" s="257"/>
      <c r="BW247" s="257"/>
      <c r="BX247" s="257"/>
      <c r="BY247" s="257"/>
      <c r="BZ247" s="257"/>
      <c r="CA247" s="257"/>
      <c r="CB247" s="257"/>
      <c r="CC247" s="257"/>
      <c r="CD247" s="257"/>
      <c r="CE247" s="257"/>
      <c r="CF247" s="257"/>
      <c r="CG247" s="257"/>
      <c r="CH247" s="257"/>
      <c r="CI247" s="257"/>
      <c r="CJ247" s="257"/>
      <c r="CK247" s="257"/>
      <c r="CL247" s="257"/>
      <c r="CM247" s="261"/>
      <c r="CN247" s="257"/>
      <c r="CO247" s="257"/>
      <c r="CP247" s="257"/>
      <c r="CQ247" s="257"/>
      <c r="CR247" s="257"/>
      <c r="CS247" s="257"/>
      <c r="CT247" s="257"/>
      <c r="CU247" s="257"/>
      <c r="CV247" s="257"/>
      <c r="CW247" s="257"/>
      <c r="CX247" s="257"/>
      <c r="CY247" s="257"/>
      <c r="CZ247" s="257"/>
      <c r="DA247" s="257"/>
      <c r="DB247" s="46"/>
      <c r="DC247" s="46"/>
      <c r="DD247" s="46"/>
      <c r="DE247" s="46"/>
      <c r="DF247" s="46"/>
      <c r="DG247" s="46"/>
      <c r="DH247" s="46"/>
      <c r="DI247" s="46"/>
      <c r="DJ247" s="46"/>
      <c r="DK247" s="69"/>
      <c r="DL247" s="69"/>
      <c r="DM247" s="46"/>
      <c r="DN247" s="69"/>
      <c r="DO247" s="69"/>
      <c r="DP247" s="69"/>
      <c r="DQ247" s="69"/>
      <c r="DR247" s="69"/>
      <c r="DS247" s="69"/>
      <c r="DT247" s="69"/>
      <c r="DU247" s="69"/>
      <c r="DV247" s="69"/>
      <c r="DW247" s="69"/>
      <c r="DX247" s="69"/>
      <c r="DY247" s="69"/>
      <c r="DZ247" s="69"/>
      <c r="EA247" s="69"/>
      <c r="EB247" s="69"/>
      <c r="EC247" s="69"/>
      <c r="ED247" s="69"/>
    </row>
    <row r="248" spans="1:134" ht="12.75" hidden="1" customHeight="1" x14ac:dyDescent="0.25">
      <c r="A248" s="257"/>
      <c r="B248" s="257"/>
      <c r="C248" s="257"/>
      <c r="D248" s="257"/>
      <c r="E248" s="257"/>
      <c r="F248" s="257"/>
      <c r="G248" s="257"/>
      <c r="H248" s="257"/>
      <c r="I248" s="257"/>
      <c r="J248" s="257"/>
      <c r="K248" s="257"/>
      <c r="L248" s="257"/>
      <c r="M248" s="257"/>
      <c r="N248" s="257"/>
      <c r="O248" s="257"/>
      <c r="P248" s="259"/>
      <c r="Q248" s="257"/>
      <c r="R248" s="257"/>
      <c r="S248" s="257"/>
      <c r="T248" s="257"/>
      <c r="U248" s="257"/>
      <c r="V248" s="257"/>
      <c r="W248" s="257"/>
      <c r="X248" s="257"/>
      <c r="Y248" s="257"/>
      <c r="Z248" s="257"/>
      <c r="AA248" s="257"/>
      <c r="AB248" s="257"/>
      <c r="AC248" s="257"/>
      <c r="AD248" s="257"/>
      <c r="AE248" s="257"/>
      <c r="AF248" s="257"/>
      <c r="AG248" s="257"/>
      <c r="AH248" s="257"/>
      <c r="AI248" s="257"/>
      <c r="AJ248" s="257"/>
      <c r="AK248" s="100" t="s">
        <v>246</v>
      </c>
      <c r="AL248" s="101">
        <f>+IF(AK248=CONTROLES!$C$50,CONTROLES!$D$50,CONTROLES!$D$51)</f>
        <v>15</v>
      </c>
      <c r="AM248" s="257"/>
      <c r="AN248" s="257"/>
      <c r="AO248" s="100" t="s">
        <v>252</v>
      </c>
      <c r="AP248" s="101">
        <f>+IF(AO248=CONTROLES!$C$54,CONTROLES!$D$54,CONTROLES!$D$55)</f>
        <v>15</v>
      </c>
      <c r="AQ248" s="257"/>
      <c r="AR248" s="257"/>
      <c r="AS248" s="257"/>
      <c r="AT248" s="257"/>
      <c r="AU248" s="257"/>
      <c r="AV248" s="257"/>
      <c r="AW248" s="257"/>
      <c r="AX248" s="257"/>
      <c r="AY248" s="257"/>
      <c r="AZ248" s="257"/>
      <c r="BA248" s="257"/>
      <c r="BB248" s="257"/>
      <c r="BC248" s="257"/>
      <c r="BD248" s="257"/>
      <c r="BE248" s="257"/>
      <c r="BF248" s="257"/>
      <c r="BG248" s="257"/>
      <c r="BH248" s="257"/>
      <c r="BI248" s="257"/>
      <c r="BJ248" s="257"/>
      <c r="BK248" s="257"/>
      <c r="BL248" s="257"/>
      <c r="BM248" s="257"/>
      <c r="BN248" s="257"/>
      <c r="BO248" s="257"/>
      <c r="BP248" s="257"/>
      <c r="BQ248" s="257"/>
      <c r="BR248" s="257"/>
      <c r="BS248" s="257"/>
      <c r="BT248" s="257"/>
      <c r="BU248" s="257"/>
      <c r="BV248" s="257"/>
      <c r="BW248" s="257"/>
      <c r="BX248" s="257"/>
      <c r="BY248" s="257"/>
      <c r="BZ248" s="257"/>
      <c r="CA248" s="257"/>
      <c r="CB248" s="257"/>
      <c r="CC248" s="257"/>
      <c r="CD248" s="257"/>
      <c r="CE248" s="257"/>
      <c r="CF248" s="257"/>
      <c r="CG248" s="257"/>
      <c r="CH248" s="257"/>
      <c r="CI248" s="257"/>
      <c r="CJ248" s="257"/>
      <c r="CK248" s="257"/>
      <c r="CL248" s="257"/>
      <c r="CM248" s="261"/>
      <c r="CN248" s="257"/>
      <c r="CO248" s="257"/>
      <c r="CP248" s="257"/>
      <c r="CQ248" s="257"/>
      <c r="CR248" s="257"/>
      <c r="CS248" s="257"/>
      <c r="CT248" s="257"/>
      <c r="CU248" s="257"/>
      <c r="CV248" s="257"/>
      <c r="CW248" s="257"/>
      <c r="CX248" s="257"/>
      <c r="CY248" s="257"/>
      <c r="CZ248" s="257"/>
      <c r="DA248" s="257"/>
      <c r="DB248" s="46"/>
      <c r="DC248" s="46"/>
      <c r="DD248" s="46"/>
      <c r="DE248" s="46"/>
      <c r="DF248" s="46"/>
      <c r="DG248" s="46"/>
      <c r="DH248" s="46"/>
      <c r="DI248" s="46"/>
      <c r="DJ248" s="46"/>
      <c r="DK248" s="69"/>
      <c r="DL248" s="69"/>
      <c r="DM248" s="46"/>
      <c r="DN248" s="69"/>
      <c r="DO248" s="69"/>
      <c r="DP248" s="69"/>
      <c r="DQ248" s="69"/>
      <c r="DR248" s="69"/>
      <c r="DS248" s="69"/>
      <c r="DT248" s="69"/>
      <c r="DU248" s="69"/>
      <c r="DV248" s="69"/>
      <c r="DW248" s="69"/>
      <c r="DX248" s="69"/>
      <c r="DY248" s="69"/>
      <c r="DZ248" s="69"/>
      <c r="EA248" s="69"/>
      <c r="EB248" s="69"/>
      <c r="EC248" s="69"/>
      <c r="ED248" s="69"/>
    </row>
    <row r="249" spans="1:134" ht="12.75" hidden="1" customHeight="1" x14ac:dyDescent="0.25">
      <c r="A249" s="257"/>
      <c r="B249" s="257"/>
      <c r="C249" s="257"/>
      <c r="D249" s="257"/>
      <c r="E249" s="257"/>
      <c r="F249" s="257"/>
      <c r="G249" s="257"/>
      <c r="H249" s="257"/>
      <c r="I249" s="257"/>
      <c r="J249" s="257"/>
      <c r="K249" s="257"/>
      <c r="L249" s="257"/>
      <c r="M249" s="257"/>
      <c r="N249" s="257"/>
      <c r="O249" s="257"/>
      <c r="P249" s="259"/>
      <c r="Q249" s="257"/>
      <c r="R249" s="257"/>
      <c r="S249" s="257"/>
      <c r="T249" s="257"/>
      <c r="U249" s="257"/>
      <c r="V249" s="257"/>
      <c r="W249" s="257"/>
      <c r="X249" s="257"/>
      <c r="Y249" s="257"/>
      <c r="Z249" s="257"/>
      <c r="AA249" s="257"/>
      <c r="AB249" s="257"/>
      <c r="AC249" s="257"/>
      <c r="AD249" s="257"/>
      <c r="AE249" s="257"/>
      <c r="AF249" s="257"/>
      <c r="AG249" s="257"/>
      <c r="AH249" s="257"/>
      <c r="AI249" s="257"/>
      <c r="AJ249" s="257"/>
      <c r="AK249" s="100" t="s">
        <v>246</v>
      </c>
      <c r="AL249" s="101">
        <f>+IF(AK249=CONTROLES!$C$50,CONTROLES!$D$50,CONTROLES!$D$51)</f>
        <v>15</v>
      </c>
      <c r="AM249" s="257"/>
      <c r="AN249" s="257"/>
      <c r="AO249" s="100" t="s">
        <v>252</v>
      </c>
      <c r="AP249" s="101">
        <f>+IF(AO249=CONTROLES!$C$54,CONTROLES!$D$54,CONTROLES!$D$55)</f>
        <v>15</v>
      </c>
      <c r="AQ249" s="257"/>
      <c r="AR249" s="257"/>
      <c r="AS249" s="257"/>
      <c r="AT249" s="257"/>
      <c r="AU249" s="257"/>
      <c r="AV249" s="257"/>
      <c r="AW249" s="257"/>
      <c r="AX249" s="257"/>
      <c r="AY249" s="257"/>
      <c r="AZ249" s="257"/>
      <c r="BA249" s="257"/>
      <c r="BB249" s="257"/>
      <c r="BC249" s="257"/>
      <c r="BD249" s="257"/>
      <c r="BE249" s="257"/>
      <c r="BF249" s="257"/>
      <c r="BG249" s="257"/>
      <c r="BH249" s="257"/>
      <c r="BI249" s="257"/>
      <c r="BJ249" s="257"/>
      <c r="BK249" s="257"/>
      <c r="BL249" s="257"/>
      <c r="BM249" s="257"/>
      <c r="BN249" s="257"/>
      <c r="BO249" s="257"/>
      <c r="BP249" s="257"/>
      <c r="BQ249" s="257"/>
      <c r="BR249" s="257"/>
      <c r="BS249" s="257"/>
      <c r="BT249" s="257"/>
      <c r="BU249" s="257"/>
      <c r="BV249" s="257"/>
      <c r="BW249" s="257"/>
      <c r="BX249" s="257"/>
      <c r="BY249" s="257"/>
      <c r="BZ249" s="257"/>
      <c r="CA249" s="257"/>
      <c r="CB249" s="257"/>
      <c r="CC249" s="257"/>
      <c r="CD249" s="257"/>
      <c r="CE249" s="257"/>
      <c r="CF249" s="257"/>
      <c r="CG249" s="257"/>
      <c r="CH249" s="257"/>
      <c r="CI249" s="257"/>
      <c r="CJ249" s="257"/>
      <c r="CK249" s="257"/>
      <c r="CL249" s="257"/>
      <c r="CM249" s="261"/>
      <c r="CN249" s="257"/>
      <c r="CO249" s="257"/>
      <c r="CP249" s="257"/>
      <c r="CQ249" s="257"/>
      <c r="CR249" s="257"/>
      <c r="CS249" s="257"/>
      <c r="CT249" s="257"/>
      <c r="CU249" s="257"/>
      <c r="CV249" s="257"/>
      <c r="CW249" s="257"/>
      <c r="CX249" s="257"/>
      <c r="CY249" s="257"/>
      <c r="CZ249" s="257"/>
      <c r="DA249" s="257"/>
      <c r="DB249" s="46"/>
      <c r="DC249" s="46"/>
      <c r="DD249" s="46"/>
      <c r="DE249" s="46"/>
      <c r="DF249" s="46"/>
      <c r="DG249" s="46"/>
      <c r="DH249" s="46"/>
      <c r="DI249" s="46"/>
      <c r="DJ249" s="46"/>
      <c r="DK249" s="69"/>
      <c r="DL249" s="69"/>
      <c r="DM249" s="46"/>
      <c r="DN249" s="69"/>
      <c r="DO249" s="69"/>
      <c r="DP249" s="69"/>
      <c r="DQ249" s="69"/>
      <c r="DR249" s="69"/>
      <c r="DS249" s="69"/>
      <c r="DT249" s="69"/>
      <c r="DU249" s="69"/>
      <c r="DV249" s="69"/>
      <c r="DW249" s="69"/>
      <c r="DX249" s="69"/>
      <c r="DY249" s="69"/>
      <c r="DZ249" s="69"/>
      <c r="EA249" s="69"/>
      <c r="EB249" s="69"/>
      <c r="EC249" s="69"/>
      <c r="ED249" s="69"/>
    </row>
    <row r="250" spans="1:134" ht="12.75" hidden="1" customHeight="1" x14ac:dyDescent="0.25">
      <c r="A250" s="257"/>
      <c r="B250" s="257"/>
      <c r="C250" s="257"/>
      <c r="D250" s="257"/>
      <c r="E250" s="257"/>
      <c r="F250" s="257"/>
      <c r="G250" s="257"/>
      <c r="H250" s="257"/>
      <c r="I250" s="257"/>
      <c r="J250" s="257"/>
      <c r="K250" s="257"/>
      <c r="L250" s="257"/>
      <c r="M250" s="257"/>
      <c r="N250" s="257"/>
      <c r="O250" s="257"/>
      <c r="P250" s="259"/>
      <c r="Q250" s="257"/>
      <c r="R250" s="257"/>
      <c r="S250" s="257"/>
      <c r="T250" s="257"/>
      <c r="U250" s="257"/>
      <c r="V250" s="257"/>
      <c r="W250" s="257"/>
      <c r="X250" s="257"/>
      <c r="Y250" s="257"/>
      <c r="Z250" s="257"/>
      <c r="AA250" s="257"/>
      <c r="AB250" s="257"/>
      <c r="AC250" s="257"/>
      <c r="AD250" s="257"/>
      <c r="AE250" s="257"/>
      <c r="AF250" s="257"/>
      <c r="AG250" s="257"/>
      <c r="AH250" s="257"/>
      <c r="AI250" s="257"/>
      <c r="AJ250" s="257"/>
      <c r="AK250" s="100" t="s">
        <v>246</v>
      </c>
      <c r="AL250" s="101">
        <f>+IF(AK250=CONTROLES!$C$50,CONTROLES!$D$50,CONTROLES!$D$51)</f>
        <v>15</v>
      </c>
      <c r="AM250" s="257"/>
      <c r="AN250" s="257"/>
      <c r="AO250" s="100" t="s">
        <v>252</v>
      </c>
      <c r="AP250" s="101">
        <f>+IF(AO250=CONTROLES!$C$54,CONTROLES!$D$54,CONTROLES!$D$55)</f>
        <v>15</v>
      </c>
      <c r="AQ250" s="257"/>
      <c r="AR250" s="257"/>
      <c r="AS250" s="257"/>
      <c r="AT250" s="257"/>
      <c r="AU250" s="257"/>
      <c r="AV250" s="257"/>
      <c r="AW250" s="257"/>
      <c r="AX250" s="257"/>
      <c r="AY250" s="257"/>
      <c r="AZ250" s="257"/>
      <c r="BA250" s="257"/>
      <c r="BB250" s="257"/>
      <c r="BC250" s="257"/>
      <c r="BD250" s="257"/>
      <c r="BE250" s="257"/>
      <c r="BF250" s="257"/>
      <c r="BG250" s="257"/>
      <c r="BH250" s="257"/>
      <c r="BI250" s="257"/>
      <c r="BJ250" s="257"/>
      <c r="BK250" s="257"/>
      <c r="BL250" s="257"/>
      <c r="BM250" s="257"/>
      <c r="BN250" s="257"/>
      <c r="BO250" s="257"/>
      <c r="BP250" s="257"/>
      <c r="BQ250" s="257"/>
      <c r="BR250" s="257"/>
      <c r="BS250" s="257"/>
      <c r="BT250" s="257"/>
      <c r="BU250" s="257"/>
      <c r="BV250" s="257"/>
      <c r="BW250" s="257"/>
      <c r="BX250" s="257"/>
      <c r="BY250" s="257"/>
      <c r="BZ250" s="257"/>
      <c r="CA250" s="257"/>
      <c r="CB250" s="257"/>
      <c r="CC250" s="257"/>
      <c r="CD250" s="257"/>
      <c r="CE250" s="257"/>
      <c r="CF250" s="257"/>
      <c r="CG250" s="257"/>
      <c r="CH250" s="257"/>
      <c r="CI250" s="257"/>
      <c r="CJ250" s="257"/>
      <c r="CK250" s="257"/>
      <c r="CL250" s="257"/>
      <c r="CM250" s="261"/>
      <c r="CN250" s="257"/>
      <c r="CO250" s="257"/>
      <c r="CP250" s="257"/>
      <c r="CQ250" s="257"/>
      <c r="CR250" s="257"/>
      <c r="CS250" s="257"/>
      <c r="CT250" s="257"/>
      <c r="CU250" s="257"/>
      <c r="CV250" s="257"/>
      <c r="CW250" s="257"/>
      <c r="CX250" s="257"/>
      <c r="CY250" s="257"/>
      <c r="CZ250" s="257"/>
      <c r="DA250" s="257"/>
      <c r="DB250" s="46"/>
      <c r="DC250" s="46"/>
      <c r="DD250" s="46"/>
      <c r="DE250" s="46"/>
      <c r="DF250" s="46"/>
      <c r="DG250" s="46"/>
      <c r="DH250" s="46"/>
      <c r="DI250" s="46"/>
      <c r="DJ250" s="46"/>
      <c r="DK250" s="69"/>
      <c r="DL250" s="69"/>
      <c r="DM250" s="46"/>
      <c r="DN250" s="69"/>
      <c r="DO250" s="69"/>
      <c r="DP250" s="69"/>
      <c r="DQ250" s="69"/>
      <c r="DR250" s="69"/>
      <c r="DS250" s="69"/>
      <c r="DT250" s="69"/>
      <c r="DU250" s="69"/>
      <c r="DV250" s="69"/>
      <c r="DW250" s="69"/>
      <c r="DX250" s="69"/>
      <c r="DY250" s="69"/>
      <c r="DZ250" s="69"/>
      <c r="EA250" s="69"/>
      <c r="EB250" s="69"/>
      <c r="EC250" s="69"/>
      <c r="ED250" s="69"/>
    </row>
    <row r="251" spans="1:134" ht="12.75" hidden="1" customHeight="1" x14ac:dyDescent="0.25">
      <c r="A251" s="257"/>
      <c r="B251" s="257"/>
      <c r="C251" s="257"/>
      <c r="D251" s="257"/>
      <c r="E251" s="257"/>
      <c r="F251" s="257"/>
      <c r="G251" s="257"/>
      <c r="H251" s="257"/>
      <c r="I251" s="257"/>
      <c r="J251" s="257"/>
      <c r="K251" s="257"/>
      <c r="L251" s="257"/>
      <c r="M251" s="257"/>
      <c r="N251" s="257"/>
      <c r="O251" s="257"/>
      <c r="P251" s="259"/>
      <c r="Q251" s="257"/>
      <c r="R251" s="257"/>
      <c r="S251" s="257"/>
      <c r="T251" s="257"/>
      <c r="U251" s="257"/>
      <c r="V251" s="257"/>
      <c r="W251" s="257"/>
      <c r="X251" s="257"/>
      <c r="Y251" s="257"/>
      <c r="Z251" s="257"/>
      <c r="AA251" s="257"/>
      <c r="AB251" s="257"/>
      <c r="AC251" s="257"/>
      <c r="AD251" s="257"/>
      <c r="AE251" s="257"/>
      <c r="AF251" s="257"/>
      <c r="AG251" s="257"/>
      <c r="AH251" s="257"/>
      <c r="AI251" s="257"/>
      <c r="AJ251" s="257"/>
      <c r="AK251" s="100" t="s">
        <v>246</v>
      </c>
      <c r="AL251" s="101">
        <f>+IF(AK251=CONTROLES!$C$50,CONTROLES!$D$50,CONTROLES!$D$51)</f>
        <v>15</v>
      </c>
      <c r="AM251" s="257"/>
      <c r="AN251" s="257"/>
      <c r="AO251" s="100" t="s">
        <v>252</v>
      </c>
      <c r="AP251" s="101">
        <f>+IF(AO251=CONTROLES!$C$54,CONTROLES!$D$54,CONTROLES!$D$55)</f>
        <v>15</v>
      </c>
      <c r="AQ251" s="257"/>
      <c r="AR251" s="257"/>
      <c r="AS251" s="257"/>
      <c r="AT251" s="257"/>
      <c r="AU251" s="257"/>
      <c r="AV251" s="257"/>
      <c r="AW251" s="257"/>
      <c r="AX251" s="257"/>
      <c r="AY251" s="257"/>
      <c r="AZ251" s="257"/>
      <c r="BA251" s="257"/>
      <c r="BB251" s="257"/>
      <c r="BC251" s="257"/>
      <c r="BD251" s="257"/>
      <c r="BE251" s="257"/>
      <c r="BF251" s="257"/>
      <c r="BG251" s="257"/>
      <c r="BH251" s="257"/>
      <c r="BI251" s="257"/>
      <c r="BJ251" s="257"/>
      <c r="BK251" s="257"/>
      <c r="BL251" s="257"/>
      <c r="BM251" s="257"/>
      <c r="BN251" s="257"/>
      <c r="BO251" s="257"/>
      <c r="BP251" s="257"/>
      <c r="BQ251" s="257"/>
      <c r="BR251" s="257"/>
      <c r="BS251" s="257"/>
      <c r="BT251" s="257"/>
      <c r="BU251" s="257"/>
      <c r="BV251" s="257"/>
      <c r="BW251" s="257"/>
      <c r="BX251" s="257"/>
      <c r="BY251" s="257"/>
      <c r="BZ251" s="257"/>
      <c r="CA251" s="257"/>
      <c r="CB251" s="257"/>
      <c r="CC251" s="257"/>
      <c r="CD251" s="257"/>
      <c r="CE251" s="257"/>
      <c r="CF251" s="257"/>
      <c r="CG251" s="257"/>
      <c r="CH251" s="257"/>
      <c r="CI251" s="257"/>
      <c r="CJ251" s="257"/>
      <c r="CK251" s="257"/>
      <c r="CL251" s="257"/>
      <c r="CM251" s="261"/>
      <c r="CN251" s="257"/>
      <c r="CO251" s="257"/>
      <c r="CP251" s="257"/>
      <c r="CQ251" s="257"/>
      <c r="CR251" s="257"/>
      <c r="CS251" s="257"/>
      <c r="CT251" s="257"/>
      <c r="CU251" s="257"/>
      <c r="CV251" s="257"/>
      <c r="CW251" s="257"/>
      <c r="CX251" s="257"/>
      <c r="CY251" s="257"/>
      <c r="CZ251" s="257"/>
      <c r="DA251" s="257"/>
      <c r="DB251" s="46"/>
      <c r="DC251" s="46"/>
      <c r="DD251" s="46"/>
      <c r="DE251" s="46"/>
      <c r="DF251" s="46"/>
      <c r="DG251" s="46"/>
      <c r="DH251" s="46"/>
      <c r="DI251" s="46"/>
      <c r="DJ251" s="46"/>
      <c r="DK251" s="69"/>
      <c r="DL251" s="69"/>
      <c r="DM251" s="46"/>
      <c r="DN251" s="69"/>
      <c r="DO251" s="69"/>
      <c r="DP251" s="69"/>
      <c r="DQ251" s="69"/>
      <c r="DR251" s="69"/>
      <c r="DS251" s="69"/>
      <c r="DT251" s="69"/>
      <c r="DU251" s="69"/>
      <c r="DV251" s="69"/>
      <c r="DW251" s="69"/>
      <c r="DX251" s="69"/>
      <c r="DY251" s="69"/>
      <c r="DZ251" s="69"/>
      <c r="EA251" s="69"/>
      <c r="EB251" s="69"/>
      <c r="EC251" s="69"/>
      <c r="ED251" s="69"/>
    </row>
    <row r="252" spans="1:134" ht="12.75" hidden="1" customHeight="1" x14ac:dyDescent="0.25">
      <c r="A252" s="257"/>
      <c r="B252" s="257"/>
      <c r="C252" s="257"/>
      <c r="D252" s="257"/>
      <c r="E252" s="257"/>
      <c r="F252" s="257"/>
      <c r="G252" s="257"/>
      <c r="H252" s="257"/>
      <c r="I252" s="257"/>
      <c r="J252" s="257"/>
      <c r="K252" s="257"/>
      <c r="L252" s="257"/>
      <c r="M252" s="257"/>
      <c r="N252" s="257"/>
      <c r="O252" s="257"/>
      <c r="P252" s="259"/>
      <c r="Q252" s="257"/>
      <c r="R252" s="257"/>
      <c r="S252" s="257"/>
      <c r="T252" s="257"/>
      <c r="U252" s="257"/>
      <c r="V252" s="257"/>
      <c r="W252" s="257"/>
      <c r="X252" s="257"/>
      <c r="Y252" s="257"/>
      <c r="Z252" s="257"/>
      <c r="AA252" s="257"/>
      <c r="AB252" s="257"/>
      <c r="AC252" s="257"/>
      <c r="AD252" s="257"/>
      <c r="AE252" s="257"/>
      <c r="AF252" s="257"/>
      <c r="AG252" s="257"/>
      <c r="AH252" s="257"/>
      <c r="AI252" s="257"/>
      <c r="AJ252" s="257"/>
      <c r="AK252" s="100" t="s">
        <v>246</v>
      </c>
      <c r="AL252" s="101">
        <f>+IF(AK252=CONTROLES!$C$50,CONTROLES!$D$50,CONTROLES!$D$51)</f>
        <v>15</v>
      </c>
      <c r="AM252" s="257"/>
      <c r="AN252" s="257"/>
      <c r="AO252" s="100" t="s">
        <v>252</v>
      </c>
      <c r="AP252" s="101">
        <f>+IF(AO252=CONTROLES!$C$54,CONTROLES!$D$54,CONTROLES!$D$55)</f>
        <v>15</v>
      </c>
      <c r="AQ252" s="257"/>
      <c r="AR252" s="257"/>
      <c r="AS252" s="257"/>
      <c r="AT252" s="257"/>
      <c r="AU252" s="257"/>
      <c r="AV252" s="257"/>
      <c r="AW252" s="257"/>
      <c r="AX252" s="257"/>
      <c r="AY252" s="257"/>
      <c r="AZ252" s="257"/>
      <c r="BA252" s="257"/>
      <c r="BB252" s="257"/>
      <c r="BC252" s="257"/>
      <c r="BD252" s="257"/>
      <c r="BE252" s="257"/>
      <c r="BF252" s="257"/>
      <c r="BG252" s="257"/>
      <c r="BH252" s="257"/>
      <c r="BI252" s="257"/>
      <c r="BJ252" s="257"/>
      <c r="BK252" s="257"/>
      <c r="BL252" s="257"/>
      <c r="BM252" s="257"/>
      <c r="BN252" s="257"/>
      <c r="BO252" s="257"/>
      <c r="BP252" s="257"/>
      <c r="BQ252" s="257"/>
      <c r="BR252" s="257"/>
      <c r="BS252" s="257"/>
      <c r="BT252" s="257"/>
      <c r="BU252" s="257"/>
      <c r="BV252" s="257"/>
      <c r="BW252" s="257"/>
      <c r="BX252" s="257"/>
      <c r="BY252" s="257"/>
      <c r="BZ252" s="257"/>
      <c r="CA252" s="257"/>
      <c r="CB252" s="257"/>
      <c r="CC252" s="257"/>
      <c r="CD252" s="257"/>
      <c r="CE252" s="257"/>
      <c r="CF252" s="257"/>
      <c r="CG252" s="257"/>
      <c r="CH252" s="257"/>
      <c r="CI252" s="257"/>
      <c r="CJ252" s="257"/>
      <c r="CK252" s="257"/>
      <c r="CL252" s="257"/>
      <c r="CM252" s="261"/>
      <c r="CN252" s="257"/>
      <c r="CO252" s="257"/>
      <c r="CP252" s="257"/>
      <c r="CQ252" s="257"/>
      <c r="CR252" s="257"/>
      <c r="CS252" s="257"/>
      <c r="CT252" s="257"/>
      <c r="CU252" s="257"/>
      <c r="CV252" s="257"/>
      <c r="CW252" s="257"/>
      <c r="CX252" s="257"/>
      <c r="CY252" s="257"/>
      <c r="CZ252" s="257"/>
      <c r="DA252" s="257"/>
      <c r="DB252" s="46"/>
      <c r="DC252" s="46"/>
      <c r="DD252" s="46"/>
      <c r="DE252" s="46"/>
      <c r="DF252" s="46"/>
      <c r="DG252" s="46"/>
      <c r="DH252" s="46"/>
      <c r="DI252" s="46"/>
      <c r="DJ252" s="46"/>
      <c r="DK252" s="69"/>
      <c r="DL252" s="69"/>
      <c r="DM252" s="46"/>
      <c r="DN252" s="69"/>
      <c r="DO252" s="69"/>
      <c r="DP252" s="69"/>
      <c r="DQ252" s="69"/>
      <c r="DR252" s="69"/>
      <c r="DS252" s="69"/>
      <c r="DT252" s="69"/>
      <c r="DU252" s="69"/>
      <c r="DV252" s="69"/>
      <c r="DW252" s="69"/>
      <c r="DX252" s="69"/>
      <c r="DY252" s="69"/>
      <c r="DZ252" s="69"/>
      <c r="EA252" s="69"/>
      <c r="EB252" s="69"/>
      <c r="EC252" s="69"/>
      <c r="ED252" s="69"/>
    </row>
    <row r="253" spans="1:134" ht="12.75" hidden="1" customHeight="1" x14ac:dyDescent="0.25">
      <c r="A253" s="257"/>
      <c r="B253" s="257"/>
      <c r="C253" s="257"/>
      <c r="D253" s="257"/>
      <c r="E253" s="257"/>
      <c r="F253" s="257"/>
      <c r="G253" s="257"/>
      <c r="H253" s="257"/>
      <c r="I253" s="257"/>
      <c r="J253" s="257"/>
      <c r="K253" s="257"/>
      <c r="L253" s="257"/>
      <c r="M253" s="257"/>
      <c r="N253" s="257"/>
      <c r="O253" s="257"/>
      <c r="P253" s="259"/>
      <c r="Q253" s="257"/>
      <c r="R253" s="257"/>
      <c r="S253" s="257"/>
      <c r="T253" s="257"/>
      <c r="U253" s="257"/>
      <c r="V253" s="257"/>
      <c r="W253" s="257"/>
      <c r="X253" s="257"/>
      <c r="Y253" s="257"/>
      <c r="Z253" s="257"/>
      <c r="AA253" s="257"/>
      <c r="AB253" s="257"/>
      <c r="AC253" s="257"/>
      <c r="AD253" s="257"/>
      <c r="AE253" s="257"/>
      <c r="AF253" s="257"/>
      <c r="AG253" s="257"/>
      <c r="AH253" s="257"/>
      <c r="AI253" s="257"/>
      <c r="AJ253" s="257"/>
      <c r="AK253" s="100" t="s">
        <v>246</v>
      </c>
      <c r="AL253" s="101">
        <f>+IF(AK253=CONTROLES!$C$50,CONTROLES!$D$50,CONTROLES!$D$51)</f>
        <v>15</v>
      </c>
      <c r="AM253" s="257"/>
      <c r="AN253" s="257"/>
      <c r="AO253" s="100" t="s">
        <v>252</v>
      </c>
      <c r="AP253" s="101">
        <f>+IF(AO253=CONTROLES!$C$54,CONTROLES!$D$54,CONTROLES!$D$55)</f>
        <v>15</v>
      </c>
      <c r="AQ253" s="257"/>
      <c r="AR253" s="257"/>
      <c r="AS253" s="257"/>
      <c r="AT253" s="257"/>
      <c r="AU253" s="257"/>
      <c r="AV253" s="257"/>
      <c r="AW253" s="257"/>
      <c r="AX253" s="257"/>
      <c r="AY253" s="257"/>
      <c r="AZ253" s="257"/>
      <c r="BA253" s="257"/>
      <c r="BB253" s="257"/>
      <c r="BC253" s="257"/>
      <c r="BD253" s="257"/>
      <c r="BE253" s="257"/>
      <c r="BF253" s="257"/>
      <c r="BG253" s="257"/>
      <c r="BH253" s="257"/>
      <c r="BI253" s="257"/>
      <c r="BJ253" s="257"/>
      <c r="BK253" s="257"/>
      <c r="BL253" s="257"/>
      <c r="BM253" s="257"/>
      <c r="BN253" s="257"/>
      <c r="BO253" s="257"/>
      <c r="BP253" s="257"/>
      <c r="BQ253" s="257"/>
      <c r="BR253" s="257"/>
      <c r="BS253" s="257"/>
      <c r="BT253" s="257"/>
      <c r="BU253" s="257"/>
      <c r="BV253" s="257"/>
      <c r="BW253" s="257"/>
      <c r="BX253" s="257"/>
      <c r="BY253" s="257"/>
      <c r="BZ253" s="257"/>
      <c r="CA253" s="257"/>
      <c r="CB253" s="257"/>
      <c r="CC253" s="257"/>
      <c r="CD253" s="257"/>
      <c r="CE253" s="257"/>
      <c r="CF253" s="257"/>
      <c r="CG253" s="257"/>
      <c r="CH253" s="257"/>
      <c r="CI253" s="257"/>
      <c r="CJ253" s="257"/>
      <c r="CK253" s="257"/>
      <c r="CL253" s="257"/>
      <c r="CM253" s="261"/>
      <c r="CN253" s="257"/>
      <c r="CO253" s="257"/>
      <c r="CP253" s="257"/>
      <c r="CQ253" s="257"/>
      <c r="CR253" s="257"/>
      <c r="CS253" s="257"/>
      <c r="CT253" s="257"/>
      <c r="CU253" s="257"/>
      <c r="CV253" s="257"/>
      <c r="CW253" s="257"/>
      <c r="CX253" s="257"/>
      <c r="CY253" s="257"/>
      <c r="CZ253" s="257"/>
      <c r="DA253" s="257"/>
      <c r="DB253" s="46"/>
      <c r="DC253" s="46"/>
      <c r="DD253" s="46"/>
      <c r="DE253" s="46"/>
      <c r="DF253" s="46"/>
      <c r="DG253" s="46"/>
      <c r="DH253" s="46"/>
      <c r="DI253" s="46"/>
      <c r="DJ253" s="46"/>
      <c r="DK253" s="69"/>
      <c r="DL253" s="69"/>
      <c r="DM253" s="46"/>
      <c r="DN253" s="69"/>
      <c r="DO253" s="69"/>
      <c r="DP253" s="69"/>
      <c r="DQ253" s="69"/>
      <c r="DR253" s="69"/>
      <c r="DS253" s="69"/>
      <c r="DT253" s="69"/>
      <c r="DU253" s="69"/>
      <c r="DV253" s="69"/>
      <c r="DW253" s="69"/>
      <c r="DX253" s="69"/>
      <c r="DY253" s="69"/>
      <c r="DZ253" s="69"/>
      <c r="EA253" s="69"/>
      <c r="EB253" s="69"/>
      <c r="EC253" s="69"/>
      <c r="ED253" s="69"/>
    </row>
    <row r="254" spans="1:134" ht="12.75" hidden="1" customHeight="1" x14ac:dyDescent="0.25">
      <c r="A254" s="257"/>
      <c r="B254" s="257"/>
      <c r="C254" s="257"/>
      <c r="D254" s="257"/>
      <c r="E254" s="257"/>
      <c r="F254" s="257"/>
      <c r="G254" s="257"/>
      <c r="H254" s="257"/>
      <c r="I254" s="257"/>
      <c r="J254" s="257"/>
      <c r="K254" s="257"/>
      <c r="L254" s="257"/>
      <c r="M254" s="257"/>
      <c r="N254" s="257"/>
      <c r="O254" s="257"/>
      <c r="P254" s="259"/>
      <c r="Q254" s="257"/>
      <c r="R254" s="257"/>
      <c r="S254" s="257"/>
      <c r="T254" s="257"/>
      <c r="U254" s="257"/>
      <c r="V254" s="257"/>
      <c r="W254" s="257"/>
      <c r="X254" s="257"/>
      <c r="Y254" s="257"/>
      <c r="Z254" s="257"/>
      <c r="AA254" s="257"/>
      <c r="AB254" s="257"/>
      <c r="AC254" s="257"/>
      <c r="AD254" s="257"/>
      <c r="AE254" s="257"/>
      <c r="AF254" s="257"/>
      <c r="AG254" s="257"/>
      <c r="AH254" s="257"/>
      <c r="AI254" s="257"/>
      <c r="AJ254" s="257"/>
      <c r="AK254" s="100" t="s">
        <v>246</v>
      </c>
      <c r="AL254" s="101">
        <f>+IF(AK254=CONTROLES!$C$50,CONTROLES!$D$50,CONTROLES!$D$51)</f>
        <v>15</v>
      </c>
      <c r="AM254" s="257"/>
      <c r="AN254" s="257"/>
      <c r="AO254" s="100" t="s">
        <v>252</v>
      </c>
      <c r="AP254" s="101">
        <f>+IF(AO254=CONTROLES!$C$54,CONTROLES!$D$54,CONTROLES!$D$55)</f>
        <v>15</v>
      </c>
      <c r="AQ254" s="257"/>
      <c r="AR254" s="257"/>
      <c r="AS254" s="257"/>
      <c r="AT254" s="257"/>
      <c r="AU254" s="257"/>
      <c r="AV254" s="257"/>
      <c r="AW254" s="257"/>
      <c r="AX254" s="257"/>
      <c r="AY254" s="257"/>
      <c r="AZ254" s="257"/>
      <c r="BA254" s="257"/>
      <c r="BB254" s="257"/>
      <c r="BC254" s="257"/>
      <c r="BD254" s="257"/>
      <c r="BE254" s="257"/>
      <c r="BF254" s="257"/>
      <c r="BG254" s="257"/>
      <c r="BH254" s="257"/>
      <c r="BI254" s="257"/>
      <c r="BJ254" s="257"/>
      <c r="BK254" s="257"/>
      <c r="BL254" s="257"/>
      <c r="BM254" s="257"/>
      <c r="BN254" s="257"/>
      <c r="BO254" s="257"/>
      <c r="BP254" s="257"/>
      <c r="BQ254" s="257"/>
      <c r="BR254" s="257"/>
      <c r="BS254" s="257"/>
      <c r="BT254" s="257"/>
      <c r="BU254" s="257"/>
      <c r="BV254" s="257"/>
      <c r="BW254" s="257"/>
      <c r="BX254" s="257"/>
      <c r="BY254" s="257"/>
      <c r="BZ254" s="257"/>
      <c r="CA254" s="257"/>
      <c r="CB254" s="257"/>
      <c r="CC254" s="257"/>
      <c r="CD254" s="257"/>
      <c r="CE254" s="257"/>
      <c r="CF254" s="257"/>
      <c r="CG254" s="257"/>
      <c r="CH254" s="257"/>
      <c r="CI254" s="257"/>
      <c r="CJ254" s="257"/>
      <c r="CK254" s="257"/>
      <c r="CL254" s="257"/>
      <c r="CM254" s="261"/>
      <c r="CN254" s="257"/>
      <c r="CO254" s="257"/>
      <c r="CP254" s="257"/>
      <c r="CQ254" s="257"/>
      <c r="CR254" s="257"/>
      <c r="CS254" s="257"/>
      <c r="CT254" s="257"/>
      <c r="CU254" s="257"/>
      <c r="CV254" s="257"/>
      <c r="CW254" s="257"/>
      <c r="CX254" s="257"/>
      <c r="CY254" s="257"/>
      <c r="CZ254" s="257"/>
      <c r="DA254" s="257"/>
      <c r="DB254" s="46"/>
      <c r="DC254" s="46"/>
      <c r="DD254" s="46"/>
      <c r="DE254" s="46"/>
      <c r="DF254" s="46"/>
      <c r="DG254" s="46"/>
      <c r="DH254" s="46"/>
      <c r="DI254" s="46"/>
      <c r="DJ254" s="46"/>
      <c r="DK254" s="69"/>
      <c r="DL254" s="69"/>
      <c r="DM254" s="46"/>
      <c r="DN254" s="69"/>
      <c r="DO254" s="69"/>
      <c r="DP254" s="69"/>
      <c r="DQ254" s="69"/>
      <c r="DR254" s="69"/>
      <c r="DS254" s="69"/>
      <c r="DT254" s="69"/>
      <c r="DU254" s="69"/>
      <c r="DV254" s="69"/>
      <c r="DW254" s="69"/>
      <c r="DX254" s="69"/>
      <c r="DY254" s="69"/>
      <c r="DZ254" s="69"/>
      <c r="EA254" s="69"/>
      <c r="EB254" s="69"/>
      <c r="EC254" s="69"/>
      <c r="ED254" s="69"/>
    </row>
    <row r="255" spans="1:134" ht="12.75" hidden="1" customHeight="1" x14ac:dyDescent="0.25">
      <c r="A255" s="257"/>
      <c r="B255" s="257"/>
      <c r="C255" s="257"/>
      <c r="D255" s="257"/>
      <c r="E255" s="257"/>
      <c r="F255" s="257"/>
      <c r="G255" s="257"/>
      <c r="H255" s="257"/>
      <c r="I255" s="257"/>
      <c r="J255" s="257"/>
      <c r="K255" s="257"/>
      <c r="L255" s="257"/>
      <c r="M255" s="257"/>
      <c r="N255" s="257"/>
      <c r="O255" s="257"/>
      <c r="P255" s="259"/>
      <c r="Q255" s="257"/>
      <c r="R255" s="257"/>
      <c r="S255" s="257"/>
      <c r="T255" s="257"/>
      <c r="U255" s="257"/>
      <c r="V255" s="257"/>
      <c r="W255" s="257"/>
      <c r="X255" s="257"/>
      <c r="Y255" s="257"/>
      <c r="Z255" s="257"/>
      <c r="AA255" s="257"/>
      <c r="AB255" s="257"/>
      <c r="AC255" s="257"/>
      <c r="AD255" s="257"/>
      <c r="AE255" s="257"/>
      <c r="AF255" s="257"/>
      <c r="AG255" s="257"/>
      <c r="AH255" s="257"/>
      <c r="AI255" s="257"/>
      <c r="AJ255" s="257"/>
      <c r="AK255" s="100" t="s">
        <v>246</v>
      </c>
      <c r="AL255" s="101">
        <f>+IF(AK255=CONTROLES!$C$50,CONTROLES!$D$50,CONTROLES!$D$51)</f>
        <v>15</v>
      </c>
      <c r="AM255" s="257"/>
      <c r="AN255" s="257"/>
      <c r="AO255" s="100" t="s">
        <v>252</v>
      </c>
      <c r="AP255" s="101">
        <f>+IF(AO255=CONTROLES!$C$54,CONTROLES!$D$54,CONTROLES!$D$55)</f>
        <v>15</v>
      </c>
      <c r="AQ255" s="257"/>
      <c r="AR255" s="257"/>
      <c r="AS255" s="257"/>
      <c r="AT255" s="257"/>
      <c r="AU255" s="257"/>
      <c r="AV255" s="257"/>
      <c r="AW255" s="257"/>
      <c r="AX255" s="257"/>
      <c r="AY255" s="257"/>
      <c r="AZ255" s="257"/>
      <c r="BA255" s="257"/>
      <c r="BB255" s="257"/>
      <c r="BC255" s="257"/>
      <c r="BD255" s="257"/>
      <c r="BE255" s="257"/>
      <c r="BF255" s="257"/>
      <c r="BG255" s="257"/>
      <c r="BH255" s="257"/>
      <c r="BI255" s="257"/>
      <c r="BJ255" s="257"/>
      <c r="BK255" s="257"/>
      <c r="BL255" s="257"/>
      <c r="BM255" s="257"/>
      <c r="BN255" s="257"/>
      <c r="BO255" s="257"/>
      <c r="BP255" s="257"/>
      <c r="BQ255" s="257"/>
      <c r="BR255" s="257"/>
      <c r="BS255" s="257"/>
      <c r="BT255" s="257"/>
      <c r="BU255" s="257"/>
      <c r="BV255" s="257"/>
      <c r="BW255" s="257"/>
      <c r="BX255" s="257"/>
      <c r="BY255" s="257"/>
      <c r="BZ255" s="257"/>
      <c r="CA255" s="257"/>
      <c r="CB255" s="257"/>
      <c r="CC255" s="257"/>
      <c r="CD255" s="257"/>
      <c r="CE255" s="257"/>
      <c r="CF255" s="257"/>
      <c r="CG255" s="257"/>
      <c r="CH255" s="257"/>
      <c r="CI255" s="257"/>
      <c r="CJ255" s="257"/>
      <c r="CK255" s="257"/>
      <c r="CL255" s="257"/>
      <c r="CM255" s="261"/>
      <c r="CN255" s="257"/>
      <c r="CO255" s="257"/>
      <c r="CP255" s="257"/>
      <c r="CQ255" s="257"/>
      <c r="CR255" s="257"/>
      <c r="CS255" s="257"/>
      <c r="CT255" s="257"/>
      <c r="CU255" s="257"/>
      <c r="CV255" s="257"/>
      <c r="CW255" s="257"/>
      <c r="CX255" s="257"/>
      <c r="CY255" s="257"/>
      <c r="CZ255" s="257"/>
      <c r="DA255" s="257"/>
      <c r="DB255" s="46"/>
      <c r="DC255" s="46"/>
      <c r="DD255" s="46"/>
      <c r="DE255" s="46"/>
      <c r="DF255" s="46"/>
      <c r="DG255" s="46"/>
      <c r="DH255" s="46"/>
      <c r="DI255" s="46"/>
      <c r="DJ255" s="46"/>
      <c r="DK255" s="69"/>
      <c r="DL255" s="69"/>
      <c r="DM255" s="46"/>
      <c r="DN255" s="69"/>
      <c r="DO255" s="69"/>
      <c r="DP255" s="69"/>
      <c r="DQ255" s="69"/>
      <c r="DR255" s="69"/>
      <c r="DS255" s="69"/>
      <c r="DT255" s="69"/>
      <c r="DU255" s="69"/>
      <c r="DV255" s="69"/>
      <c r="DW255" s="69"/>
      <c r="DX255" s="69"/>
      <c r="DY255" s="69"/>
      <c r="DZ255" s="69"/>
      <c r="EA255" s="69"/>
      <c r="EB255" s="69"/>
      <c r="EC255" s="69"/>
      <c r="ED255" s="69"/>
    </row>
    <row r="256" spans="1:134" ht="12.75" hidden="1" customHeight="1" x14ac:dyDescent="0.25">
      <c r="A256" s="257"/>
      <c r="B256" s="257"/>
      <c r="C256" s="257"/>
      <c r="D256" s="257"/>
      <c r="E256" s="257"/>
      <c r="F256" s="257"/>
      <c r="G256" s="257"/>
      <c r="H256" s="257"/>
      <c r="I256" s="257"/>
      <c r="J256" s="257"/>
      <c r="K256" s="257"/>
      <c r="L256" s="257"/>
      <c r="M256" s="257"/>
      <c r="N256" s="257"/>
      <c r="O256" s="257"/>
      <c r="P256" s="259"/>
      <c r="Q256" s="257"/>
      <c r="R256" s="257"/>
      <c r="S256" s="257"/>
      <c r="T256" s="257"/>
      <c r="U256" s="257"/>
      <c r="V256" s="257"/>
      <c r="W256" s="257"/>
      <c r="X256" s="257"/>
      <c r="Y256" s="257"/>
      <c r="Z256" s="257"/>
      <c r="AA256" s="257"/>
      <c r="AB256" s="257"/>
      <c r="AC256" s="257"/>
      <c r="AD256" s="257"/>
      <c r="AE256" s="257"/>
      <c r="AF256" s="257"/>
      <c r="AG256" s="257"/>
      <c r="AH256" s="257"/>
      <c r="AI256" s="257"/>
      <c r="AJ256" s="257"/>
      <c r="AK256" s="100" t="s">
        <v>246</v>
      </c>
      <c r="AL256" s="101">
        <f>+IF(AK256=CONTROLES!$C$50,CONTROLES!$D$50,CONTROLES!$D$51)</f>
        <v>15</v>
      </c>
      <c r="AM256" s="257"/>
      <c r="AN256" s="257"/>
      <c r="AO256" s="100" t="s">
        <v>252</v>
      </c>
      <c r="AP256" s="101">
        <f>+IF(AO256=CONTROLES!$C$54,CONTROLES!$D$54,CONTROLES!$D$55)</f>
        <v>15</v>
      </c>
      <c r="AQ256" s="257"/>
      <c r="AR256" s="257"/>
      <c r="AS256" s="257"/>
      <c r="AT256" s="257"/>
      <c r="AU256" s="257"/>
      <c r="AV256" s="257"/>
      <c r="AW256" s="257"/>
      <c r="AX256" s="257"/>
      <c r="AY256" s="257"/>
      <c r="AZ256" s="257"/>
      <c r="BA256" s="257"/>
      <c r="BB256" s="257"/>
      <c r="BC256" s="257"/>
      <c r="BD256" s="257"/>
      <c r="BE256" s="257"/>
      <c r="BF256" s="257"/>
      <c r="BG256" s="257"/>
      <c r="BH256" s="257"/>
      <c r="BI256" s="257"/>
      <c r="BJ256" s="257"/>
      <c r="BK256" s="257"/>
      <c r="BL256" s="257"/>
      <c r="BM256" s="257"/>
      <c r="BN256" s="257"/>
      <c r="BO256" s="257"/>
      <c r="BP256" s="257"/>
      <c r="BQ256" s="257"/>
      <c r="BR256" s="257"/>
      <c r="BS256" s="257"/>
      <c r="BT256" s="257"/>
      <c r="BU256" s="257"/>
      <c r="BV256" s="257"/>
      <c r="BW256" s="257"/>
      <c r="BX256" s="257"/>
      <c r="BY256" s="257"/>
      <c r="BZ256" s="257"/>
      <c r="CA256" s="257"/>
      <c r="CB256" s="257"/>
      <c r="CC256" s="257"/>
      <c r="CD256" s="257"/>
      <c r="CE256" s="257"/>
      <c r="CF256" s="257"/>
      <c r="CG256" s="257"/>
      <c r="CH256" s="257"/>
      <c r="CI256" s="257"/>
      <c r="CJ256" s="257"/>
      <c r="CK256" s="257"/>
      <c r="CL256" s="257"/>
      <c r="CM256" s="261"/>
      <c r="CN256" s="257"/>
      <c r="CO256" s="257"/>
      <c r="CP256" s="257"/>
      <c r="CQ256" s="257"/>
      <c r="CR256" s="257"/>
      <c r="CS256" s="257"/>
      <c r="CT256" s="257"/>
      <c r="CU256" s="257"/>
      <c r="CV256" s="257"/>
      <c r="CW256" s="257"/>
      <c r="CX256" s="257"/>
      <c r="CY256" s="257"/>
      <c r="CZ256" s="257"/>
      <c r="DA256" s="257"/>
      <c r="DB256" s="46"/>
      <c r="DC256" s="46"/>
      <c r="DD256" s="46"/>
      <c r="DE256" s="46"/>
      <c r="DF256" s="46"/>
      <c r="DG256" s="46"/>
      <c r="DH256" s="46"/>
      <c r="DI256" s="46"/>
      <c r="DJ256" s="46"/>
      <c r="DK256" s="69"/>
      <c r="DL256" s="69"/>
      <c r="DM256" s="46"/>
      <c r="DN256" s="69"/>
      <c r="DO256" s="69"/>
      <c r="DP256" s="69"/>
      <c r="DQ256" s="69"/>
      <c r="DR256" s="69"/>
      <c r="DS256" s="69"/>
      <c r="DT256" s="69"/>
      <c r="DU256" s="69"/>
      <c r="DV256" s="69"/>
      <c r="DW256" s="69"/>
      <c r="DX256" s="69"/>
      <c r="DY256" s="69"/>
      <c r="DZ256" s="69"/>
      <c r="EA256" s="69"/>
      <c r="EB256" s="69"/>
      <c r="EC256" s="69"/>
      <c r="ED256" s="69"/>
    </row>
    <row r="257" spans="1:134" ht="12.75" hidden="1" customHeight="1" x14ac:dyDescent="0.25">
      <c r="A257" s="257"/>
      <c r="B257" s="257"/>
      <c r="C257" s="257"/>
      <c r="D257" s="257"/>
      <c r="E257" s="257"/>
      <c r="F257" s="257"/>
      <c r="G257" s="257"/>
      <c r="H257" s="257"/>
      <c r="I257" s="257"/>
      <c r="J257" s="257"/>
      <c r="K257" s="257"/>
      <c r="L257" s="257"/>
      <c r="M257" s="257"/>
      <c r="N257" s="257"/>
      <c r="O257" s="257"/>
      <c r="P257" s="259"/>
      <c r="Q257" s="257"/>
      <c r="R257" s="257"/>
      <c r="S257" s="257"/>
      <c r="T257" s="257"/>
      <c r="U257" s="257"/>
      <c r="V257" s="257"/>
      <c r="W257" s="257"/>
      <c r="X257" s="257"/>
      <c r="Y257" s="257"/>
      <c r="Z257" s="257"/>
      <c r="AA257" s="257"/>
      <c r="AB257" s="257"/>
      <c r="AC257" s="257"/>
      <c r="AD257" s="257"/>
      <c r="AE257" s="257"/>
      <c r="AF257" s="257"/>
      <c r="AG257" s="257"/>
      <c r="AH257" s="257"/>
      <c r="AI257" s="257"/>
      <c r="AJ257" s="257"/>
      <c r="AK257" s="100" t="s">
        <v>246</v>
      </c>
      <c r="AL257" s="101">
        <f>+IF(AK257=CONTROLES!$C$50,CONTROLES!$D$50,CONTROLES!$D$51)</f>
        <v>15</v>
      </c>
      <c r="AM257" s="257"/>
      <c r="AN257" s="257"/>
      <c r="AO257" s="100" t="s">
        <v>252</v>
      </c>
      <c r="AP257" s="101">
        <f>+IF(AO257=CONTROLES!$C$54,CONTROLES!$D$54,CONTROLES!$D$55)</f>
        <v>15</v>
      </c>
      <c r="AQ257" s="257"/>
      <c r="AR257" s="257"/>
      <c r="AS257" s="257"/>
      <c r="AT257" s="257"/>
      <c r="AU257" s="257"/>
      <c r="AV257" s="257"/>
      <c r="AW257" s="257"/>
      <c r="AX257" s="257"/>
      <c r="AY257" s="257"/>
      <c r="AZ257" s="257"/>
      <c r="BA257" s="257"/>
      <c r="BB257" s="257"/>
      <c r="BC257" s="257"/>
      <c r="BD257" s="257"/>
      <c r="BE257" s="257"/>
      <c r="BF257" s="257"/>
      <c r="BG257" s="257"/>
      <c r="BH257" s="257"/>
      <c r="BI257" s="257"/>
      <c r="BJ257" s="257"/>
      <c r="BK257" s="257"/>
      <c r="BL257" s="257"/>
      <c r="BM257" s="257"/>
      <c r="BN257" s="257"/>
      <c r="BO257" s="257"/>
      <c r="BP257" s="257"/>
      <c r="BQ257" s="257"/>
      <c r="BR257" s="257"/>
      <c r="BS257" s="257"/>
      <c r="BT257" s="257"/>
      <c r="BU257" s="257"/>
      <c r="BV257" s="257"/>
      <c r="BW257" s="257"/>
      <c r="BX257" s="257"/>
      <c r="BY257" s="257"/>
      <c r="BZ257" s="257"/>
      <c r="CA257" s="257"/>
      <c r="CB257" s="257"/>
      <c r="CC257" s="257"/>
      <c r="CD257" s="257"/>
      <c r="CE257" s="257"/>
      <c r="CF257" s="257"/>
      <c r="CG257" s="257"/>
      <c r="CH257" s="257"/>
      <c r="CI257" s="257"/>
      <c r="CJ257" s="257"/>
      <c r="CK257" s="257"/>
      <c r="CL257" s="257"/>
      <c r="CM257" s="261"/>
      <c r="CN257" s="257"/>
      <c r="CO257" s="257"/>
      <c r="CP257" s="257"/>
      <c r="CQ257" s="257"/>
      <c r="CR257" s="257"/>
      <c r="CS257" s="257"/>
      <c r="CT257" s="257"/>
      <c r="CU257" s="257"/>
      <c r="CV257" s="257"/>
      <c r="CW257" s="257"/>
      <c r="CX257" s="257"/>
      <c r="CY257" s="257"/>
      <c r="CZ257" s="257"/>
      <c r="DA257" s="257"/>
      <c r="DB257" s="46"/>
      <c r="DC257" s="46"/>
      <c r="DD257" s="46"/>
      <c r="DE257" s="46"/>
      <c r="DF257" s="46"/>
      <c r="DG257" s="46"/>
      <c r="DH257" s="46"/>
      <c r="DI257" s="46"/>
      <c r="DJ257" s="46"/>
      <c r="DK257" s="69"/>
      <c r="DL257" s="69"/>
      <c r="DM257" s="46"/>
      <c r="DN257" s="69"/>
      <c r="DO257" s="69"/>
      <c r="DP257" s="69"/>
      <c r="DQ257" s="69"/>
      <c r="DR257" s="69"/>
      <c r="DS257" s="69"/>
      <c r="DT257" s="69"/>
      <c r="DU257" s="69"/>
      <c r="DV257" s="69"/>
      <c r="DW257" s="69"/>
      <c r="DX257" s="69"/>
      <c r="DY257" s="69"/>
      <c r="DZ257" s="69"/>
      <c r="EA257" s="69"/>
      <c r="EB257" s="69"/>
      <c r="EC257" s="69"/>
      <c r="ED257" s="69"/>
    </row>
    <row r="258" spans="1:134" ht="12.75" hidden="1" customHeight="1" x14ac:dyDescent="0.25">
      <c r="A258" s="257"/>
      <c r="B258" s="257"/>
      <c r="C258" s="257"/>
      <c r="D258" s="257"/>
      <c r="E258" s="257"/>
      <c r="F258" s="257"/>
      <c r="G258" s="257"/>
      <c r="H258" s="257"/>
      <c r="I258" s="257"/>
      <c r="J258" s="257"/>
      <c r="K258" s="257"/>
      <c r="L258" s="257"/>
      <c r="M258" s="257"/>
      <c r="N258" s="257"/>
      <c r="O258" s="257"/>
      <c r="P258" s="259"/>
      <c r="Q258" s="257"/>
      <c r="R258" s="257"/>
      <c r="S258" s="257"/>
      <c r="T258" s="257"/>
      <c r="U258" s="257"/>
      <c r="V258" s="257"/>
      <c r="W258" s="257"/>
      <c r="X258" s="257"/>
      <c r="Y258" s="257"/>
      <c r="Z258" s="257"/>
      <c r="AA258" s="257"/>
      <c r="AB258" s="257"/>
      <c r="AC258" s="257"/>
      <c r="AD258" s="257"/>
      <c r="AE258" s="257"/>
      <c r="AF258" s="257"/>
      <c r="AG258" s="257"/>
      <c r="AH258" s="257"/>
      <c r="AI258" s="257"/>
      <c r="AJ258" s="257"/>
      <c r="AK258" s="100" t="s">
        <v>246</v>
      </c>
      <c r="AL258" s="101">
        <f>+IF(AK258=CONTROLES!$C$50,CONTROLES!$D$50,CONTROLES!$D$51)</f>
        <v>15</v>
      </c>
      <c r="AM258" s="257"/>
      <c r="AN258" s="257"/>
      <c r="AO258" s="100" t="s">
        <v>252</v>
      </c>
      <c r="AP258" s="101">
        <f>+IF(AO258=CONTROLES!$C$54,CONTROLES!$D$54,CONTROLES!$D$55)</f>
        <v>15</v>
      </c>
      <c r="AQ258" s="257"/>
      <c r="AR258" s="257"/>
      <c r="AS258" s="257"/>
      <c r="AT258" s="257"/>
      <c r="AU258" s="257"/>
      <c r="AV258" s="257"/>
      <c r="AW258" s="257"/>
      <c r="AX258" s="257"/>
      <c r="AY258" s="257"/>
      <c r="AZ258" s="257"/>
      <c r="BA258" s="257"/>
      <c r="BB258" s="257"/>
      <c r="BC258" s="257"/>
      <c r="BD258" s="257"/>
      <c r="BE258" s="257"/>
      <c r="BF258" s="257"/>
      <c r="BG258" s="257"/>
      <c r="BH258" s="257"/>
      <c r="BI258" s="257"/>
      <c r="BJ258" s="257"/>
      <c r="BK258" s="257"/>
      <c r="BL258" s="257"/>
      <c r="BM258" s="257"/>
      <c r="BN258" s="257"/>
      <c r="BO258" s="257"/>
      <c r="BP258" s="257"/>
      <c r="BQ258" s="257"/>
      <c r="BR258" s="257"/>
      <c r="BS258" s="257"/>
      <c r="BT258" s="257"/>
      <c r="BU258" s="257"/>
      <c r="BV258" s="257"/>
      <c r="BW258" s="257"/>
      <c r="BX258" s="257"/>
      <c r="BY258" s="257"/>
      <c r="BZ258" s="257"/>
      <c r="CA258" s="257"/>
      <c r="CB258" s="257"/>
      <c r="CC258" s="257"/>
      <c r="CD258" s="257"/>
      <c r="CE258" s="257"/>
      <c r="CF258" s="257"/>
      <c r="CG258" s="257"/>
      <c r="CH258" s="257"/>
      <c r="CI258" s="257"/>
      <c r="CJ258" s="257"/>
      <c r="CK258" s="257"/>
      <c r="CL258" s="257"/>
      <c r="CM258" s="261"/>
      <c r="CN258" s="257"/>
      <c r="CO258" s="257"/>
      <c r="CP258" s="257"/>
      <c r="CQ258" s="257"/>
      <c r="CR258" s="257"/>
      <c r="CS258" s="257"/>
      <c r="CT258" s="257"/>
      <c r="CU258" s="257"/>
      <c r="CV258" s="257"/>
      <c r="CW258" s="257"/>
      <c r="CX258" s="257"/>
      <c r="CY258" s="257"/>
      <c r="CZ258" s="257"/>
      <c r="DA258" s="257"/>
      <c r="DB258" s="46"/>
      <c r="DC258" s="46"/>
      <c r="DD258" s="46"/>
      <c r="DE258" s="46"/>
      <c r="DF258" s="46"/>
      <c r="DG258" s="46"/>
      <c r="DH258" s="46"/>
      <c r="DI258" s="46"/>
      <c r="DJ258" s="46"/>
      <c r="DK258" s="69"/>
      <c r="DL258" s="69"/>
      <c r="DM258" s="46"/>
      <c r="DN258" s="69"/>
      <c r="DO258" s="69"/>
      <c r="DP258" s="69"/>
      <c r="DQ258" s="69"/>
      <c r="DR258" s="69"/>
      <c r="DS258" s="69"/>
      <c r="DT258" s="69"/>
      <c r="DU258" s="69"/>
      <c r="DV258" s="69"/>
      <c r="DW258" s="69"/>
      <c r="DX258" s="69"/>
      <c r="DY258" s="69"/>
      <c r="DZ258" s="69"/>
      <c r="EA258" s="69"/>
      <c r="EB258" s="69"/>
      <c r="EC258" s="69"/>
      <c r="ED258" s="69"/>
    </row>
    <row r="259" spans="1:134" ht="12.75" hidden="1" customHeight="1" x14ac:dyDescent="0.25">
      <c r="A259" s="257"/>
      <c r="B259" s="257"/>
      <c r="C259" s="257"/>
      <c r="D259" s="257"/>
      <c r="E259" s="257"/>
      <c r="F259" s="257"/>
      <c r="G259" s="257"/>
      <c r="H259" s="257"/>
      <c r="I259" s="257"/>
      <c r="J259" s="257"/>
      <c r="K259" s="257"/>
      <c r="L259" s="257"/>
      <c r="M259" s="257"/>
      <c r="N259" s="257"/>
      <c r="O259" s="257"/>
      <c r="P259" s="259"/>
      <c r="Q259" s="257"/>
      <c r="R259" s="257"/>
      <c r="S259" s="257"/>
      <c r="T259" s="257"/>
      <c r="U259" s="257"/>
      <c r="V259" s="257"/>
      <c r="W259" s="257"/>
      <c r="X259" s="257"/>
      <c r="Y259" s="257"/>
      <c r="Z259" s="257"/>
      <c r="AA259" s="257"/>
      <c r="AB259" s="257"/>
      <c r="AC259" s="257"/>
      <c r="AD259" s="257"/>
      <c r="AE259" s="257"/>
      <c r="AF259" s="257"/>
      <c r="AG259" s="257"/>
      <c r="AH259" s="257"/>
      <c r="AI259" s="257"/>
      <c r="AJ259" s="257"/>
      <c r="AK259" s="100" t="s">
        <v>246</v>
      </c>
      <c r="AL259" s="101">
        <f>+IF(AK259=CONTROLES!$C$50,CONTROLES!$D$50,CONTROLES!$D$51)</f>
        <v>15</v>
      </c>
      <c r="AM259" s="257"/>
      <c r="AN259" s="257"/>
      <c r="AO259" s="100" t="s">
        <v>252</v>
      </c>
      <c r="AP259" s="101">
        <f>+IF(AO259=CONTROLES!$C$54,CONTROLES!$D$54,CONTROLES!$D$55)</f>
        <v>15</v>
      </c>
      <c r="AQ259" s="257"/>
      <c r="AR259" s="257"/>
      <c r="AS259" s="257"/>
      <c r="AT259" s="257"/>
      <c r="AU259" s="257"/>
      <c r="AV259" s="257"/>
      <c r="AW259" s="257"/>
      <c r="AX259" s="257"/>
      <c r="AY259" s="257"/>
      <c r="AZ259" s="257"/>
      <c r="BA259" s="257"/>
      <c r="BB259" s="257"/>
      <c r="BC259" s="257"/>
      <c r="BD259" s="257"/>
      <c r="BE259" s="257"/>
      <c r="BF259" s="257"/>
      <c r="BG259" s="257"/>
      <c r="BH259" s="257"/>
      <c r="BI259" s="257"/>
      <c r="BJ259" s="257"/>
      <c r="BK259" s="257"/>
      <c r="BL259" s="257"/>
      <c r="BM259" s="257"/>
      <c r="BN259" s="257"/>
      <c r="BO259" s="257"/>
      <c r="BP259" s="257"/>
      <c r="BQ259" s="257"/>
      <c r="BR259" s="257"/>
      <c r="BS259" s="257"/>
      <c r="BT259" s="257"/>
      <c r="BU259" s="257"/>
      <c r="BV259" s="257"/>
      <c r="BW259" s="257"/>
      <c r="BX259" s="257"/>
      <c r="BY259" s="257"/>
      <c r="BZ259" s="257"/>
      <c r="CA259" s="257"/>
      <c r="CB259" s="257"/>
      <c r="CC259" s="257"/>
      <c r="CD259" s="257"/>
      <c r="CE259" s="257"/>
      <c r="CF259" s="257"/>
      <c r="CG259" s="257"/>
      <c r="CH259" s="257"/>
      <c r="CI259" s="257"/>
      <c r="CJ259" s="257"/>
      <c r="CK259" s="257"/>
      <c r="CL259" s="257"/>
      <c r="CM259" s="261"/>
      <c r="CN259" s="257"/>
      <c r="CO259" s="257"/>
      <c r="CP259" s="257"/>
      <c r="CQ259" s="257"/>
      <c r="CR259" s="257"/>
      <c r="CS259" s="257"/>
      <c r="CT259" s="257"/>
      <c r="CU259" s="257"/>
      <c r="CV259" s="257"/>
      <c r="CW259" s="257"/>
      <c r="CX259" s="257"/>
      <c r="CY259" s="257"/>
      <c r="CZ259" s="257"/>
      <c r="DA259" s="257"/>
      <c r="DB259" s="46"/>
      <c r="DC259" s="46"/>
      <c r="DD259" s="46"/>
      <c r="DE259" s="46"/>
      <c r="DF259" s="46"/>
      <c r="DG259" s="46"/>
      <c r="DH259" s="46"/>
      <c r="DI259" s="46"/>
      <c r="DJ259" s="46"/>
      <c r="DK259" s="69"/>
      <c r="DL259" s="69"/>
      <c r="DM259" s="46"/>
      <c r="DN259" s="69"/>
      <c r="DO259" s="69"/>
      <c r="DP259" s="69"/>
      <c r="DQ259" s="69"/>
      <c r="DR259" s="69"/>
      <c r="DS259" s="69"/>
      <c r="DT259" s="69"/>
      <c r="DU259" s="69"/>
      <c r="DV259" s="69"/>
      <c r="DW259" s="69"/>
      <c r="DX259" s="69"/>
      <c r="DY259" s="69"/>
      <c r="DZ259" s="69"/>
      <c r="EA259" s="69"/>
      <c r="EB259" s="69"/>
      <c r="EC259" s="69"/>
      <c r="ED259" s="69"/>
    </row>
    <row r="260" spans="1:134" ht="12.75" hidden="1" customHeight="1" x14ac:dyDescent="0.25">
      <c r="A260" s="257"/>
      <c r="B260" s="257"/>
      <c r="C260" s="257"/>
      <c r="D260" s="257"/>
      <c r="E260" s="257"/>
      <c r="F260" s="257"/>
      <c r="G260" s="257"/>
      <c r="H260" s="257"/>
      <c r="I260" s="257"/>
      <c r="J260" s="257"/>
      <c r="K260" s="257"/>
      <c r="L260" s="257"/>
      <c r="M260" s="257"/>
      <c r="N260" s="257"/>
      <c r="O260" s="257"/>
      <c r="P260" s="259"/>
      <c r="Q260" s="257"/>
      <c r="R260" s="257"/>
      <c r="S260" s="257"/>
      <c r="T260" s="257"/>
      <c r="U260" s="257"/>
      <c r="V260" s="257"/>
      <c r="W260" s="257"/>
      <c r="X260" s="257"/>
      <c r="Y260" s="257"/>
      <c r="Z260" s="257"/>
      <c r="AA260" s="257"/>
      <c r="AB260" s="257"/>
      <c r="AC260" s="257"/>
      <c r="AD260" s="257"/>
      <c r="AE260" s="257"/>
      <c r="AF260" s="257"/>
      <c r="AG260" s="257"/>
      <c r="AH260" s="257"/>
      <c r="AI260" s="257"/>
      <c r="AJ260" s="257"/>
      <c r="AK260" s="100" t="s">
        <v>246</v>
      </c>
      <c r="AL260" s="101">
        <f>+IF(AK260=CONTROLES!$C$50,CONTROLES!$D$50,CONTROLES!$D$51)</f>
        <v>15</v>
      </c>
      <c r="AM260" s="257"/>
      <c r="AN260" s="257"/>
      <c r="AO260" s="100" t="s">
        <v>252</v>
      </c>
      <c r="AP260" s="101">
        <f>+IF(AO260=CONTROLES!$C$54,CONTROLES!$D$54,CONTROLES!$D$55)</f>
        <v>15</v>
      </c>
      <c r="AQ260" s="257"/>
      <c r="AR260" s="257"/>
      <c r="AS260" s="257"/>
      <c r="AT260" s="257"/>
      <c r="AU260" s="257"/>
      <c r="AV260" s="257"/>
      <c r="AW260" s="257"/>
      <c r="AX260" s="257"/>
      <c r="AY260" s="257"/>
      <c r="AZ260" s="257"/>
      <c r="BA260" s="257"/>
      <c r="BB260" s="257"/>
      <c r="BC260" s="257"/>
      <c r="BD260" s="257"/>
      <c r="BE260" s="257"/>
      <c r="BF260" s="257"/>
      <c r="BG260" s="257"/>
      <c r="BH260" s="257"/>
      <c r="BI260" s="257"/>
      <c r="BJ260" s="257"/>
      <c r="BK260" s="257"/>
      <c r="BL260" s="257"/>
      <c r="BM260" s="257"/>
      <c r="BN260" s="257"/>
      <c r="BO260" s="257"/>
      <c r="BP260" s="257"/>
      <c r="BQ260" s="257"/>
      <c r="BR260" s="257"/>
      <c r="BS260" s="257"/>
      <c r="BT260" s="257"/>
      <c r="BU260" s="257"/>
      <c r="BV260" s="257"/>
      <c r="BW260" s="257"/>
      <c r="BX260" s="257"/>
      <c r="BY260" s="257"/>
      <c r="BZ260" s="257"/>
      <c r="CA260" s="257"/>
      <c r="CB260" s="257"/>
      <c r="CC260" s="257"/>
      <c r="CD260" s="257"/>
      <c r="CE260" s="257"/>
      <c r="CF260" s="257"/>
      <c r="CG260" s="257"/>
      <c r="CH260" s="257"/>
      <c r="CI260" s="257"/>
      <c r="CJ260" s="257"/>
      <c r="CK260" s="257"/>
      <c r="CL260" s="257"/>
      <c r="CM260" s="261"/>
      <c r="CN260" s="257"/>
      <c r="CO260" s="257"/>
      <c r="CP260" s="257"/>
      <c r="CQ260" s="257"/>
      <c r="CR260" s="257"/>
      <c r="CS260" s="257"/>
      <c r="CT260" s="257"/>
      <c r="CU260" s="257"/>
      <c r="CV260" s="257"/>
      <c r="CW260" s="257"/>
      <c r="CX260" s="257"/>
      <c r="CY260" s="257"/>
      <c r="CZ260" s="257"/>
      <c r="DA260" s="257"/>
      <c r="DB260" s="46"/>
      <c r="DC260" s="46"/>
      <c r="DD260" s="46"/>
      <c r="DE260" s="46"/>
      <c r="DF260" s="46"/>
      <c r="DG260" s="46"/>
      <c r="DH260" s="46"/>
      <c r="DI260" s="46"/>
      <c r="DJ260" s="46"/>
      <c r="DK260" s="69"/>
      <c r="DL260" s="69"/>
      <c r="DM260" s="46"/>
      <c r="DN260" s="69"/>
      <c r="DO260" s="69"/>
      <c r="DP260" s="69"/>
      <c r="DQ260" s="69"/>
      <c r="DR260" s="69"/>
      <c r="DS260" s="69"/>
      <c r="DT260" s="69"/>
      <c r="DU260" s="69"/>
      <c r="DV260" s="69"/>
      <c r="DW260" s="69"/>
      <c r="DX260" s="69"/>
      <c r="DY260" s="69"/>
      <c r="DZ260" s="69"/>
      <c r="EA260" s="69"/>
      <c r="EB260" s="69"/>
      <c r="EC260" s="69"/>
      <c r="ED260" s="69"/>
    </row>
    <row r="261" spans="1:134" ht="12.75" hidden="1" customHeight="1" x14ac:dyDescent="0.25">
      <c r="A261" s="257"/>
      <c r="B261" s="257"/>
      <c r="C261" s="257"/>
      <c r="D261" s="257"/>
      <c r="E261" s="257"/>
      <c r="F261" s="257"/>
      <c r="G261" s="257"/>
      <c r="H261" s="257"/>
      <c r="I261" s="257"/>
      <c r="J261" s="257"/>
      <c r="K261" s="257"/>
      <c r="L261" s="257"/>
      <c r="M261" s="257"/>
      <c r="N261" s="257"/>
      <c r="O261" s="257"/>
      <c r="P261" s="259"/>
      <c r="Q261" s="257"/>
      <c r="R261" s="257"/>
      <c r="S261" s="257"/>
      <c r="T261" s="257"/>
      <c r="U261" s="257"/>
      <c r="V261" s="257"/>
      <c r="W261" s="257"/>
      <c r="X261" s="257"/>
      <c r="Y261" s="257"/>
      <c r="Z261" s="257"/>
      <c r="AA261" s="257"/>
      <c r="AB261" s="257"/>
      <c r="AC261" s="257"/>
      <c r="AD261" s="257"/>
      <c r="AE261" s="257"/>
      <c r="AF261" s="257"/>
      <c r="AG261" s="257"/>
      <c r="AH261" s="257"/>
      <c r="AI261" s="257"/>
      <c r="AJ261" s="257"/>
      <c r="AK261" s="100" t="s">
        <v>246</v>
      </c>
      <c r="AL261" s="101">
        <f>+IF(AK261=CONTROLES!$C$50,CONTROLES!$D$50,CONTROLES!$D$51)</f>
        <v>15</v>
      </c>
      <c r="AM261" s="257"/>
      <c r="AN261" s="257"/>
      <c r="AO261" s="100" t="s">
        <v>252</v>
      </c>
      <c r="AP261" s="101">
        <f>+IF(AO261=CONTROLES!$C$54,CONTROLES!$D$54,CONTROLES!$D$55)</f>
        <v>15</v>
      </c>
      <c r="AQ261" s="257"/>
      <c r="AR261" s="257"/>
      <c r="AS261" s="257"/>
      <c r="AT261" s="257"/>
      <c r="AU261" s="257"/>
      <c r="AV261" s="257"/>
      <c r="AW261" s="257"/>
      <c r="AX261" s="257"/>
      <c r="AY261" s="257"/>
      <c r="AZ261" s="257"/>
      <c r="BA261" s="257"/>
      <c r="BB261" s="257"/>
      <c r="BC261" s="257"/>
      <c r="BD261" s="257"/>
      <c r="BE261" s="257"/>
      <c r="BF261" s="257"/>
      <c r="BG261" s="257"/>
      <c r="BH261" s="257"/>
      <c r="BI261" s="257"/>
      <c r="BJ261" s="257"/>
      <c r="BK261" s="257"/>
      <c r="BL261" s="257"/>
      <c r="BM261" s="257"/>
      <c r="BN261" s="257"/>
      <c r="BO261" s="257"/>
      <c r="BP261" s="257"/>
      <c r="BQ261" s="257"/>
      <c r="BR261" s="257"/>
      <c r="BS261" s="257"/>
      <c r="BT261" s="257"/>
      <c r="BU261" s="257"/>
      <c r="BV261" s="257"/>
      <c r="BW261" s="257"/>
      <c r="BX261" s="257"/>
      <c r="BY261" s="257"/>
      <c r="BZ261" s="257"/>
      <c r="CA261" s="257"/>
      <c r="CB261" s="257"/>
      <c r="CC261" s="257"/>
      <c r="CD261" s="257"/>
      <c r="CE261" s="257"/>
      <c r="CF261" s="257"/>
      <c r="CG261" s="257"/>
      <c r="CH261" s="257"/>
      <c r="CI261" s="257"/>
      <c r="CJ261" s="257"/>
      <c r="CK261" s="257"/>
      <c r="CL261" s="257"/>
      <c r="CM261" s="261"/>
      <c r="CN261" s="257"/>
      <c r="CO261" s="257"/>
      <c r="CP261" s="257"/>
      <c r="CQ261" s="257"/>
      <c r="CR261" s="257"/>
      <c r="CS261" s="257"/>
      <c r="CT261" s="257"/>
      <c r="CU261" s="257"/>
      <c r="CV261" s="257"/>
      <c r="CW261" s="257"/>
      <c r="CX261" s="257"/>
      <c r="CY261" s="257"/>
      <c r="CZ261" s="257"/>
      <c r="DA261" s="257"/>
      <c r="DB261" s="46"/>
      <c r="DC261" s="46"/>
      <c r="DD261" s="46"/>
      <c r="DE261" s="46"/>
      <c r="DF261" s="46"/>
      <c r="DG261" s="46"/>
      <c r="DH261" s="46"/>
      <c r="DI261" s="46"/>
      <c r="DJ261" s="46"/>
      <c r="DK261" s="69"/>
      <c r="DL261" s="69"/>
      <c r="DM261" s="46"/>
      <c r="DN261" s="69"/>
      <c r="DO261" s="69"/>
      <c r="DP261" s="69"/>
      <c r="DQ261" s="69"/>
      <c r="DR261" s="69"/>
      <c r="DS261" s="69"/>
      <c r="DT261" s="69"/>
      <c r="DU261" s="69"/>
      <c r="DV261" s="69"/>
      <c r="DW261" s="69"/>
      <c r="DX261" s="69"/>
      <c r="DY261" s="69"/>
      <c r="DZ261" s="69"/>
      <c r="EA261" s="69"/>
      <c r="EB261" s="69"/>
      <c r="EC261" s="69"/>
      <c r="ED261" s="69"/>
    </row>
    <row r="262" spans="1:134" ht="12.75" hidden="1" customHeight="1" x14ac:dyDescent="0.25">
      <c r="A262" s="257"/>
      <c r="B262" s="257"/>
      <c r="C262" s="257"/>
      <c r="D262" s="257"/>
      <c r="E262" s="257"/>
      <c r="F262" s="257"/>
      <c r="G262" s="257"/>
      <c r="H262" s="257"/>
      <c r="I262" s="257"/>
      <c r="J262" s="257"/>
      <c r="K262" s="257"/>
      <c r="L262" s="257"/>
      <c r="M262" s="257"/>
      <c r="N262" s="257"/>
      <c r="O262" s="257"/>
      <c r="P262" s="259"/>
      <c r="Q262" s="257"/>
      <c r="R262" s="257"/>
      <c r="S262" s="257"/>
      <c r="T262" s="257"/>
      <c r="U262" s="257"/>
      <c r="V262" s="257"/>
      <c r="W262" s="257"/>
      <c r="X262" s="257"/>
      <c r="Y262" s="257"/>
      <c r="Z262" s="257"/>
      <c r="AA262" s="257"/>
      <c r="AB262" s="257"/>
      <c r="AC262" s="257"/>
      <c r="AD262" s="257"/>
      <c r="AE262" s="257"/>
      <c r="AF262" s="257"/>
      <c r="AG262" s="257"/>
      <c r="AH262" s="257"/>
      <c r="AI262" s="257"/>
      <c r="AJ262" s="257"/>
      <c r="AK262" s="100" t="s">
        <v>246</v>
      </c>
      <c r="AL262" s="101">
        <f>+IF(AK262=CONTROLES!$C$50,CONTROLES!$D$50,CONTROLES!$D$51)</f>
        <v>15</v>
      </c>
      <c r="AM262" s="257"/>
      <c r="AN262" s="257"/>
      <c r="AO262" s="100" t="s">
        <v>252</v>
      </c>
      <c r="AP262" s="101">
        <f>+IF(AO262=CONTROLES!$C$54,CONTROLES!$D$54,CONTROLES!$D$55)</f>
        <v>15</v>
      </c>
      <c r="AQ262" s="257"/>
      <c r="AR262" s="257"/>
      <c r="AS262" s="257"/>
      <c r="AT262" s="257"/>
      <c r="AU262" s="257"/>
      <c r="AV262" s="257"/>
      <c r="AW262" s="257"/>
      <c r="AX262" s="257"/>
      <c r="AY262" s="257"/>
      <c r="AZ262" s="257"/>
      <c r="BA262" s="257"/>
      <c r="BB262" s="257"/>
      <c r="BC262" s="257"/>
      <c r="BD262" s="257"/>
      <c r="BE262" s="257"/>
      <c r="BF262" s="257"/>
      <c r="BG262" s="257"/>
      <c r="BH262" s="257"/>
      <c r="BI262" s="257"/>
      <c r="BJ262" s="257"/>
      <c r="BK262" s="257"/>
      <c r="BL262" s="257"/>
      <c r="BM262" s="257"/>
      <c r="BN262" s="257"/>
      <c r="BO262" s="257"/>
      <c r="BP262" s="257"/>
      <c r="BQ262" s="257"/>
      <c r="BR262" s="257"/>
      <c r="BS262" s="257"/>
      <c r="BT262" s="257"/>
      <c r="BU262" s="257"/>
      <c r="BV262" s="257"/>
      <c r="BW262" s="257"/>
      <c r="BX262" s="257"/>
      <c r="BY262" s="257"/>
      <c r="BZ262" s="257"/>
      <c r="CA262" s="257"/>
      <c r="CB262" s="257"/>
      <c r="CC262" s="257"/>
      <c r="CD262" s="257"/>
      <c r="CE262" s="257"/>
      <c r="CF262" s="257"/>
      <c r="CG262" s="257"/>
      <c r="CH262" s="257"/>
      <c r="CI262" s="257"/>
      <c r="CJ262" s="257"/>
      <c r="CK262" s="257"/>
      <c r="CL262" s="257"/>
      <c r="CM262" s="261"/>
      <c r="CN262" s="257"/>
      <c r="CO262" s="257"/>
      <c r="CP262" s="257"/>
      <c r="CQ262" s="257"/>
      <c r="CR262" s="257"/>
      <c r="CS262" s="257"/>
      <c r="CT262" s="257"/>
      <c r="CU262" s="257"/>
      <c r="CV262" s="257"/>
      <c r="CW262" s="257"/>
      <c r="CX262" s="257"/>
      <c r="CY262" s="257"/>
      <c r="CZ262" s="257"/>
      <c r="DA262" s="257"/>
      <c r="DB262" s="46"/>
      <c r="DC262" s="46"/>
      <c r="DD262" s="46"/>
      <c r="DE262" s="46"/>
      <c r="DF262" s="46"/>
      <c r="DG262" s="46"/>
      <c r="DH262" s="46"/>
      <c r="DI262" s="46"/>
      <c r="DJ262" s="46"/>
      <c r="DK262" s="69"/>
      <c r="DL262" s="69"/>
      <c r="DM262" s="46"/>
      <c r="DN262" s="69"/>
      <c r="DO262" s="69"/>
      <c r="DP262" s="69"/>
      <c r="DQ262" s="69"/>
      <c r="DR262" s="69"/>
      <c r="DS262" s="69"/>
      <c r="DT262" s="69"/>
      <c r="DU262" s="69"/>
      <c r="DV262" s="69"/>
      <c r="DW262" s="69"/>
      <c r="DX262" s="69"/>
      <c r="DY262" s="69"/>
      <c r="DZ262" s="69"/>
      <c r="EA262" s="69"/>
      <c r="EB262" s="69"/>
      <c r="EC262" s="69"/>
      <c r="ED262" s="69"/>
    </row>
    <row r="263" spans="1:134" ht="12.75" hidden="1" customHeight="1" x14ac:dyDescent="0.25">
      <c r="A263" s="46"/>
      <c r="B263" s="46"/>
      <c r="C263" s="46"/>
      <c r="D263" s="46"/>
      <c r="E263" s="308"/>
      <c r="F263" s="308"/>
      <c r="G263" s="308"/>
      <c r="H263" s="308"/>
      <c r="I263" s="308"/>
      <c r="J263" s="46"/>
      <c r="K263" s="46"/>
      <c r="L263" s="46"/>
      <c r="M263" s="46"/>
      <c r="N263" s="46"/>
      <c r="O263" s="46"/>
      <c r="P263" s="259"/>
      <c r="Q263" s="46"/>
      <c r="R263" s="46"/>
      <c r="S263" s="46"/>
      <c r="T263" s="46"/>
      <c r="U263" s="46"/>
      <c r="V263" s="46"/>
      <c r="W263" s="46"/>
      <c r="X263" s="46"/>
      <c r="Y263" s="46"/>
      <c r="Z263" s="53"/>
      <c r="AA263" s="53"/>
      <c r="AB263" s="53"/>
      <c r="AC263" s="53"/>
      <c r="AD263" s="53"/>
      <c r="AE263" s="53"/>
      <c r="AF263" s="53"/>
      <c r="AG263" s="53"/>
      <c r="AH263" s="53"/>
      <c r="AI263" s="53"/>
      <c r="AJ263" s="53"/>
      <c r="AK263" s="100" t="s">
        <v>246</v>
      </c>
      <c r="AL263" s="101">
        <f>+IF(AK263=CONTROLES!$C$50,CONTROLES!$D$50,CONTROLES!$D$51)</f>
        <v>15</v>
      </c>
      <c r="AM263" s="53"/>
      <c r="AN263" s="53"/>
      <c r="AO263" s="100" t="s">
        <v>252</v>
      </c>
      <c r="AP263" s="101">
        <f>+IF(AO263=CONTROLES!$C$54,CONTROLES!$D$54,CONTROLES!$D$55)</f>
        <v>15</v>
      </c>
      <c r="AQ263" s="53"/>
      <c r="AR263" s="53"/>
      <c r="AS263" s="53"/>
      <c r="AT263" s="53"/>
      <c r="AU263" s="53"/>
      <c r="AV263" s="53"/>
      <c r="AW263" s="53"/>
      <c r="AX263" s="46"/>
      <c r="AY263" s="53"/>
      <c r="AZ263" s="46"/>
      <c r="BA263" s="46"/>
      <c r="BB263" s="46"/>
      <c r="BC263" s="46"/>
      <c r="BD263" s="46"/>
      <c r="BE263" s="46"/>
      <c r="BF263" s="46"/>
      <c r="BG263" s="46"/>
      <c r="BH263" s="46"/>
      <c r="BI263" s="46"/>
      <c r="BJ263" s="46"/>
      <c r="BK263" s="46"/>
      <c r="BL263" s="46"/>
      <c r="BM263" s="46"/>
      <c r="BN263" s="46"/>
      <c r="BO263" s="46"/>
      <c r="BP263" s="46"/>
      <c r="BQ263" s="46"/>
      <c r="BR263" s="46"/>
      <c r="BS263" s="46"/>
      <c r="BT263" s="46"/>
      <c r="BU263" s="46"/>
      <c r="BV263" s="46"/>
      <c r="BW263" s="46"/>
      <c r="BX263" s="46"/>
      <c r="BY263" s="46"/>
      <c r="BZ263" s="46"/>
      <c r="CA263" s="46"/>
      <c r="CB263" s="46"/>
      <c r="CC263" s="46"/>
      <c r="CD263" s="46"/>
      <c r="CE263" s="46"/>
      <c r="CF263" s="46"/>
      <c r="CG263" s="46"/>
      <c r="CH263" s="46"/>
      <c r="CI263" s="46"/>
      <c r="CJ263" s="46"/>
      <c r="CK263" s="46"/>
      <c r="CL263" s="46"/>
      <c r="CM263" s="71"/>
      <c r="CN263" s="46"/>
      <c r="CO263" s="46"/>
      <c r="CP263" s="46"/>
      <c r="CQ263" s="46"/>
      <c r="CR263" s="46"/>
      <c r="CS263" s="46"/>
      <c r="CT263" s="46"/>
      <c r="CU263" s="46"/>
      <c r="CV263" s="46"/>
      <c r="CW263" s="46"/>
      <c r="CX263" s="46"/>
      <c r="CY263" s="46"/>
      <c r="CZ263" s="46"/>
      <c r="DA263" s="46"/>
      <c r="DB263" s="46"/>
      <c r="DC263" s="46"/>
      <c r="DD263" s="46"/>
      <c r="DE263" s="46"/>
      <c r="DF263" s="46"/>
      <c r="DG263" s="46"/>
      <c r="DH263" s="46"/>
      <c r="DI263" s="46"/>
      <c r="DJ263" s="46"/>
      <c r="DK263" s="69"/>
      <c r="DL263" s="69"/>
      <c r="DM263" s="46"/>
      <c r="DN263" s="69"/>
      <c r="DO263" s="69"/>
      <c r="DP263" s="69"/>
      <c r="DQ263" s="69"/>
      <c r="DR263" s="69"/>
      <c r="DS263" s="69"/>
      <c r="DT263" s="69"/>
      <c r="DU263" s="69"/>
      <c r="DV263" s="69"/>
      <c r="DW263" s="69"/>
      <c r="DX263" s="69"/>
      <c r="DY263" s="69"/>
      <c r="DZ263" s="69"/>
      <c r="EA263" s="69"/>
      <c r="EB263" s="69"/>
      <c r="EC263" s="69"/>
      <c r="ED263" s="69"/>
    </row>
    <row r="264" spans="1:134" ht="12.75" hidden="1" customHeight="1" x14ac:dyDescent="0.25">
      <c r="A264" s="46"/>
      <c r="B264" s="46"/>
      <c r="C264" s="46"/>
      <c r="D264" s="46"/>
      <c r="E264" s="308"/>
      <c r="F264" s="308"/>
      <c r="G264" s="308"/>
      <c r="H264" s="308"/>
      <c r="I264" s="308"/>
      <c r="J264" s="46"/>
      <c r="K264" s="46"/>
      <c r="L264" s="46"/>
      <c r="M264" s="46"/>
      <c r="N264" s="46"/>
      <c r="O264" s="46"/>
      <c r="P264" s="259"/>
      <c r="Q264" s="46"/>
      <c r="R264" s="46"/>
      <c r="S264" s="46"/>
      <c r="T264" s="46"/>
      <c r="U264" s="46"/>
      <c r="V264" s="46"/>
      <c r="W264" s="46"/>
      <c r="X264" s="46"/>
      <c r="Y264" s="46"/>
      <c r="Z264" s="53"/>
      <c r="AA264" s="53"/>
      <c r="AB264" s="53"/>
      <c r="AC264" s="53"/>
      <c r="AD264" s="53"/>
      <c r="AE264" s="53"/>
      <c r="AF264" s="53"/>
      <c r="AG264" s="53"/>
      <c r="AH264" s="53"/>
      <c r="AI264" s="53"/>
      <c r="AJ264" s="53"/>
      <c r="AK264" s="100" t="s">
        <v>246</v>
      </c>
      <c r="AL264" s="101">
        <f>+IF(AK264=CONTROLES!$C$50,CONTROLES!$D$50,CONTROLES!$D$51)</f>
        <v>15</v>
      </c>
      <c r="AM264" s="53"/>
      <c r="AN264" s="53"/>
      <c r="AO264" s="100" t="s">
        <v>252</v>
      </c>
      <c r="AP264" s="101">
        <f>+IF(AO264=CONTROLES!$C$54,CONTROLES!$D$54,CONTROLES!$D$55)</f>
        <v>15</v>
      </c>
      <c r="AQ264" s="53"/>
      <c r="AR264" s="53"/>
      <c r="AS264" s="53"/>
      <c r="AT264" s="53"/>
      <c r="AU264" s="53"/>
      <c r="AV264" s="53"/>
      <c r="AW264" s="53"/>
      <c r="AX264" s="46"/>
      <c r="AY264" s="53"/>
      <c r="AZ264" s="46"/>
      <c r="BA264" s="46"/>
      <c r="BB264" s="46"/>
      <c r="BC264" s="46"/>
      <c r="BD264" s="46"/>
      <c r="BE264" s="46"/>
      <c r="BF264" s="46"/>
      <c r="BG264" s="46"/>
      <c r="BH264" s="46"/>
      <c r="BI264" s="46"/>
      <c r="BJ264" s="46"/>
      <c r="BK264" s="46"/>
      <c r="BL264" s="46"/>
      <c r="BM264" s="46"/>
      <c r="BN264" s="46"/>
      <c r="BO264" s="46"/>
      <c r="BP264" s="46"/>
      <c r="BQ264" s="46"/>
      <c r="BR264" s="46"/>
      <c r="BS264" s="46"/>
      <c r="BT264" s="46"/>
      <c r="BU264" s="46"/>
      <c r="BV264" s="46"/>
      <c r="BW264" s="46"/>
      <c r="BX264" s="46"/>
      <c r="BY264" s="46"/>
      <c r="BZ264" s="46"/>
      <c r="CA264" s="46"/>
      <c r="CB264" s="46"/>
      <c r="CC264" s="46"/>
      <c r="CD264" s="46"/>
      <c r="CE264" s="46"/>
      <c r="CF264" s="46"/>
      <c r="CG264" s="46"/>
      <c r="CH264" s="46"/>
      <c r="CI264" s="46"/>
      <c r="CJ264" s="46"/>
      <c r="CK264" s="46"/>
      <c r="CL264" s="46"/>
      <c r="CM264" s="71"/>
      <c r="CN264" s="46"/>
      <c r="CO264" s="46"/>
      <c r="CP264" s="46"/>
      <c r="CQ264" s="46"/>
      <c r="CR264" s="46"/>
      <c r="CS264" s="46"/>
      <c r="CT264" s="46"/>
      <c r="CU264" s="46"/>
      <c r="CV264" s="46"/>
      <c r="CW264" s="46"/>
      <c r="CX264" s="46"/>
      <c r="CY264" s="46"/>
      <c r="CZ264" s="46"/>
      <c r="DA264" s="46"/>
      <c r="DB264" s="46"/>
      <c r="DC264" s="46"/>
      <c r="DD264" s="46"/>
      <c r="DE264" s="46"/>
      <c r="DF264" s="46"/>
      <c r="DG264" s="46"/>
      <c r="DH264" s="46"/>
      <c r="DI264" s="46"/>
      <c r="DJ264" s="46"/>
      <c r="DK264" s="69"/>
      <c r="DL264" s="69"/>
      <c r="DM264" s="46"/>
      <c r="DN264" s="69"/>
      <c r="DO264" s="69"/>
      <c r="DP264" s="69"/>
      <c r="DQ264" s="69"/>
      <c r="DR264" s="69"/>
      <c r="DS264" s="69"/>
      <c r="DT264" s="69"/>
      <c r="DU264" s="69"/>
      <c r="DV264" s="69"/>
      <c r="DW264" s="69"/>
      <c r="DX264" s="69"/>
      <c r="DY264" s="69"/>
      <c r="DZ264" s="69"/>
      <c r="EA264" s="69"/>
      <c r="EB264" s="69"/>
      <c r="EC264" s="69"/>
      <c r="ED264" s="69"/>
    </row>
    <row r="265" spans="1:134" ht="12.75" customHeight="1" x14ac:dyDescent="0.25">
      <c r="A265" s="46"/>
      <c r="B265" s="46"/>
      <c r="C265" s="46"/>
      <c r="D265" s="46"/>
      <c r="E265" s="308"/>
      <c r="F265" s="308"/>
      <c r="G265" s="308"/>
      <c r="H265" s="308"/>
      <c r="I265" s="308"/>
      <c r="J265" s="46"/>
      <c r="K265" s="46"/>
      <c r="L265" s="46"/>
      <c r="M265" s="46"/>
      <c r="N265" s="46"/>
      <c r="O265" s="46"/>
      <c r="P265" s="259"/>
      <c r="Q265" s="46"/>
      <c r="R265" s="46"/>
      <c r="S265" s="46"/>
      <c r="T265" s="46"/>
      <c r="U265" s="46"/>
      <c r="V265" s="46"/>
      <c r="W265" s="46"/>
      <c r="X265" s="46"/>
      <c r="Y265" s="46"/>
      <c r="Z265" s="53"/>
      <c r="AA265" s="53"/>
      <c r="AB265" s="53"/>
      <c r="AC265" s="53"/>
      <c r="AD265" s="53"/>
      <c r="AE265" s="53"/>
      <c r="AF265" s="53"/>
      <c r="AG265" s="53"/>
      <c r="AH265" s="53"/>
      <c r="AI265" s="53"/>
      <c r="AJ265" s="53"/>
      <c r="AK265" s="100" t="s">
        <v>246</v>
      </c>
      <c r="AL265" s="101">
        <f>+IF(AK265=CONTROLES!$C$50,CONTROLES!$D$50,CONTROLES!$D$51)</f>
        <v>15</v>
      </c>
      <c r="AM265" s="53"/>
      <c r="AN265" s="53"/>
      <c r="AO265" s="100" t="s">
        <v>252</v>
      </c>
      <c r="AP265" s="101">
        <f>+IF(AO265=CONTROLES!$C$54,CONTROLES!$D$54,CONTROLES!$D$55)</f>
        <v>15</v>
      </c>
      <c r="AQ265" s="53"/>
      <c r="AR265" s="53"/>
      <c r="AS265" s="53"/>
      <c r="AT265" s="53"/>
      <c r="AU265" s="53"/>
      <c r="AV265" s="53"/>
      <c r="AW265" s="53"/>
      <c r="AX265" s="46"/>
      <c r="AY265" s="53"/>
      <c r="AZ265" s="46"/>
      <c r="BA265" s="46"/>
      <c r="BB265" s="46"/>
      <c r="BC265" s="46"/>
      <c r="BD265" s="46"/>
      <c r="BE265" s="46"/>
      <c r="BF265" s="46"/>
      <c r="BG265" s="46"/>
      <c r="BH265" s="46"/>
      <c r="BI265" s="46"/>
      <c r="BJ265" s="46"/>
      <c r="BK265" s="46"/>
      <c r="BL265" s="46"/>
      <c r="BM265" s="46"/>
      <c r="BN265" s="46"/>
      <c r="BO265" s="46"/>
      <c r="BP265" s="46"/>
      <c r="BQ265" s="46"/>
      <c r="BR265" s="46"/>
      <c r="BS265" s="46"/>
      <c r="BT265" s="46"/>
      <c r="BU265" s="46"/>
      <c r="BV265" s="46"/>
      <c r="BW265" s="46"/>
      <c r="BX265" s="46"/>
      <c r="BY265" s="46"/>
      <c r="BZ265" s="46"/>
      <c r="CA265" s="46"/>
      <c r="CB265" s="46"/>
      <c r="CC265" s="46"/>
      <c r="CD265" s="46"/>
      <c r="CE265" s="46"/>
      <c r="CF265" s="46"/>
      <c r="CG265" s="46"/>
      <c r="CH265" s="46"/>
      <c r="CI265" s="46"/>
      <c r="CJ265" s="46"/>
      <c r="CK265" s="46"/>
      <c r="CL265" s="46"/>
      <c r="CM265" s="71"/>
      <c r="CN265" s="46"/>
      <c r="CO265" s="46"/>
      <c r="CP265" s="46"/>
      <c r="CQ265" s="46"/>
      <c r="CR265" s="46"/>
      <c r="CS265" s="46"/>
      <c r="CT265" s="46"/>
      <c r="CU265" s="46"/>
      <c r="CV265" s="46"/>
      <c r="CW265" s="46"/>
      <c r="CX265" s="46"/>
      <c r="CY265" s="46"/>
      <c r="CZ265" s="46"/>
      <c r="DA265" s="46"/>
      <c r="DB265" s="46"/>
      <c r="DC265" s="46"/>
      <c r="DD265" s="46"/>
      <c r="DE265" s="46"/>
      <c r="DF265" s="46"/>
      <c r="DG265" s="46"/>
      <c r="DH265" s="46"/>
      <c r="DI265" s="46"/>
      <c r="DJ265" s="46"/>
      <c r="DK265" s="69"/>
      <c r="DL265" s="69"/>
      <c r="DM265" s="46"/>
      <c r="DN265" s="69"/>
      <c r="DO265" s="69"/>
      <c r="DP265" s="69"/>
      <c r="DQ265" s="69"/>
      <c r="DR265" s="69"/>
      <c r="DS265" s="69"/>
      <c r="DT265" s="69"/>
      <c r="DU265" s="69"/>
      <c r="DV265" s="69"/>
      <c r="DW265" s="69"/>
      <c r="DX265" s="69"/>
      <c r="DY265" s="69"/>
      <c r="DZ265" s="69"/>
      <c r="EA265" s="69"/>
      <c r="EB265" s="69"/>
      <c r="EC265" s="69"/>
      <c r="ED265" s="69"/>
    </row>
    <row r="266" spans="1:134" ht="12.75" customHeight="1" x14ac:dyDescent="0.25">
      <c r="A266" s="46"/>
      <c r="B266" s="46"/>
      <c r="C266" s="46"/>
      <c r="D266" s="46"/>
      <c r="E266" s="308"/>
      <c r="F266" s="308"/>
      <c r="G266" s="308"/>
      <c r="H266" s="308"/>
      <c r="I266" s="308"/>
      <c r="J266" s="46"/>
      <c r="K266" s="46"/>
      <c r="L266" s="46"/>
      <c r="M266" s="46"/>
      <c r="N266" s="46"/>
      <c r="O266" s="46"/>
      <c r="P266" s="259"/>
      <c r="Q266" s="46"/>
      <c r="R266" s="46"/>
      <c r="S266" s="46"/>
      <c r="T266" s="46"/>
      <c r="U266" s="46"/>
      <c r="V266" s="46"/>
      <c r="W266" s="46"/>
      <c r="X266" s="46"/>
      <c r="Y266" s="46"/>
      <c r="Z266" s="53"/>
      <c r="AA266" s="53"/>
      <c r="AB266" s="53"/>
      <c r="AC266" s="53"/>
      <c r="AD266" s="53"/>
      <c r="AE266" s="53"/>
      <c r="AF266" s="53"/>
      <c r="AG266" s="53"/>
      <c r="AH266" s="53"/>
      <c r="AI266" s="53"/>
      <c r="AJ266" s="53"/>
      <c r="AK266" s="100" t="s">
        <v>246</v>
      </c>
      <c r="AL266" s="101">
        <f>+IF(AK266=CONTROLES!$C$50,CONTROLES!$D$50,CONTROLES!$D$51)</f>
        <v>15</v>
      </c>
      <c r="AM266" s="53"/>
      <c r="AN266" s="53"/>
      <c r="AO266" s="100" t="s">
        <v>252</v>
      </c>
      <c r="AP266" s="101">
        <f>+IF(AO266=CONTROLES!$C$54,CONTROLES!$D$54,CONTROLES!$D$55)</f>
        <v>15</v>
      </c>
      <c r="AQ266" s="53"/>
      <c r="AR266" s="53"/>
      <c r="AS266" s="53"/>
      <c r="AT266" s="53"/>
      <c r="AU266" s="53"/>
      <c r="AV266" s="53"/>
      <c r="AW266" s="53"/>
      <c r="AX266" s="46"/>
      <c r="AY266" s="53"/>
      <c r="AZ266" s="46"/>
      <c r="BA266" s="46"/>
      <c r="BB266" s="46"/>
      <c r="BC266" s="46"/>
      <c r="BD266" s="46"/>
      <c r="BE266" s="46"/>
      <c r="BF266" s="46"/>
      <c r="BG266" s="46"/>
      <c r="BH266" s="46"/>
      <c r="BI266" s="46"/>
      <c r="BJ266" s="46"/>
      <c r="BK266" s="46"/>
      <c r="BL266" s="46"/>
      <c r="BM266" s="46"/>
      <c r="BN266" s="46"/>
      <c r="BO266" s="46"/>
      <c r="BP266" s="46"/>
      <c r="BQ266" s="46"/>
      <c r="BR266" s="46"/>
      <c r="BS266" s="46"/>
      <c r="BT266" s="46"/>
      <c r="BU266" s="46"/>
      <c r="BV266" s="46"/>
      <c r="BW266" s="46"/>
      <c r="BX266" s="46"/>
      <c r="BY266" s="46"/>
      <c r="BZ266" s="46"/>
      <c r="CA266" s="46"/>
      <c r="CB266" s="46"/>
      <c r="CC266" s="46"/>
      <c r="CD266" s="46"/>
      <c r="CE266" s="46"/>
      <c r="CF266" s="46"/>
      <c r="CG266" s="46"/>
      <c r="CH266" s="46"/>
      <c r="CI266" s="46"/>
      <c r="CJ266" s="46"/>
      <c r="CK266" s="46"/>
      <c r="CL266" s="46"/>
      <c r="CM266" s="71"/>
      <c r="CN266" s="46"/>
      <c r="CO266" s="46"/>
      <c r="CP266" s="46"/>
      <c r="CQ266" s="46"/>
      <c r="CR266" s="46"/>
      <c r="CS266" s="46"/>
      <c r="CT266" s="46"/>
      <c r="CU266" s="46"/>
      <c r="CV266" s="46"/>
      <c r="CW266" s="46"/>
      <c r="CX266" s="46"/>
      <c r="CY266" s="46"/>
      <c r="CZ266" s="46"/>
      <c r="DA266" s="46"/>
      <c r="DB266" s="46"/>
      <c r="DC266" s="46"/>
      <c r="DD266" s="46"/>
      <c r="DE266" s="46"/>
      <c r="DF266" s="46"/>
      <c r="DG266" s="46"/>
      <c r="DH266" s="46"/>
      <c r="DI266" s="46"/>
      <c r="DJ266" s="46"/>
      <c r="DK266" s="69"/>
      <c r="DL266" s="69"/>
      <c r="DM266" s="46"/>
      <c r="DN266" s="69"/>
      <c r="DO266" s="69"/>
      <c r="DP266" s="69"/>
      <c r="DQ266" s="69"/>
      <c r="DR266" s="69"/>
      <c r="DS266" s="69"/>
      <c r="DT266" s="69"/>
      <c r="DU266" s="69"/>
      <c r="DV266" s="69"/>
      <c r="DW266" s="69"/>
      <c r="DX266" s="69"/>
      <c r="DY266" s="69"/>
      <c r="DZ266" s="69"/>
      <c r="EA266" s="69"/>
      <c r="EB266" s="69"/>
      <c r="EC266" s="69"/>
      <c r="ED266" s="69"/>
    </row>
    <row r="267" spans="1:134" ht="12.75" customHeight="1" x14ac:dyDescent="0.25">
      <c r="A267" s="46"/>
      <c r="B267" s="46"/>
      <c r="C267" s="46"/>
      <c r="D267" s="46"/>
      <c r="E267" s="308"/>
      <c r="F267" s="308"/>
      <c r="G267" s="308"/>
      <c r="H267" s="308"/>
      <c r="I267" s="308"/>
      <c r="J267" s="46"/>
      <c r="K267" s="46"/>
      <c r="L267" s="46"/>
      <c r="M267" s="46"/>
      <c r="N267" s="46"/>
      <c r="O267" s="46"/>
      <c r="P267" s="259"/>
      <c r="Q267" s="46"/>
      <c r="R267" s="46"/>
      <c r="S267" s="46"/>
      <c r="T267" s="46"/>
      <c r="U267" s="46"/>
      <c r="V267" s="46"/>
      <c r="W267" s="46"/>
      <c r="X267" s="46"/>
      <c r="Y267" s="46"/>
      <c r="Z267" s="53"/>
      <c r="AA267" s="53"/>
      <c r="AB267" s="53"/>
      <c r="AC267" s="53"/>
      <c r="AD267" s="53"/>
      <c r="AE267" s="53"/>
      <c r="AF267" s="53"/>
      <c r="AG267" s="53"/>
      <c r="AH267" s="53"/>
      <c r="AI267" s="53"/>
      <c r="AJ267" s="53"/>
      <c r="AK267" s="100" t="s">
        <v>246</v>
      </c>
      <c r="AL267" s="101">
        <f>+IF(AK267=CONTROLES!$C$50,CONTROLES!$D$50,CONTROLES!$D$51)</f>
        <v>15</v>
      </c>
      <c r="AM267" s="53"/>
      <c r="AN267" s="53"/>
      <c r="AO267" s="100" t="s">
        <v>252</v>
      </c>
      <c r="AP267" s="101">
        <f>+IF(AO267=CONTROLES!$C$54,CONTROLES!$D$54,CONTROLES!$D$55)</f>
        <v>15</v>
      </c>
      <c r="AQ267" s="53"/>
      <c r="AR267" s="53"/>
      <c r="AS267" s="53"/>
      <c r="AT267" s="53"/>
      <c r="AU267" s="53"/>
      <c r="AV267" s="53"/>
      <c r="AW267" s="53"/>
      <c r="AX267" s="46"/>
      <c r="AY267" s="53"/>
      <c r="AZ267" s="46"/>
      <c r="BA267" s="46"/>
      <c r="BB267" s="46"/>
      <c r="BC267" s="46"/>
      <c r="BD267" s="46"/>
      <c r="BE267" s="46"/>
      <c r="BF267" s="46"/>
      <c r="BG267" s="46"/>
      <c r="BH267" s="46"/>
      <c r="BI267" s="46"/>
      <c r="BJ267" s="46"/>
      <c r="BK267" s="46"/>
      <c r="BL267" s="46"/>
      <c r="BM267" s="46"/>
      <c r="BN267" s="46"/>
      <c r="BO267" s="46"/>
      <c r="BP267" s="46"/>
      <c r="BQ267" s="46"/>
      <c r="BR267" s="46"/>
      <c r="BS267" s="46"/>
      <c r="BT267" s="46"/>
      <c r="BU267" s="46"/>
      <c r="BV267" s="46"/>
      <c r="BW267" s="46"/>
      <c r="BX267" s="46"/>
      <c r="BY267" s="46"/>
      <c r="BZ267" s="46"/>
      <c r="CA267" s="46"/>
      <c r="CB267" s="46"/>
      <c r="CC267" s="46"/>
      <c r="CD267" s="46"/>
      <c r="CE267" s="46"/>
      <c r="CF267" s="46"/>
      <c r="CG267" s="46"/>
      <c r="CH267" s="46"/>
      <c r="CI267" s="46"/>
      <c r="CJ267" s="46"/>
      <c r="CK267" s="46"/>
      <c r="CL267" s="46"/>
      <c r="CM267" s="71"/>
      <c r="CN267" s="46"/>
      <c r="CO267" s="46"/>
      <c r="CP267" s="46"/>
      <c r="CQ267" s="46"/>
      <c r="CR267" s="46"/>
      <c r="CS267" s="46"/>
      <c r="CT267" s="46"/>
      <c r="CU267" s="46"/>
      <c r="CV267" s="46"/>
      <c r="CW267" s="46"/>
      <c r="CX267" s="46"/>
      <c r="CY267" s="46"/>
      <c r="CZ267" s="46"/>
      <c r="DA267" s="46"/>
      <c r="DB267" s="46"/>
      <c r="DC267" s="46"/>
      <c r="DD267" s="46"/>
      <c r="DE267" s="46"/>
      <c r="DF267" s="46"/>
      <c r="DG267" s="46"/>
      <c r="DH267" s="46"/>
      <c r="DI267" s="46"/>
      <c r="DJ267" s="46"/>
      <c r="DK267" s="69"/>
      <c r="DL267" s="69"/>
      <c r="DM267" s="46"/>
      <c r="DN267" s="69"/>
      <c r="DO267" s="69"/>
      <c r="DP267" s="69"/>
      <c r="DQ267" s="69"/>
      <c r="DR267" s="69"/>
      <c r="DS267" s="69"/>
      <c r="DT267" s="69"/>
      <c r="DU267" s="69"/>
      <c r="DV267" s="69"/>
      <c r="DW267" s="69"/>
      <c r="DX267" s="69"/>
      <c r="DY267" s="69"/>
      <c r="DZ267" s="69"/>
      <c r="EA267" s="69"/>
      <c r="EB267" s="69"/>
      <c r="EC267" s="69"/>
      <c r="ED267" s="69"/>
    </row>
    <row r="268" spans="1:134" ht="12.75" customHeight="1" x14ac:dyDescent="0.25">
      <c r="A268" s="46"/>
      <c r="B268" s="46"/>
      <c r="C268" s="46"/>
      <c r="D268" s="46"/>
      <c r="E268" s="308"/>
      <c r="F268" s="308"/>
      <c r="G268" s="308"/>
      <c r="H268" s="308"/>
      <c r="I268" s="308"/>
      <c r="J268" s="46"/>
      <c r="K268" s="46"/>
      <c r="L268" s="46"/>
      <c r="M268" s="46"/>
      <c r="N268" s="46"/>
      <c r="O268" s="46"/>
      <c r="P268" s="259"/>
      <c r="Q268" s="46"/>
      <c r="R268" s="46"/>
      <c r="S268" s="46"/>
      <c r="T268" s="46"/>
      <c r="U268" s="46"/>
      <c r="V268" s="46"/>
      <c r="W268" s="46"/>
      <c r="X268" s="46"/>
      <c r="Y268" s="46"/>
      <c r="Z268" s="53"/>
      <c r="AA268" s="53"/>
      <c r="AB268" s="53"/>
      <c r="AC268" s="53"/>
      <c r="AD268" s="53"/>
      <c r="AE268" s="53"/>
      <c r="AF268" s="53"/>
      <c r="AG268" s="53"/>
      <c r="AH268" s="53"/>
      <c r="AI268" s="53"/>
      <c r="AJ268" s="53"/>
      <c r="AK268" s="100" t="s">
        <v>246</v>
      </c>
      <c r="AL268" s="101">
        <f>+IF(AK268=CONTROLES!$C$50,CONTROLES!$D$50,CONTROLES!$D$51)</f>
        <v>15</v>
      </c>
      <c r="AM268" s="53"/>
      <c r="AN268" s="53"/>
      <c r="AO268" s="100" t="s">
        <v>252</v>
      </c>
      <c r="AP268" s="101">
        <f>+IF(AO268=CONTROLES!$C$54,CONTROLES!$D$54,CONTROLES!$D$55)</f>
        <v>15</v>
      </c>
      <c r="AQ268" s="53"/>
      <c r="AR268" s="53"/>
      <c r="AS268" s="53"/>
      <c r="AT268" s="53"/>
      <c r="AU268" s="53"/>
      <c r="AV268" s="53"/>
      <c r="AW268" s="53"/>
      <c r="AX268" s="46"/>
      <c r="AY268" s="53"/>
      <c r="AZ268" s="46"/>
      <c r="BA268" s="46"/>
      <c r="BB268" s="46"/>
      <c r="BC268" s="46"/>
      <c r="BD268" s="46"/>
      <c r="BE268" s="46"/>
      <c r="BF268" s="46"/>
      <c r="BG268" s="46"/>
      <c r="BH268" s="46"/>
      <c r="BI268" s="46"/>
      <c r="BJ268" s="46"/>
      <c r="BK268" s="46"/>
      <c r="BL268" s="46"/>
      <c r="BM268" s="46"/>
      <c r="BN268" s="46"/>
      <c r="BO268" s="46"/>
      <c r="BP268" s="46"/>
      <c r="BQ268" s="46"/>
      <c r="BR268" s="46"/>
      <c r="BS268" s="46"/>
      <c r="BT268" s="46"/>
      <c r="BU268" s="46"/>
      <c r="BV268" s="46"/>
      <c r="BW268" s="46"/>
      <c r="BX268" s="46"/>
      <c r="BY268" s="46"/>
      <c r="BZ268" s="46"/>
      <c r="CA268" s="46"/>
      <c r="CB268" s="46"/>
      <c r="CC268" s="46"/>
      <c r="CD268" s="46"/>
      <c r="CE268" s="46"/>
      <c r="CF268" s="46"/>
      <c r="CG268" s="46"/>
      <c r="CH268" s="46"/>
      <c r="CI268" s="46"/>
      <c r="CJ268" s="46"/>
      <c r="CK268" s="46"/>
      <c r="CL268" s="46"/>
      <c r="CM268" s="71"/>
      <c r="CN268" s="46"/>
      <c r="CO268" s="46"/>
      <c r="CP268" s="46"/>
      <c r="CQ268" s="46"/>
      <c r="CR268" s="46"/>
      <c r="CS268" s="46"/>
      <c r="CT268" s="46"/>
      <c r="CU268" s="46"/>
      <c r="CV268" s="46"/>
      <c r="CW268" s="46"/>
      <c r="CX268" s="46"/>
      <c r="CY268" s="46"/>
      <c r="CZ268" s="46"/>
      <c r="DA268" s="46"/>
      <c r="DB268" s="46"/>
      <c r="DC268" s="46"/>
      <c r="DD268" s="46"/>
      <c r="DE268" s="46"/>
      <c r="DF268" s="46"/>
      <c r="DG268" s="46"/>
      <c r="DH268" s="46"/>
      <c r="DI268" s="46"/>
      <c r="DJ268" s="46"/>
      <c r="DK268" s="69"/>
      <c r="DL268" s="69"/>
      <c r="DM268" s="46"/>
      <c r="DN268" s="69"/>
      <c r="DO268" s="69"/>
      <c r="DP268" s="69"/>
      <c r="DQ268" s="69"/>
      <c r="DR268" s="69"/>
      <c r="DS268" s="69"/>
      <c r="DT268" s="69"/>
      <c r="DU268" s="69"/>
      <c r="DV268" s="69"/>
      <c r="DW268" s="69"/>
      <c r="DX268" s="69"/>
      <c r="DY268" s="69"/>
      <c r="DZ268" s="69"/>
      <c r="EA268" s="69"/>
      <c r="EB268" s="69"/>
      <c r="EC268" s="69"/>
      <c r="ED268" s="69"/>
    </row>
    <row r="269" spans="1:134" ht="12.75" customHeight="1" x14ac:dyDescent="0.25">
      <c r="A269" s="46"/>
      <c r="B269" s="46"/>
      <c r="C269" s="46"/>
      <c r="D269" s="46"/>
      <c r="E269" s="308"/>
      <c r="F269" s="308"/>
      <c r="G269" s="308"/>
      <c r="H269" s="308"/>
      <c r="I269" s="308"/>
      <c r="J269" s="46"/>
      <c r="K269" s="46"/>
      <c r="L269" s="46"/>
      <c r="M269" s="46"/>
      <c r="N269" s="46"/>
      <c r="O269" s="46"/>
      <c r="P269" s="259"/>
      <c r="Q269" s="46"/>
      <c r="R269" s="46"/>
      <c r="S269" s="46"/>
      <c r="T269" s="46"/>
      <c r="U269" s="46"/>
      <c r="V269" s="46"/>
      <c r="W269" s="46"/>
      <c r="X269" s="46"/>
      <c r="Y269" s="46"/>
      <c r="Z269" s="53"/>
      <c r="AA269" s="53"/>
      <c r="AB269" s="53"/>
      <c r="AC269" s="53"/>
      <c r="AD269" s="53"/>
      <c r="AE269" s="53"/>
      <c r="AF269" s="53"/>
      <c r="AG269" s="53"/>
      <c r="AH269" s="53"/>
      <c r="AI269" s="53"/>
      <c r="AJ269" s="53"/>
      <c r="AK269" s="100" t="s">
        <v>246</v>
      </c>
      <c r="AL269" s="101">
        <f>+IF(AK269=CONTROLES!$C$50,CONTROLES!$D$50,CONTROLES!$D$51)</f>
        <v>15</v>
      </c>
      <c r="AM269" s="53"/>
      <c r="AN269" s="53"/>
      <c r="AO269" s="100" t="s">
        <v>252</v>
      </c>
      <c r="AP269" s="101">
        <f>+IF(AO269=CONTROLES!$C$54,CONTROLES!$D$54,CONTROLES!$D$55)</f>
        <v>15</v>
      </c>
      <c r="AQ269" s="53"/>
      <c r="AR269" s="53"/>
      <c r="AS269" s="53"/>
      <c r="AT269" s="53"/>
      <c r="AU269" s="53"/>
      <c r="AV269" s="53"/>
      <c r="AW269" s="53"/>
      <c r="AX269" s="46"/>
      <c r="AY269" s="53"/>
      <c r="AZ269" s="46"/>
      <c r="BA269" s="46"/>
      <c r="BB269" s="46"/>
      <c r="BC269" s="46"/>
      <c r="BD269" s="46"/>
      <c r="BE269" s="46"/>
      <c r="BF269" s="46"/>
      <c r="BG269" s="46"/>
      <c r="BH269" s="46"/>
      <c r="BI269" s="46"/>
      <c r="BJ269" s="46"/>
      <c r="BK269" s="46"/>
      <c r="BL269" s="46"/>
      <c r="BM269" s="46"/>
      <c r="BN269" s="46"/>
      <c r="BO269" s="46"/>
      <c r="BP269" s="46"/>
      <c r="BQ269" s="46"/>
      <c r="BR269" s="46"/>
      <c r="BS269" s="46"/>
      <c r="BT269" s="46"/>
      <c r="BU269" s="46"/>
      <c r="BV269" s="46"/>
      <c r="BW269" s="46"/>
      <c r="BX269" s="46"/>
      <c r="BY269" s="46"/>
      <c r="BZ269" s="46"/>
      <c r="CA269" s="46"/>
      <c r="CB269" s="46"/>
      <c r="CC269" s="46"/>
      <c r="CD269" s="46"/>
      <c r="CE269" s="46"/>
      <c r="CF269" s="46"/>
      <c r="CG269" s="46"/>
      <c r="CH269" s="46"/>
      <c r="CI269" s="46"/>
      <c r="CJ269" s="46"/>
      <c r="CK269" s="46"/>
      <c r="CL269" s="46"/>
      <c r="CM269" s="71"/>
      <c r="CN269" s="46"/>
      <c r="CO269" s="46"/>
      <c r="CP269" s="46"/>
      <c r="CQ269" s="46"/>
      <c r="CR269" s="46"/>
      <c r="CS269" s="46"/>
      <c r="CT269" s="46"/>
      <c r="CU269" s="46"/>
      <c r="CV269" s="46"/>
      <c r="CW269" s="46"/>
      <c r="CX269" s="46"/>
      <c r="CY269" s="46"/>
      <c r="CZ269" s="46"/>
      <c r="DA269" s="46"/>
      <c r="DB269" s="46"/>
      <c r="DC269" s="46"/>
      <c r="DD269" s="46"/>
      <c r="DE269" s="46"/>
      <c r="DF269" s="46"/>
      <c r="DG269" s="46"/>
      <c r="DH269" s="46"/>
      <c r="DI269" s="46"/>
      <c r="DJ269" s="46"/>
      <c r="DK269" s="69"/>
      <c r="DL269" s="69"/>
      <c r="DM269" s="46"/>
      <c r="DN269" s="69"/>
      <c r="DO269" s="69"/>
      <c r="DP269" s="69"/>
      <c r="DQ269" s="69"/>
      <c r="DR269" s="69"/>
      <c r="DS269" s="69"/>
      <c r="DT269" s="69"/>
      <c r="DU269" s="69"/>
      <c r="DV269" s="69"/>
      <c r="DW269" s="69"/>
      <c r="DX269" s="69"/>
      <c r="DY269" s="69"/>
      <c r="DZ269" s="69"/>
      <c r="EA269" s="69"/>
      <c r="EB269" s="69"/>
      <c r="EC269" s="69"/>
      <c r="ED269" s="69"/>
    </row>
    <row r="270" spans="1:134" ht="12.75" customHeight="1" x14ac:dyDescent="0.25">
      <c r="A270" s="46"/>
      <c r="B270" s="46"/>
      <c r="C270" s="46"/>
      <c r="D270" s="46"/>
      <c r="E270" s="308"/>
      <c r="F270" s="308"/>
      <c r="G270" s="308"/>
      <c r="H270" s="308"/>
      <c r="I270" s="308"/>
      <c r="J270" s="46"/>
      <c r="K270" s="46"/>
      <c r="L270" s="46"/>
      <c r="M270" s="46"/>
      <c r="N270" s="46"/>
      <c r="O270" s="46"/>
      <c r="P270" s="259"/>
      <c r="Q270" s="46"/>
      <c r="R270" s="46"/>
      <c r="S270" s="46"/>
      <c r="T270" s="46"/>
      <c r="U270" s="46"/>
      <c r="V270" s="46"/>
      <c r="W270" s="46"/>
      <c r="X270" s="46"/>
      <c r="Y270" s="46"/>
      <c r="Z270" s="53"/>
      <c r="AA270" s="53"/>
      <c r="AB270" s="53"/>
      <c r="AC270" s="53"/>
      <c r="AD270" s="53"/>
      <c r="AE270" s="53"/>
      <c r="AF270" s="53"/>
      <c r="AG270" s="53"/>
      <c r="AH270" s="53"/>
      <c r="AI270" s="53"/>
      <c r="AJ270" s="53"/>
      <c r="AK270" s="100" t="s">
        <v>246</v>
      </c>
      <c r="AL270" s="101">
        <f>+IF(AK270=CONTROLES!$C$50,CONTROLES!$D$50,CONTROLES!$D$51)</f>
        <v>15</v>
      </c>
      <c r="AM270" s="53"/>
      <c r="AN270" s="53"/>
      <c r="AO270" s="100" t="s">
        <v>252</v>
      </c>
      <c r="AP270" s="101">
        <f>+IF(AO270=CONTROLES!$C$54,CONTROLES!$D$54,CONTROLES!$D$55)</f>
        <v>15</v>
      </c>
      <c r="AQ270" s="53"/>
      <c r="AR270" s="53"/>
      <c r="AS270" s="53"/>
      <c r="AT270" s="53"/>
      <c r="AU270" s="53"/>
      <c r="AV270" s="53"/>
      <c r="AW270" s="53"/>
      <c r="AX270" s="46"/>
      <c r="AY270" s="53"/>
      <c r="AZ270" s="46"/>
      <c r="BA270" s="46"/>
      <c r="BB270" s="46"/>
      <c r="BC270" s="46"/>
      <c r="BD270" s="46"/>
      <c r="BE270" s="46"/>
      <c r="BF270" s="46"/>
      <c r="BG270" s="46"/>
      <c r="BH270" s="46"/>
      <c r="BI270" s="46"/>
      <c r="BJ270" s="46"/>
      <c r="BK270" s="46"/>
      <c r="BL270" s="46"/>
      <c r="BM270" s="46"/>
      <c r="BN270" s="46"/>
      <c r="BO270" s="46"/>
      <c r="BP270" s="46"/>
      <c r="BQ270" s="46"/>
      <c r="BR270" s="46"/>
      <c r="BS270" s="46"/>
      <c r="BT270" s="46"/>
      <c r="BU270" s="46"/>
      <c r="BV270" s="46"/>
      <c r="BW270" s="46"/>
      <c r="BX270" s="46"/>
      <c r="BY270" s="46"/>
      <c r="BZ270" s="46"/>
      <c r="CA270" s="46"/>
      <c r="CB270" s="46"/>
      <c r="CC270" s="46"/>
      <c r="CD270" s="46"/>
      <c r="CE270" s="46"/>
      <c r="CF270" s="46"/>
      <c r="CG270" s="46"/>
      <c r="CH270" s="46"/>
      <c r="CI270" s="46"/>
      <c r="CJ270" s="46"/>
      <c r="CK270" s="46"/>
      <c r="CL270" s="46"/>
      <c r="CM270" s="71"/>
      <c r="CN270" s="46"/>
      <c r="CO270" s="46"/>
      <c r="CP270" s="46"/>
      <c r="CQ270" s="46"/>
      <c r="CR270" s="46"/>
      <c r="CS270" s="46"/>
      <c r="CT270" s="46"/>
      <c r="CU270" s="46"/>
      <c r="CV270" s="46"/>
      <c r="CW270" s="46"/>
      <c r="CX270" s="46"/>
      <c r="CY270" s="46"/>
      <c r="CZ270" s="46"/>
      <c r="DA270" s="46"/>
      <c r="DB270" s="46"/>
      <c r="DC270" s="46"/>
      <c r="DD270" s="46"/>
      <c r="DE270" s="46"/>
      <c r="DF270" s="46"/>
      <c r="DG270" s="46"/>
      <c r="DH270" s="46"/>
      <c r="DI270" s="46"/>
      <c r="DJ270" s="46"/>
      <c r="DK270" s="69"/>
      <c r="DL270" s="69"/>
      <c r="DM270" s="46"/>
      <c r="DN270" s="69"/>
      <c r="DO270" s="69"/>
      <c r="DP270" s="69"/>
      <c r="DQ270" s="69"/>
      <c r="DR270" s="69"/>
      <c r="DS270" s="69"/>
      <c r="DT270" s="69"/>
      <c r="DU270" s="69"/>
      <c r="DV270" s="69"/>
      <c r="DW270" s="69"/>
      <c r="DX270" s="69"/>
      <c r="DY270" s="69"/>
      <c r="DZ270" s="69"/>
      <c r="EA270" s="69"/>
      <c r="EB270" s="69"/>
      <c r="EC270" s="69"/>
      <c r="ED270" s="69"/>
    </row>
    <row r="271" spans="1:134" ht="12.75" customHeight="1" x14ac:dyDescent="0.25">
      <c r="A271" s="46"/>
      <c r="B271" s="46"/>
      <c r="C271" s="46"/>
      <c r="D271" s="46"/>
      <c r="E271" s="308"/>
      <c r="F271" s="308"/>
      <c r="G271" s="308"/>
      <c r="H271" s="308"/>
      <c r="I271" s="308"/>
      <c r="J271" s="46"/>
      <c r="K271" s="46"/>
      <c r="L271" s="46"/>
      <c r="M271" s="46"/>
      <c r="N271" s="46"/>
      <c r="O271" s="46"/>
      <c r="P271" s="259"/>
      <c r="Q271" s="46"/>
      <c r="R271" s="46"/>
      <c r="S271" s="46"/>
      <c r="T271" s="46"/>
      <c r="U271" s="46"/>
      <c r="V271" s="46"/>
      <c r="W271" s="46"/>
      <c r="X271" s="46"/>
      <c r="Y271" s="46"/>
      <c r="Z271" s="53"/>
      <c r="AA271" s="53"/>
      <c r="AB271" s="53"/>
      <c r="AC271" s="53"/>
      <c r="AD271" s="53"/>
      <c r="AE271" s="53"/>
      <c r="AF271" s="53"/>
      <c r="AG271" s="53"/>
      <c r="AH271" s="53"/>
      <c r="AI271" s="53"/>
      <c r="AJ271" s="53"/>
      <c r="AK271" s="100" t="s">
        <v>246</v>
      </c>
      <c r="AL271" s="101">
        <f>+IF(AK271=CONTROLES!$C$50,CONTROLES!$D$50,CONTROLES!$D$51)</f>
        <v>15</v>
      </c>
      <c r="AM271" s="53"/>
      <c r="AN271" s="53"/>
      <c r="AO271" s="100" t="s">
        <v>252</v>
      </c>
      <c r="AP271" s="101">
        <f>+IF(AO271=CONTROLES!$C$54,CONTROLES!$D$54,CONTROLES!$D$55)</f>
        <v>15</v>
      </c>
      <c r="AQ271" s="53"/>
      <c r="AR271" s="53"/>
      <c r="AS271" s="53"/>
      <c r="AT271" s="53"/>
      <c r="AU271" s="53"/>
      <c r="AV271" s="53"/>
      <c r="AW271" s="53"/>
      <c r="AX271" s="46"/>
      <c r="AY271" s="53"/>
      <c r="AZ271" s="46"/>
      <c r="BA271" s="46"/>
      <c r="BB271" s="46"/>
      <c r="BC271" s="46"/>
      <c r="BD271" s="46"/>
      <c r="BE271" s="46"/>
      <c r="BF271" s="46"/>
      <c r="BG271" s="46"/>
      <c r="BH271" s="46"/>
      <c r="BI271" s="46"/>
      <c r="BJ271" s="46"/>
      <c r="BK271" s="46"/>
      <c r="BL271" s="46"/>
      <c r="BM271" s="46"/>
      <c r="BN271" s="46"/>
      <c r="BO271" s="46"/>
      <c r="BP271" s="46"/>
      <c r="BQ271" s="46"/>
      <c r="BR271" s="46"/>
      <c r="BS271" s="46"/>
      <c r="BT271" s="46"/>
      <c r="BU271" s="46"/>
      <c r="BV271" s="46"/>
      <c r="BW271" s="46"/>
      <c r="BX271" s="46"/>
      <c r="BY271" s="46"/>
      <c r="BZ271" s="46"/>
      <c r="CA271" s="46"/>
      <c r="CB271" s="46"/>
      <c r="CC271" s="46"/>
      <c r="CD271" s="46"/>
      <c r="CE271" s="46"/>
      <c r="CF271" s="46"/>
      <c r="CG271" s="46"/>
      <c r="CH271" s="46"/>
      <c r="CI271" s="46"/>
      <c r="CJ271" s="46"/>
      <c r="CK271" s="46"/>
      <c r="CL271" s="46"/>
      <c r="CM271" s="71"/>
      <c r="CN271" s="46"/>
      <c r="CO271" s="46"/>
      <c r="CP271" s="46"/>
      <c r="CQ271" s="46"/>
      <c r="CR271" s="46"/>
      <c r="CS271" s="46"/>
      <c r="CT271" s="46"/>
      <c r="CU271" s="46"/>
      <c r="CV271" s="46"/>
      <c r="CW271" s="46"/>
      <c r="CX271" s="46"/>
      <c r="CY271" s="46"/>
      <c r="CZ271" s="46"/>
      <c r="DA271" s="46"/>
      <c r="DB271" s="46"/>
      <c r="DC271" s="46"/>
      <c r="DD271" s="46"/>
      <c r="DE271" s="46"/>
      <c r="DF271" s="46"/>
      <c r="DG271" s="46"/>
      <c r="DH271" s="46"/>
      <c r="DI271" s="46"/>
      <c r="DJ271" s="46"/>
      <c r="DK271" s="69"/>
      <c r="DL271" s="69"/>
      <c r="DM271" s="46"/>
      <c r="DN271" s="69"/>
      <c r="DO271" s="69"/>
      <c r="DP271" s="69"/>
      <c r="DQ271" s="69"/>
      <c r="DR271" s="69"/>
      <c r="DS271" s="69"/>
      <c r="DT271" s="69"/>
      <c r="DU271" s="69"/>
      <c r="DV271" s="69"/>
      <c r="DW271" s="69"/>
      <c r="DX271" s="69"/>
      <c r="DY271" s="69"/>
      <c r="DZ271" s="69"/>
      <c r="EA271" s="69"/>
      <c r="EB271" s="69"/>
      <c r="EC271" s="69"/>
      <c r="ED271" s="69"/>
    </row>
    <row r="272" spans="1:134" ht="12.75" customHeight="1" x14ac:dyDescent="0.25">
      <c r="A272" s="46"/>
      <c r="B272" s="46"/>
      <c r="C272" s="46"/>
      <c r="D272" s="46"/>
      <c r="E272" s="308"/>
      <c r="F272" s="308"/>
      <c r="G272" s="308"/>
      <c r="H272" s="308"/>
      <c r="I272" s="308"/>
      <c r="J272" s="46"/>
      <c r="K272" s="46"/>
      <c r="L272" s="46"/>
      <c r="M272" s="46"/>
      <c r="N272" s="46"/>
      <c r="O272" s="46"/>
      <c r="P272" s="259"/>
      <c r="Q272" s="46"/>
      <c r="R272" s="46"/>
      <c r="S272" s="46"/>
      <c r="T272" s="46"/>
      <c r="U272" s="46"/>
      <c r="V272" s="46"/>
      <c r="W272" s="46"/>
      <c r="X272" s="46"/>
      <c r="Y272" s="46"/>
      <c r="Z272" s="53"/>
      <c r="AA272" s="53"/>
      <c r="AB272" s="53"/>
      <c r="AC272" s="53"/>
      <c r="AD272" s="53"/>
      <c r="AE272" s="53"/>
      <c r="AF272" s="53"/>
      <c r="AG272" s="53"/>
      <c r="AH272" s="53"/>
      <c r="AI272" s="53"/>
      <c r="AJ272" s="53"/>
      <c r="AK272" s="100" t="s">
        <v>246</v>
      </c>
      <c r="AL272" s="101">
        <f>+IF(AK272=CONTROLES!$C$50,CONTROLES!$D$50,CONTROLES!$D$51)</f>
        <v>15</v>
      </c>
      <c r="AM272" s="53"/>
      <c r="AN272" s="53"/>
      <c r="AO272" s="100" t="s">
        <v>252</v>
      </c>
      <c r="AP272" s="101">
        <f>+IF(AO272=CONTROLES!$C$54,CONTROLES!$D$54,CONTROLES!$D$55)</f>
        <v>15</v>
      </c>
      <c r="AQ272" s="53"/>
      <c r="AR272" s="53"/>
      <c r="AS272" s="53"/>
      <c r="AT272" s="53"/>
      <c r="AU272" s="53"/>
      <c r="AV272" s="53"/>
      <c r="AW272" s="53"/>
      <c r="AX272" s="46"/>
      <c r="AY272" s="53"/>
      <c r="AZ272" s="46"/>
      <c r="BA272" s="46"/>
      <c r="BB272" s="46"/>
      <c r="BC272" s="46"/>
      <c r="BD272" s="46"/>
      <c r="BE272" s="46"/>
      <c r="BF272" s="46"/>
      <c r="BG272" s="46"/>
      <c r="BH272" s="46"/>
      <c r="BI272" s="46"/>
      <c r="BJ272" s="46"/>
      <c r="BK272" s="46"/>
      <c r="BL272" s="46"/>
      <c r="BM272" s="46"/>
      <c r="BN272" s="46"/>
      <c r="BO272" s="46"/>
      <c r="BP272" s="46"/>
      <c r="BQ272" s="46"/>
      <c r="BR272" s="46"/>
      <c r="BS272" s="46"/>
      <c r="BT272" s="46"/>
      <c r="BU272" s="46"/>
      <c r="BV272" s="46"/>
      <c r="BW272" s="46"/>
      <c r="BX272" s="46"/>
      <c r="BY272" s="46"/>
      <c r="BZ272" s="46"/>
      <c r="CA272" s="46"/>
      <c r="CB272" s="46"/>
      <c r="CC272" s="46"/>
      <c r="CD272" s="46"/>
      <c r="CE272" s="46"/>
      <c r="CF272" s="46"/>
      <c r="CG272" s="46"/>
      <c r="CH272" s="46"/>
      <c r="CI272" s="46"/>
      <c r="CJ272" s="46"/>
      <c r="CK272" s="46"/>
      <c r="CL272" s="46"/>
      <c r="CM272" s="71"/>
      <c r="CN272" s="46"/>
      <c r="CO272" s="46"/>
      <c r="CP272" s="46"/>
      <c r="CQ272" s="46"/>
      <c r="CR272" s="46"/>
      <c r="CS272" s="46"/>
      <c r="CT272" s="46"/>
      <c r="CU272" s="46"/>
      <c r="CV272" s="46"/>
      <c r="CW272" s="46"/>
      <c r="CX272" s="46"/>
      <c r="CY272" s="46"/>
      <c r="CZ272" s="46"/>
      <c r="DA272" s="46"/>
      <c r="DB272" s="46"/>
      <c r="DC272" s="46"/>
      <c r="DD272" s="46"/>
      <c r="DE272" s="46"/>
      <c r="DF272" s="46"/>
      <c r="DG272" s="46"/>
      <c r="DH272" s="46"/>
      <c r="DI272" s="46"/>
      <c r="DJ272" s="46"/>
      <c r="DK272" s="69"/>
      <c r="DL272" s="69"/>
      <c r="DM272" s="46"/>
      <c r="DN272" s="69"/>
      <c r="DO272" s="69"/>
      <c r="DP272" s="69"/>
      <c r="DQ272" s="69"/>
      <c r="DR272" s="69"/>
      <c r="DS272" s="69"/>
      <c r="DT272" s="69"/>
      <c r="DU272" s="69"/>
      <c r="DV272" s="69"/>
      <c r="DW272" s="69"/>
      <c r="DX272" s="69"/>
      <c r="DY272" s="69"/>
      <c r="DZ272" s="69"/>
      <c r="EA272" s="69"/>
      <c r="EB272" s="69"/>
      <c r="EC272" s="69"/>
      <c r="ED272" s="69"/>
    </row>
    <row r="273" spans="1:134" ht="12.75" customHeight="1" x14ac:dyDescent="0.25">
      <c r="A273" s="46"/>
      <c r="B273" s="46"/>
      <c r="C273" s="46"/>
      <c r="D273" s="46"/>
      <c r="E273" s="308"/>
      <c r="F273" s="308"/>
      <c r="G273" s="308"/>
      <c r="H273" s="308"/>
      <c r="I273" s="308"/>
      <c r="J273" s="46"/>
      <c r="K273" s="46"/>
      <c r="L273" s="46"/>
      <c r="M273" s="46"/>
      <c r="N273" s="46"/>
      <c r="O273" s="46"/>
      <c r="P273" s="259"/>
      <c r="Q273" s="46"/>
      <c r="R273" s="46"/>
      <c r="S273" s="46"/>
      <c r="T273" s="46"/>
      <c r="U273" s="46"/>
      <c r="V273" s="46"/>
      <c r="W273" s="46"/>
      <c r="X273" s="46"/>
      <c r="Y273" s="46"/>
      <c r="Z273" s="53"/>
      <c r="AA273" s="53"/>
      <c r="AB273" s="53"/>
      <c r="AC273" s="53"/>
      <c r="AD273" s="53"/>
      <c r="AE273" s="53"/>
      <c r="AF273" s="53"/>
      <c r="AG273" s="53"/>
      <c r="AH273" s="53"/>
      <c r="AI273" s="53"/>
      <c r="AJ273" s="53"/>
      <c r="AK273" s="100" t="s">
        <v>246</v>
      </c>
      <c r="AL273" s="101">
        <f>+IF(AK273=CONTROLES!$C$50,CONTROLES!$D$50,CONTROLES!$D$51)</f>
        <v>15</v>
      </c>
      <c r="AM273" s="53"/>
      <c r="AN273" s="53"/>
      <c r="AO273" s="100" t="s">
        <v>252</v>
      </c>
      <c r="AP273" s="101">
        <f>+IF(AO273=CONTROLES!$C$54,CONTROLES!$D$54,CONTROLES!$D$55)</f>
        <v>15</v>
      </c>
      <c r="AQ273" s="53"/>
      <c r="AR273" s="53"/>
      <c r="AS273" s="53"/>
      <c r="AT273" s="53"/>
      <c r="AU273" s="53"/>
      <c r="AV273" s="53"/>
      <c r="AW273" s="53"/>
      <c r="AX273" s="46"/>
      <c r="AY273" s="53"/>
      <c r="AZ273" s="46"/>
      <c r="BA273" s="46"/>
      <c r="BB273" s="46"/>
      <c r="BC273" s="46"/>
      <c r="BD273" s="46"/>
      <c r="BE273" s="46"/>
      <c r="BF273" s="46"/>
      <c r="BG273" s="46"/>
      <c r="BH273" s="46"/>
      <c r="BI273" s="46"/>
      <c r="BJ273" s="46"/>
      <c r="BK273" s="46"/>
      <c r="BL273" s="46"/>
      <c r="BM273" s="46"/>
      <c r="BN273" s="46"/>
      <c r="BO273" s="46"/>
      <c r="BP273" s="46"/>
      <c r="BQ273" s="46"/>
      <c r="BR273" s="46"/>
      <c r="BS273" s="46"/>
      <c r="BT273" s="46"/>
      <c r="BU273" s="46"/>
      <c r="BV273" s="46"/>
      <c r="BW273" s="46"/>
      <c r="BX273" s="46"/>
      <c r="BY273" s="46"/>
      <c r="BZ273" s="46"/>
      <c r="CA273" s="46"/>
      <c r="CB273" s="46"/>
      <c r="CC273" s="46"/>
      <c r="CD273" s="46"/>
      <c r="CE273" s="46"/>
      <c r="CF273" s="46"/>
      <c r="CG273" s="46"/>
      <c r="CH273" s="46"/>
      <c r="CI273" s="46"/>
      <c r="CJ273" s="46"/>
      <c r="CK273" s="46"/>
      <c r="CL273" s="46"/>
      <c r="CM273" s="71"/>
      <c r="CN273" s="46"/>
      <c r="CO273" s="46"/>
      <c r="CP273" s="46"/>
      <c r="CQ273" s="46"/>
      <c r="CR273" s="46"/>
      <c r="CS273" s="46"/>
      <c r="CT273" s="46"/>
      <c r="CU273" s="46"/>
      <c r="CV273" s="46"/>
      <c r="CW273" s="46"/>
      <c r="CX273" s="46"/>
      <c r="CY273" s="46"/>
      <c r="CZ273" s="46"/>
      <c r="DA273" s="46"/>
      <c r="DB273" s="46"/>
      <c r="DC273" s="46"/>
      <c r="DD273" s="46"/>
      <c r="DE273" s="46"/>
      <c r="DF273" s="46"/>
      <c r="DG273" s="46"/>
      <c r="DH273" s="46"/>
      <c r="DI273" s="46"/>
      <c r="DJ273" s="46"/>
      <c r="DK273" s="69"/>
      <c r="DL273" s="69"/>
      <c r="DM273" s="46"/>
      <c r="DN273" s="69"/>
      <c r="DO273" s="69"/>
      <c r="DP273" s="69"/>
      <c r="DQ273" s="69"/>
      <c r="DR273" s="69"/>
      <c r="DS273" s="69"/>
      <c r="DT273" s="69"/>
      <c r="DU273" s="69"/>
      <c r="DV273" s="69"/>
      <c r="DW273" s="69"/>
      <c r="DX273" s="69"/>
      <c r="DY273" s="69"/>
      <c r="DZ273" s="69"/>
      <c r="EA273" s="69"/>
      <c r="EB273" s="69"/>
      <c r="EC273" s="69"/>
      <c r="ED273" s="69"/>
    </row>
    <row r="274" spans="1:134" ht="12.75" customHeight="1" x14ac:dyDescent="0.25">
      <c r="A274" s="46"/>
      <c r="B274" s="46"/>
      <c r="C274" s="46"/>
      <c r="D274" s="46"/>
      <c r="E274" s="308"/>
      <c r="F274" s="308"/>
      <c r="G274" s="308"/>
      <c r="H274" s="308"/>
      <c r="I274" s="308"/>
      <c r="J274" s="46"/>
      <c r="K274" s="46"/>
      <c r="L274" s="46"/>
      <c r="M274" s="46"/>
      <c r="N274" s="46"/>
      <c r="O274" s="46"/>
      <c r="P274" s="259"/>
      <c r="Q274" s="46"/>
      <c r="R274" s="46"/>
      <c r="S274" s="46"/>
      <c r="T274" s="46"/>
      <c r="U274" s="46"/>
      <c r="V274" s="46"/>
      <c r="W274" s="46"/>
      <c r="X274" s="46"/>
      <c r="Y274" s="46"/>
      <c r="Z274" s="53"/>
      <c r="AA274" s="53"/>
      <c r="AB274" s="53"/>
      <c r="AC274" s="53"/>
      <c r="AD274" s="53"/>
      <c r="AE274" s="53"/>
      <c r="AF274" s="53"/>
      <c r="AG274" s="53"/>
      <c r="AH274" s="53"/>
      <c r="AI274" s="53"/>
      <c r="AJ274" s="53"/>
      <c r="AK274" s="100" t="s">
        <v>246</v>
      </c>
      <c r="AL274" s="101">
        <f>+IF(AK274=CONTROLES!$C$50,CONTROLES!$D$50,CONTROLES!$D$51)</f>
        <v>15</v>
      </c>
      <c r="AM274" s="53"/>
      <c r="AN274" s="53"/>
      <c r="AO274" s="100" t="s">
        <v>252</v>
      </c>
      <c r="AP274" s="101">
        <f>+IF(AO274=CONTROLES!$C$54,CONTROLES!$D$54,CONTROLES!$D$55)</f>
        <v>15</v>
      </c>
      <c r="AQ274" s="53"/>
      <c r="AR274" s="53"/>
      <c r="AS274" s="53"/>
      <c r="AT274" s="53"/>
      <c r="AU274" s="53"/>
      <c r="AV274" s="53"/>
      <c r="AW274" s="53"/>
      <c r="AX274" s="46"/>
      <c r="AY274" s="53"/>
      <c r="AZ274" s="46"/>
      <c r="BA274" s="46"/>
      <c r="BB274" s="46"/>
      <c r="BC274" s="46"/>
      <c r="BD274" s="46"/>
      <c r="BE274" s="46"/>
      <c r="BF274" s="46"/>
      <c r="BG274" s="46"/>
      <c r="BH274" s="46"/>
      <c r="BI274" s="46"/>
      <c r="BJ274" s="46"/>
      <c r="BK274" s="46"/>
      <c r="BL274" s="46"/>
      <c r="BM274" s="46"/>
      <c r="BN274" s="46"/>
      <c r="BO274" s="46"/>
      <c r="BP274" s="46"/>
      <c r="BQ274" s="46"/>
      <c r="BR274" s="46"/>
      <c r="BS274" s="46"/>
      <c r="BT274" s="46"/>
      <c r="BU274" s="46"/>
      <c r="BV274" s="46"/>
      <c r="BW274" s="46"/>
      <c r="BX274" s="46"/>
      <c r="BY274" s="46"/>
      <c r="BZ274" s="46"/>
      <c r="CA274" s="46"/>
      <c r="CB274" s="46"/>
      <c r="CC274" s="46"/>
      <c r="CD274" s="46"/>
      <c r="CE274" s="46"/>
      <c r="CF274" s="46"/>
      <c r="CG274" s="46"/>
      <c r="CH274" s="46"/>
      <c r="CI274" s="46"/>
      <c r="CJ274" s="46"/>
      <c r="CK274" s="46"/>
      <c r="CL274" s="46"/>
      <c r="CM274" s="71"/>
      <c r="CN274" s="46"/>
      <c r="CO274" s="46"/>
      <c r="CP274" s="46"/>
      <c r="CQ274" s="46"/>
      <c r="CR274" s="46"/>
      <c r="CS274" s="46"/>
      <c r="CT274" s="46"/>
      <c r="CU274" s="46"/>
      <c r="CV274" s="46"/>
      <c r="CW274" s="46"/>
      <c r="CX274" s="46"/>
      <c r="CY274" s="46"/>
      <c r="CZ274" s="46"/>
      <c r="DA274" s="46"/>
      <c r="DB274" s="46"/>
      <c r="DC274" s="46"/>
      <c r="DD274" s="46"/>
      <c r="DE274" s="46"/>
      <c r="DF274" s="46"/>
      <c r="DG274" s="46"/>
      <c r="DH274" s="46"/>
      <c r="DI274" s="46"/>
      <c r="DJ274" s="46"/>
      <c r="DK274" s="69"/>
      <c r="DL274" s="69"/>
      <c r="DM274" s="46"/>
      <c r="DN274" s="69"/>
      <c r="DO274" s="69"/>
      <c r="DP274" s="69"/>
      <c r="DQ274" s="69"/>
      <c r="DR274" s="69"/>
      <c r="DS274" s="69"/>
      <c r="DT274" s="69"/>
      <c r="DU274" s="69"/>
      <c r="DV274" s="69"/>
      <c r="DW274" s="69"/>
      <c r="DX274" s="69"/>
      <c r="DY274" s="69"/>
      <c r="DZ274" s="69"/>
      <c r="EA274" s="69"/>
      <c r="EB274" s="69"/>
      <c r="EC274" s="69"/>
      <c r="ED274" s="69"/>
    </row>
    <row r="275" spans="1:134" ht="12.75" customHeight="1" x14ac:dyDescent="0.25">
      <c r="A275" s="46"/>
      <c r="B275" s="46"/>
      <c r="C275" s="46"/>
      <c r="D275" s="46"/>
      <c r="E275" s="308"/>
      <c r="F275" s="308"/>
      <c r="G275" s="308"/>
      <c r="H275" s="308"/>
      <c r="I275" s="308"/>
      <c r="J275" s="46"/>
      <c r="K275" s="46"/>
      <c r="L275" s="46"/>
      <c r="M275" s="46"/>
      <c r="N275" s="46"/>
      <c r="O275" s="46"/>
      <c r="P275" s="259"/>
      <c r="Q275" s="46"/>
      <c r="R275" s="46"/>
      <c r="S275" s="46"/>
      <c r="T275" s="46"/>
      <c r="U275" s="46"/>
      <c r="V275" s="46"/>
      <c r="W275" s="46"/>
      <c r="X275" s="46"/>
      <c r="Y275" s="46"/>
      <c r="Z275" s="53"/>
      <c r="AA275" s="53"/>
      <c r="AB275" s="53"/>
      <c r="AC275" s="53"/>
      <c r="AD275" s="53"/>
      <c r="AE275" s="53"/>
      <c r="AF275" s="53"/>
      <c r="AG275" s="53"/>
      <c r="AH275" s="53"/>
      <c r="AI275" s="53"/>
      <c r="AJ275" s="53"/>
      <c r="AK275" s="100" t="s">
        <v>246</v>
      </c>
      <c r="AL275" s="101">
        <f>+IF(AK275=CONTROLES!$C$50,CONTROLES!$D$50,CONTROLES!$D$51)</f>
        <v>15</v>
      </c>
      <c r="AM275" s="53"/>
      <c r="AN275" s="53"/>
      <c r="AO275" s="100" t="s">
        <v>252</v>
      </c>
      <c r="AP275" s="101">
        <f>+IF(AO275=CONTROLES!$C$54,CONTROLES!$D$54,CONTROLES!$D$55)</f>
        <v>15</v>
      </c>
      <c r="AQ275" s="53"/>
      <c r="AR275" s="53"/>
      <c r="AS275" s="53"/>
      <c r="AT275" s="53"/>
      <c r="AU275" s="53"/>
      <c r="AV275" s="53"/>
      <c r="AW275" s="53"/>
      <c r="AX275" s="46"/>
      <c r="AY275" s="53"/>
      <c r="AZ275" s="46"/>
      <c r="BA275" s="46"/>
      <c r="BB275" s="46"/>
      <c r="BC275" s="46"/>
      <c r="BD275" s="46"/>
      <c r="BE275" s="46"/>
      <c r="BF275" s="46"/>
      <c r="BG275" s="46"/>
      <c r="BH275" s="46"/>
      <c r="BI275" s="46"/>
      <c r="BJ275" s="46"/>
      <c r="BK275" s="46"/>
      <c r="BL275" s="46"/>
      <c r="BM275" s="46"/>
      <c r="BN275" s="46"/>
      <c r="BO275" s="46"/>
      <c r="BP275" s="46"/>
      <c r="BQ275" s="46"/>
      <c r="BR275" s="46"/>
      <c r="BS275" s="46"/>
      <c r="BT275" s="46"/>
      <c r="BU275" s="46"/>
      <c r="BV275" s="46"/>
      <c r="BW275" s="46"/>
      <c r="BX275" s="46"/>
      <c r="BY275" s="46"/>
      <c r="BZ275" s="46"/>
      <c r="CA275" s="46"/>
      <c r="CB275" s="46"/>
      <c r="CC275" s="46"/>
      <c r="CD275" s="46"/>
      <c r="CE275" s="46"/>
      <c r="CF275" s="46"/>
      <c r="CG275" s="46"/>
      <c r="CH275" s="46"/>
      <c r="CI275" s="46"/>
      <c r="CJ275" s="46"/>
      <c r="CK275" s="46"/>
      <c r="CL275" s="46"/>
      <c r="CM275" s="71"/>
      <c r="CN275" s="46"/>
      <c r="CO275" s="46"/>
      <c r="CP275" s="46"/>
      <c r="CQ275" s="46"/>
      <c r="CR275" s="46"/>
      <c r="CS275" s="46"/>
      <c r="CT275" s="46"/>
      <c r="CU275" s="46"/>
      <c r="CV275" s="46"/>
      <c r="CW275" s="46"/>
      <c r="CX275" s="46"/>
      <c r="CY275" s="46"/>
      <c r="CZ275" s="46"/>
      <c r="DA275" s="46"/>
      <c r="DB275" s="46"/>
      <c r="DC275" s="46"/>
      <c r="DD275" s="46"/>
      <c r="DE275" s="46"/>
      <c r="DF275" s="46"/>
      <c r="DG275" s="46"/>
      <c r="DH275" s="46"/>
      <c r="DI275" s="46"/>
      <c r="DJ275" s="46"/>
      <c r="DK275" s="69"/>
      <c r="DL275" s="69"/>
      <c r="DM275" s="46"/>
      <c r="DN275" s="69"/>
      <c r="DO275" s="69"/>
      <c r="DP275" s="69"/>
      <c r="DQ275" s="69"/>
      <c r="DR275" s="69"/>
      <c r="DS275" s="69"/>
      <c r="DT275" s="69"/>
      <c r="DU275" s="69"/>
      <c r="DV275" s="69"/>
      <c r="DW275" s="69"/>
      <c r="DX275" s="69"/>
      <c r="DY275" s="69"/>
      <c r="DZ275" s="69"/>
      <c r="EA275" s="69"/>
      <c r="EB275" s="69"/>
      <c r="EC275" s="69"/>
      <c r="ED275" s="69"/>
    </row>
    <row r="276" spans="1:134" ht="12.75" customHeight="1" x14ac:dyDescent="0.25">
      <c r="A276" s="1"/>
      <c r="B276" s="1"/>
      <c r="C276" s="1"/>
      <c r="D276" s="1"/>
      <c r="E276" s="309"/>
      <c r="F276" s="309"/>
      <c r="G276" s="309"/>
      <c r="H276" s="309"/>
      <c r="I276" s="309"/>
      <c r="J276" s="1"/>
      <c r="K276" s="1"/>
      <c r="L276" s="1"/>
      <c r="M276" s="1"/>
      <c r="N276" s="1"/>
      <c r="O276" s="1"/>
      <c r="P276" s="310"/>
      <c r="Q276" s="1"/>
      <c r="R276" s="1"/>
      <c r="S276" s="1"/>
      <c r="T276" s="1"/>
      <c r="U276" s="1"/>
      <c r="V276" s="1"/>
      <c r="W276" s="1"/>
      <c r="X276" s="1"/>
      <c r="Y276" s="1"/>
      <c r="Z276" s="22"/>
      <c r="AA276" s="22"/>
      <c r="AB276" s="22"/>
      <c r="AC276" s="22"/>
      <c r="AD276" s="22"/>
      <c r="AE276" s="22"/>
      <c r="AF276" s="22"/>
      <c r="AG276" s="22"/>
      <c r="AH276" s="22"/>
      <c r="AI276" s="22"/>
      <c r="AJ276" s="22"/>
      <c r="AK276" s="311" t="s">
        <v>246</v>
      </c>
      <c r="AL276" s="312">
        <f>+IF(AK276=CONTROLES!$C$50,CONTROLES!$D$50,CONTROLES!$D$51)</f>
        <v>15</v>
      </c>
      <c r="AM276" s="22"/>
      <c r="AN276" s="22"/>
      <c r="AO276" s="311" t="s">
        <v>252</v>
      </c>
      <c r="AP276" s="312">
        <f>+IF(AO276=CONTROLES!$C$54,CONTROLES!$D$54,CONTROLES!$D$55)</f>
        <v>15</v>
      </c>
      <c r="AQ276" s="22"/>
      <c r="AR276" s="22"/>
      <c r="AS276" s="22"/>
      <c r="AT276" s="22"/>
      <c r="AU276" s="22"/>
      <c r="AV276" s="22"/>
      <c r="AW276" s="22"/>
      <c r="AX276" s="1"/>
      <c r="AY276" s="22"/>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35"/>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313"/>
      <c r="DL276" s="313"/>
      <c r="DM276" s="1"/>
      <c r="DN276" s="19"/>
      <c r="DO276" s="19"/>
      <c r="DP276" s="19"/>
      <c r="DQ276" s="19"/>
      <c r="DR276" s="19"/>
      <c r="DS276" s="19"/>
      <c r="DT276" s="19"/>
      <c r="DU276" s="19"/>
      <c r="DV276" s="19"/>
      <c r="DW276" s="19"/>
      <c r="DX276" s="19"/>
      <c r="DY276" s="19"/>
      <c r="DZ276" s="19"/>
      <c r="EA276" s="19"/>
      <c r="EB276" s="19"/>
      <c r="EC276" s="19"/>
      <c r="ED276" s="19"/>
    </row>
    <row r="277" spans="1:134" ht="12.75" customHeight="1" x14ac:dyDescent="0.25">
      <c r="A277" s="1"/>
      <c r="B277" s="1"/>
      <c r="C277" s="1"/>
      <c r="D277" s="1"/>
      <c r="E277" s="309"/>
      <c r="F277" s="309"/>
      <c r="G277" s="309"/>
      <c r="H277" s="309"/>
      <c r="I277" s="309"/>
      <c r="J277" s="1"/>
      <c r="K277" s="1"/>
      <c r="L277" s="1"/>
      <c r="M277" s="1"/>
      <c r="N277" s="1"/>
      <c r="O277" s="1"/>
      <c r="P277" s="310"/>
      <c r="Q277" s="1"/>
      <c r="R277" s="1"/>
      <c r="S277" s="1"/>
      <c r="T277" s="1"/>
      <c r="U277" s="1"/>
      <c r="V277" s="1"/>
      <c r="W277" s="1"/>
      <c r="X277" s="1"/>
      <c r="Y277" s="1"/>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1"/>
      <c r="AY277" s="22"/>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35"/>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313"/>
      <c r="DL277" s="313"/>
      <c r="DM277" s="1"/>
      <c r="DN277" s="19"/>
      <c r="DO277" s="19"/>
      <c r="DP277" s="19"/>
      <c r="DQ277" s="19"/>
      <c r="DR277" s="19"/>
      <c r="DS277" s="19"/>
      <c r="DT277" s="19"/>
      <c r="DU277" s="19"/>
      <c r="DV277" s="19"/>
      <c r="DW277" s="19"/>
      <c r="DX277" s="19"/>
      <c r="DY277" s="19"/>
      <c r="DZ277" s="19"/>
      <c r="EA277" s="19"/>
      <c r="EB277" s="19"/>
      <c r="EC277" s="19"/>
      <c r="ED277" s="19"/>
    </row>
    <row r="278" spans="1:134" ht="12.75" customHeight="1" x14ac:dyDescent="0.25">
      <c r="A278" s="1"/>
      <c r="B278" s="1"/>
      <c r="C278" s="1"/>
      <c r="D278" s="1"/>
      <c r="E278" s="309"/>
      <c r="F278" s="309"/>
      <c r="G278" s="309"/>
      <c r="H278" s="309"/>
      <c r="I278" s="309"/>
      <c r="J278" s="1"/>
      <c r="K278" s="1"/>
      <c r="L278" s="1"/>
      <c r="M278" s="1"/>
      <c r="N278" s="1"/>
      <c r="O278" s="1"/>
      <c r="P278" s="310"/>
      <c r="Q278" s="1"/>
      <c r="R278" s="1"/>
      <c r="S278" s="1"/>
      <c r="T278" s="1"/>
      <c r="U278" s="1"/>
      <c r="V278" s="1"/>
      <c r="W278" s="1"/>
      <c r="X278" s="1"/>
      <c r="Y278" s="1"/>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1"/>
      <c r="AY278" s="22"/>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35"/>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9"/>
      <c r="DO278" s="19"/>
      <c r="DP278" s="19"/>
      <c r="DQ278" s="19"/>
      <c r="DR278" s="19"/>
      <c r="DS278" s="19"/>
      <c r="DT278" s="19"/>
      <c r="DU278" s="19"/>
      <c r="DV278" s="19"/>
      <c r="DW278" s="19"/>
      <c r="DX278" s="19"/>
      <c r="DY278" s="19"/>
      <c r="DZ278" s="19"/>
      <c r="EA278" s="19"/>
      <c r="EB278" s="19"/>
      <c r="EC278" s="19"/>
      <c r="ED278" s="19"/>
    </row>
    <row r="279" spans="1:134" ht="12.75" customHeight="1" x14ac:dyDescent="0.25">
      <c r="A279" s="1"/>
      <c r="B279" s="1"/>
      <c r="C279" s="1"/>
      <c r="D279" s="1"/>
      <c r="E279" s="309"/>
      <c r="F279" s="309"/>
      <c r="G279" s="309"/>
      <c r="H279" s="309"/>
      <c r="I279" s="309"/>
      <c r="J279" s="1"/>
      <c r="K279" s="1"/>
      <c r="L279" s="1"/>
      <c r="M279" s="1"/>
      <c r="N279" s="1"/>
      <c r="O279" s="1"/>
      <c r="P279" s="310"/>
      <c r="Q279" s="1"/>
      <c r="R279" s="1"/>
      <c r="S279" s="1"/>
      <c r="T279" s="1"/>
      <c r="U279" s="1"/>
      <c r="V279" s="1"/>
      <c r="W279" s="1"/>
      <c r="X279" s="1"/>
      <c r="Y279" s="1"/>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1"/>
      <c r="AY279" s="22"/>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35"/>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9"/>
      <c r="DO279" s="19"/>
      <c r="DP279" s="19"/>
      <c r="DQ279" s="19"/>
      <c r="DR279" s="19"/>
      <c r="DS279" s="19"/>
      <c r="DT279" s="19"/>
      <c r="DU279" s="19"/>
      <c r="DV279" s="19"/>
      <c r="DW279" s="19"/>
      <c r="DX279" s="19"/>
      <c r="DY279" s="19"/>
      <c r="DZ279" s="19"/>
      <c r="EA279" s="19"/>
      <c r="EB279" s="19"/>
      <c r="EC279" s="19"/>
      <c r="ED279" s="19"/>
    </row>
    <row r="280" spans="1:134" ht="12.75" customHeight="1" x14ac:dyDescent="0.25">
      <c r="A280" s="1"/>
      <c r="B280" s="1"/>
      <c r="C280" s="1"/>
      <c r="D280" s="1"/>
      <c r="E280" s="309"/>
      <c r="F280" s="309"/>
      <c r="G280" s="309"/>
      <c r="H280" s="309"/>
      <c r="I280" s="309"/>
      <c r="J280" s="1"/>
      <c r="K280" s="1"/>
      <c r="L280" s="1"/>
      <c r="M280" s="1"/>
      <c r="N280" s="1"/>
      <c r="O280" s="1"/>
      <c r="P280" s="310"/>
      <c r="Q280" s="1"/>
      <c r="R280" s="1"/>
      <c r="S280" s="1"/>
      <c r="T280" s="1"/>
      <c r="U280" s="1"/>
      <c r="V280" s="1"/>
      <c r="W280" s="1"/>
      <c r="X280" s="1"/>
      <c r="Y280" s="1"/>
      <c r="Z280" s="22"/>
      <c r="AA280" s="22"/>
      <c r="AB280" s="22"/>
      <c r="AC280" s="22"/>
      <c r="AD280" s="22"/>
      <c r="AE280" s="22"/>
      <c r="AF280" s="22"/>
      <c r="AG280" s="22"/>
      <c r="AH280" s="22"/>
      <c r="AI280" s="22"/>
      <c r="AJ280" s="22"/>
      <c r="AK280" s="22"/>
      <c r="AL280" s="22"/>
      <c r="AM280" s="22"/>
      <c r="AN280" s="22"/>
      <c r="AO280" s="22"/>
      <c r="AP280" s="22"/>
      <c r="AQ280" s="22"/>
      <c r="AR280" s="22"/>
      <c r="AS280" s="22"/>
      <c r="AT280" s="22"/>
      <c r="AU280" s="22"/>
      <c r="AV280" s="22"/>
      <c r="AW280" s="22"/>
      <c r="AX280" s="1"/>
      <c r="AY280" s="22"/>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35"/>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9"/>
      <c r="DO280" s="19"/>
      <c r="DP280" s="19"/>
      <c r="DQ280" s="19"/>
      <c r="DR280" s="19"/>
      <c r="DS280" s="19"/>
      <c r="DT280" s="19"/>
      <c r="DU280" s="19"/>
      <c r="DV280" s="19"/>
      <c r="DW280" s="19"/>
      <c r="DX280" s="19"/>
      <c r="DY280" s="19"/>
      <c r="DZ280" s="19"/>
      <c r="EA280" s="19"/>
      <c r="EB280" s="19"/>
      <c r="EC280" s="19"/>
      <c r="ED280" s="19"/>
    </row>
    <row r="281" spans="1:134" ht="12.75" customHeight="1" x14ac:dyDescent="0.25">
      <c r="A281" s="1"/>
      <c r="B281" s="1"/>
      <c r="C281" s="1"/>
      <c r="D281" s="1"/>
      <c r="E281" s="309"/>
      <c r="F281" s="309"/>
      <c r="G281" s="309"/>
      <c r="H281" s="309"/>
      <c r="I281" s="309"/>
      <c r="J281" s="1"/>
      <c r="K281" s="1"/>
      <c r="L281" s="1"/>
      <c r="M281" s="1"/>
      <c r="N281" s="1"/>
      <c r="O281" s="1"/>
      <c r="P281" s="310"/>
      <c r="Q281" s="1"/>
      <c r="R281" s="1"/>
      <c r="S281" s="1"/>
      <c r="T281" s="1"/>
      <c r="U281" s="1"/>
      <c r="V281" s="1"/>
      <c r="W281" s="1"/>
      <c r="X281" s="1"/>
      <c r="Y281" s="1"/>
      <c r="Z281" s="22"/>
      <c r="AA281" s="22"/>
      <c r="AB281" s="22"/>
      <c r="AC281" s="22"/>
      <c r="AD281" s="22"/>
      <c r="AE281" s="22"/>
      <c r="AF281" s="22"/>
      <c r="AG281" s="22"/>
      <c r="AH281" s="22"/>
      <c r="AI281" s="22"/>
      <c r="AJ281" s="22"/>
      <c r="AK281" s="22"/>
      <c r="AL281" s="22"/>
      <c r="AM281" s="22"/>
      <c r="AN281" s="22"/>
      <c r="AO281" s="22"/>
      <c r="AP281" s="22"/>
      <c r="AQ281" s="22"/>
      <c r="AR281" s="22"/>
      <c r="AS281" s="22"/>
      <c r="AT281" s="22"/>
      <c r="AU281" s="22"/>
      <c r="AV281" s="22"/>
      <c r="AW281" s="22"/>
      <c r="AX281" s="1"/>
      <c r="AY281" s="22"/>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35"/>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9"/>
      <c r="DO281" s="19"/>
      <c r="DP281" s="19"/>
      <c r="DQ281" s="19"/>
      <c r="DR281" s="19"/>
      <c r="DS281" s="19"/>
      <c r="DT281" s="19"/>
      <c r="DU281" s="19"/>
      <c r="DV281" s="19"/>
      <c r="DW281" s="19"/>
      <c r="DX281" s="19"/>
      <c r="DY281" s="19"/>
      <c r="DZ281" s="19"/>
      <c r="EA281" s="19"/>
      <c r="EB281" s="19"/>
      <c r="EC281" s="19"/>
      <c r="ED281" s="19"/>
    </row>
    <row r="282" spans="1:134" ht="12.75" customHeight="1" x14ac:dyDescent="0.25">
      <c r="A282" s="1"/>
      <c r="B282" s="1"/>
      <c r="C282" s="1"/>
      <c r="D282" s="1"/>
      <c r="E282" s="309"/>
      <c r="F282" s="309"/>
      <c r="G282" s="309"/>
      <c r="H282" s="309"/>
      <c r="I282" s="309"/>
      <c r="J282" s="1"/>
      <c r="K282" s="1"/>
      <c r="L282" s="1"/>
      <c r="M282" s="1"/>
      <c r="N282" s="1"/>
      <c r="O282" s="1"/>
      <c r="P282" s="310"/>
      <c r="Q282" s="1"/>
      <c r="R282" s="1"/>
      <c r="S282" s="1"/>
      <c r="T282" s="1"/>
      <c r="U282" s="1"/>
      <c r="V282" s="1"/>
      <c r="W282" s="1"/>
      <c r="X282" s="1"/>
      <c r="Y282" s="1"/>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c r="AW282" s="22"/>
      <c r="AX282" s="1"/>
      <c r="AY282" s="22"/>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35"/>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9"/>
      <c r="DO282" s="19"/>
      <c r="DP282" s="19"/>
      <c r="DQ282" s="19"/>
      <c r="DR282" s="19"/>
      <c r="DS282" s="19"/>
      <c r="DT282" s="19"/>
      <c r="DU282" s="19"/>
      <c r="DV282" s="19"/>
      <c r="DW282" s="19"/>
      <c r="DX282" s="19"/>
      <c r="DY282" s="19"/>
      <c r="DZ282" s="19"/>
      <c r="EA282" s="19"/>
      <c r="EB282" s="19"/>
      <c r="EC282" s="19"/>
      <c r="ED282" s="19"/>
    </row>
    <row r="283" spans="1:134" ht="12.75" customHeight="1" x14ac:dyDescent="0.25">
      <c r="A283" s="1"/>
      <c r="B283" s="1"/>
      <c r="C283" s="1"/>
      <c r="D283" s="1"/>
      <c r="E283" s="309"/>
      <c r="F283" s="309"/>
      <c r="G283" s="309"/>
      <c r="H283" s="309"/>
      <c r="I283" s="309"/>
      <c r="J283" s="1"/>
      <c r="K283" s="1"/>
      <c r="L283" s="1"/>
      <c r="M283" s="1"/>
      <c r="N283" s="1"/>
      <c r="O283" s="1"/>
      <c r="P283" s="310"/>
      <c r="Q283" s="1"/>
      <c r="R283" s="1"/>
      <c r="S283" s="1"/>
      <c r="T283" s="1"/>
      <c r="U283" s="1"/>
      <c r="V283" s="1"/>
      <c r="W283" s="1"/>
      <c r="X283" s="1"/>
      <c r="Y283" s="1"/>
      <c r="Z283" s="22"/>
      <c r="AA283" s="22"/>
      <c r="AB283" s="22"/>
      <c r="AC283" s="22"/>
      <c r="AD283" s="22"/>
      <c r="AE283" s="22"/>
      <c r="AF283" s="22"/>
      <c r="AG283" s="22"/>
      <c r="AH283" s="22"/>
      <c r="AI283" s="22"/>
      <c r="AJ283" s="22"/>
      <c r="AK283" s="22"/>
      <c r="AL283" s="22"/>
      <c r="AM283" s="22"/>
      <c r="AN283" s="22"/>
      <c r="AO283" s="22"/>
      <c r="AP283" s="22"/>
      <c r="AQ283" s="22"/>
      <c r="AR283" s="22"/>
      <c r="AS283" s="22"/>
      <c r="AT283" s="22"/>
      <c r="AU283" s="22"/>
      <c r="AV283" s="22"/>
      <c r="AW283" s="22"/>
      <c r="AX283" s="1"/>
      <c r="AY283" s="22"/>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35"/>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9"/>
      <c r="DO283" s="19"/>
      <c r="DP283" s="19"/>
      <c r="DQ283" s="19"/>
      <c r="DR283" s="19"/>
      <c r="DS283" s="19"/>
      <c r="DT283" s="19"/>
      <c r="DU283" s="19"/>
      <c r="DV283" s="19"/>
      <c r="DW283" s="19"/>
      <c r="DX283" s="19"/>
      <c r="DY283" s="19"/>
      <c r="DZ283" s="19"/>
      <c r="EA283" s="19"/>
      <c r="EB283" s="19"/>
      <c r="EC283" s="19"/>
      <c r="ED283" s="19"/>
    </row>
    <row r="284" spans="1:134" ht="12.75" customHeight="1" x14ac:dyDescent="0.25">
      <c r="A284" s="1"/>
      <c r="B284" s="1"/>
      <c r="C284" s="1"/>
      <c r="D284" s="1"/>
      <c r="E284" s="309"/>
      <c r="F284" s="309"/>
      <c r="G284" s="309"/>
      <c r="H284" s="309"/>
      <c r="I284" s="309"/>
      <c r="J284" s="1"/>
      <c r="K284" s="1"/>
      <c r="L284" s="1"/>
      <c r="M284" s="1"/>
      <c r="N284" s="1"/>
      <c r="O284" s="1"/>
      <c r="P284" s="310"/>
      <c r="Q284" s="1"/>
      <c r="R284" s="1"/>
      <c r="S284" s="1"/>
      <c r="T284" s="1"/>
      <c r="U284" s="1"/>
      <c r="V284" s="1"/>
      <c r="W284" s="1"/>
      <c r="X284" s="1"/>
      <c r="Y284" s="1"/>
      <c r="Z284" s="22"/>
      <c r="AA284" s="22"/>
      <c r="AB284" s="22"/>
      <c r="AC284" s="22"/>
      <c r="AD284" s="22"/>
      <c r="AE284" s="22"/>
      <c r="AF284" s="22"/>
      <c r="AG284" s="22"/>
      <c r="AH284" s="22"/>
      <c r="AI284" s="22"/>
      <c r="AJ284" s="22"/>
      <c r="AK284" s="22"/>
      <c r="AL284" s="22"/>
      <c r="AM284" s="22"/>
      <c r="AN284" s="22"/>
      <c r="AO284" s="22"/>
      <c r="AP284" s="22"/>
      <c r="AQ284" s="22"/>
      <c r="AR284" s="22"/>
      <c r="AS284" s="22"/>
      <c r="AT284" s="22"/>
      <c r="AU284" s="22"/>
      <c r="AV284" s="22"/>
      <c r="AW284" s="22"/>
      <c r="AX284" s="1"/>
      <c r="AY284" s="22"/>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35"/>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9"/>
      <c r="DO284" s="19"/>
      <c r="DP284" s="19"/>
      <c r="DQ284" s="19"/>
      <c r="DR284" s="19"/>
      <c r="DS284" s="19"/>
      <c r="DT284" s="19"/>
      <c r="DU284" s="19"/>
      <c r="DV284" s="19"/>
      <c r="DW284" s="19"/>
      <c r="DX284" s="19"/>
      <c r="DY284" s="19"/>
      <c r="DZ284" s="19"/>
      <c r="EA284" s="19"/>
      <c r="EB284" s="19"/>
      <c r="EC284" s="19"/>
      <c r="ED284" s="19"/>
    </row>
    <row r="285" spans="1:134" ht="12.75" customHeight="1" x14ac:dyDescent="0.25">
      <c r="A285" s="1"/>
      <c r="B285" s="1"/>
      <c r="C285" s="1"/>
      <c r="D285" s="1"/>
      <c r="E285" s="309"/>
      <c r="F285" s="309"/>
      <c r="G285" s="309"/>
      <c r="H285" s="309"/>
      <c r="I285" s="309"/>
      <c r="J285" s="1"/>
      <c r="K285" s="1"/>
      <c r="L285" s="1"/>
      <c r="M285" s="1"/>
      <c r="N285" s="1"/>
      <c r="O285" s="1"/>
      <c r="P285" s="310"/>
      <c r="Q285" s="1"/>
      <c r="R285" s="1"/>
      <c r="S285" s="1"/>
      <c r="T285" s="1"/>
      <c r="U285" s="1"/>
      <c r="V285" s="1"/>
      <c r="W285" s="1"/>
      <c r="X285" s="1"/>
      <c r="Y285" s="1"/>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1"/>
      <c r="AY285" s="22"/>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35"/>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9"/>
      <c r="DO285" s="19"/>
      <c r="DP285" s="19"/>
      <c r="DQ285" s="19"/>
      <c r="DR285" s="19"/>
      <c r="DS285" s="19"/>
      <c r="DT285" s="19"/>
      <c r="DU285" s="19"/>
      <c r="DV285" s="19"/>
      <c r="DW285" s="19"/>
      <c r="DX285" s="19"/>
      <c r="DY285" s="19"/>
      <c r="DZ285" s="19"/>
      <c r="EA285" s="19"/>
      <c r="EB285" s="19"/>
      <c r="EC285" s="19"/>
      <c r="ED285" s="19"/>
    </row>
    <row r="286" spans="1:134" ht="12.75" customHeight="1" x14ac:dyDescent="0.25">
      <c r="A286" s="1"/>
      <c r="B286" s="1"/>
      <c r="C286" s="1"/>
      <c r="D286" s="1"/>
      <c r="E286" s="309"/>
      <c r="F286" s="309"/>
      <c r="G286" s="309"/>
      <c r="H286" s="309"/>
      <c r="I286" s="309"/>
      <c r="J286" s="1"/>
      <c r="K286" s="1"/>
      <c r="L286" s="1"/>
      <c r="M286" s="1"/>
      <c r="N286" s="1"/>
      <c r="O286" s="1"/>
      <c r="P286" s="310"/>
      <c r="Q286" s="1"/>
      <c r="R286" s="1"/>
      <c r="S286" s="1"/>
      <c r="T286" s="1"/>
      <c r="U286" s="1"/>
      <c r="V286" s="1"/>
      <c r="W286" s="1"/>
      <c r="X286" s="1"/>
      <c r="Y286" s="1"/>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1"/>
      <c r="AY286" s="22"/>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35"/>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9"/>
      <c r="DO286" s="19"/>
      <c r="DP286" s="19"/>
      <c r="DQ286" s="19"/>
      <c r="DR286" s="19"/>
      <c r="DS286" s="19"/>
      <c r="DT286" s="19"/>
      <c r="DU286" s="19"/>
      <c r="DV286" s="19"/>
      <c r="DW286" s="19"/>
      <c r="DX286" s="19"/>
      <c r="DY286" s="19"/>
      <c r="DZ286" s="19"/>
      <c r="EA286" s="19"/>
      <c r="EB286" s="19"/>
      <c r="EC286" s="19"/>
      <c r="ED286" s="19"/>
    </row>
    <row r="287" spans="1:134" ht="12.75" customHeight="1" x14ac:dyDescent="0.25">
      <c r="A287" s="1"/>
      <c r="B287" s="1"/>
      <c r="C287" s="1"/>
      <c r="D287" s="1"/>
      <c r="E287" s="309"/>
      <c r="F287" s="309"/>
      <c r="G287" s="309"/>
      <c r="H287" s="309"/>
      <c r="I287" s="309"/>
      <c r="J287" s="1"/>
      <c r="K287" s="1"/>
      <c r="L287" s="1"/>
      <c r="M287" s="1"/>
      <c r="N287" s="1"/>
      <c r="O287" s="1"/>
      <c r="P287" s="310"/>
      <c r="Q287" s="1"/>
      <c r="R287" s="1"/>
      <c r="S287" s="1"/>
      <c r="T287" s="1"/>
      <c r="U287" s="1"/>
      <c r="V287" s="1"/>
      <c r="W287" s="1"/>
      <c r="X287" s="1"/>
      <c r="Y287" s="1"/>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c r="AW287" s="22"/>
      <c r="AX287" s="1"/>
      <c r="AY287" s="22"/>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35"/>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9"/>
      <c r="DO287" s="19"/>
      <c r="DP287" s="19"/>
      <c r="DQ287" s="19"/>
      <c r="DR287" s="19"/>
      <c r="DS287" s="19"/>
      <c r="DT287" s="19"/>
      <c r="DU287" s="19"/>
      <c r="DV287" s="19"/>
      <c r="DW287" s="19"/>
      <c r="DX287" s="19"/>
      <c r="DY287" s="19"/>
      <c r="DZ287" s="19"/>
      <c r="EA287" s="19"/>
      <c r="EB287" s="19"/>
      <c r="EC287" s="19"/>
      <c r="ED287" s="19"/>
    </row>
    <row r="288" spans="1:134" ht="12.75" customHeight="1" x14ac:dyDescent="0.25">
      <c r="A288" s="1"/>
      <c r="B288" s="1"/>
      <c r="C288" s="1"/>
      <c r="D288" s="1"/>
      <c r="E288" s="309"/>
      <c r="F288" s="309"/>
      <c r="G288" s="309"/>
      <c r="H288" s="309"/>
      <c r="I288" s="309"/>
      <c r="J288" s="1"/>
      <c r="K288" s="1"/>
      <c r="L288" s="1"/>
      <c r="M288" s="1"/>
      <c r="N288" s="1"/>
      <c r="O288" s="1"/>
      <c r="P288" s="310"/>
      <c r="Q288" s="1"/>
      <c r="R288" s="1"/>
      <c r="S288" s="1"/>
      <c r="T288" s="1"/>
      <c r="U288" s="1"/>
      <c r="V288" s="1"/>
      <c r="W288" s="1"/>
      <c r="X288" s="1"/>
      <c r="Y288" s="1"/>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1"/>
      <c r="AY288" s="22"/>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35"/>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9"/>
      <c r="DO288" s="19"/>
      <c r="DP288" s="19"/>
      <c r="DQ288" s="19"/>
      <c r="DR288" s="19"/>
      <c r="DS288" s="19"/>
      <c r="DT288" s="19"/>
      <c r="DU288" s="19"/>
      <c r="DV288" s="19"/>
      <c r="DW288" s="19"/>
      <c r="DX288" s="19"/>
      <c r="DY288" s="19"/>
      <c r="DZ288" s="19"/>
      <c r="EA288" s="19"/>
      <c r="EB288" s="19"/>
      <c r="EC288" s="19"/>
      <c r="ED288" s="19"/>
    </row>
    <row r="289" spans="1:134" ht="12.75" customHeight="1" x14ac:dyDescent="0.25">
      <c r="A289" s="1"/>
      <c r="B289" s="1"/>
      <c r="C289" s="1"/>
      <c r="D289" s="1"/>
      <c r="E289" s="309"/>
      <c r="F289" s="309"/>
      <c r="G289" s="309"/>
      <c r="H289" s="309"/>
      <c r="I289" s="309"/>
      <c r="J289" s="1"/>
      <c r="K289" s="1"/>
      <c r="L289" s="1"/>
      <c r="M289" s="1"/>
      <c r="N289" s="1"/>
      <c r="O289" s="1"/>
      <c r="P289" s="310"/>
      <c r="Q289" s="1"/>
      <c r="R289" s="1"/>
      <c r="S289" s="1"/>
      <c r="T289" s="1"/>
      <c r="U289" s="1"/>
      <c r="V289" s="1"/>
      <c r="W289" s="1"/>
      <c r="X289" s="1"/>
      <c r="Y289" s="1"/>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c r="AW289" s="22"/>
      <c r="AX289" s="1"/>
      <c r="AY289" s="22"/>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35"/>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9"/>
      <c r="DO289" s="19"/>
      <c r="DP289" s="19"/>
      <c r="DQ289" s="19"/>
      <c r="DR289" s="19"/>
      <c r="DS289" s="19"/>
      <c r="DT289" s="19"/>
      <c r="DU289" s="19"/>
      <c r="DV289" s="19"/>
      <c r="DW289" s="19"/>
      <c r="DX289" s="19"/>
      <c r="DY289" s="19"/>
      <c r="DZ289" s="19"/>
      <c r="EA289" s="19"/>
      <c r="EB289" s="19"/>
      <c r="EC289" s="19"/>
      <c r="ED289" s="19"/>
    </row>
    <row r="290" spans="1:134" ht="12.75" customHeight="1" x14ac:dyDescent="0.25">
      <c r="A290" s="1"/>
      <c r="B290" s="1"/>
      <c r="C290" s="1"/>
      <c r="D290" s="1"/>
      <c r="E290" s="309"/>
      <c r="F290" s="309"/>
      <c r="G290" s="309"/>
      <c r="H290" s="309"/>
      <c r="I290" s="309"/>
      <c r="J290" s="1"/>
      <c r="K290" s="1"/>
      <c r="L290" s="1"/>
      <c r="M290" s="1"/>
      <c r="N290" s="1"/>
      <c r="O290" s="1"/>
      <c r="P290" s="310"/>
      <c r="Q290" s="1"/>
      <c r="R290" s="1"/>
      <c r="S290" s="1"/>
      <c r="T290" s="1"/>
      <c r="U290" s="1"/>
      <c r="V290" s="1"/>
      <c r="W290" s="1"/>
      <c r="X290" s="1"/>
      <c r="Y290" s="1"/>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c r="AW290" s="22"/>
      <c r="AX290" s="1"/>
      <c r="AY290" s="22"/>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35"/>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9"/>
      <c r="DO290" s="19"/>
      <c r="DP290" s="19"/>
      <c r="DQ290" s="19"/>
      <c r="DR290" s="19"/>
      <c r="DS290" s="19"/>
      <c r="DT290" s="19"/>
      <c r="DU290" s="19"/>
      <c r="DV290" s="19"/>
      <c r="DW290" s="19"/>
      <c r="DX290" s="19"/>
      <c r="DY290" s="19"/>
      <c r="DZ290" s="19"/>
      <c r="EA290" s="19"/>
      <c r="EB290" s="19"/>
      <c r="EC290" s="19"/>
      <c r="ED290" s="19"/>
    </row>
    <row r="291" spans="1:134" ht="12.75" customHeight="1" x14ac:dyDescent="0.25">
      <c r="A291" s="1"/>
      <c r="B291" s="1"/>
      <c r="C291" s="1"/>
      <c r="D291" s="1"/>
      <c r="E291" s="309"/>
      <c r="F291" s="309"/>
      <c r="G291" s="309"/>
      <c r="H291" s="309"/>
      <c r="I291" s="309"/>
      <c r="J291" s="1"/>
      <c r="K291" s="1"/>
      <c r="L291" s="1"/>
      <c r="M291" s="1"/>
      <c r="N291" s="1"/>
      <c r="O291" s="1"/>
      <c r="P291" s="310"/>
      <c r="Q291" s="1"/>
      <c r="R291" s="1"/>
      <c r="S291" s="1"/>
      <c r="T291" s="1"/>
      <c r="U291" s="1"/>
      <c r="V291" s="1"/>
      <c r="W291" s="1"/>
      <c r="X291" s="1"/>
      <c r="Y291" s="1"/>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1"/>
      <c r="AY291" s="22"/>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35"/>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9"/>
      <c r="DO291" s="19"/>
      <c r="DP291" s="19"/>
      <c r="DQ291" s="19"/>
      <c r="DR291" s="19"/>
      <c r="DS291" s="19"/>
      <c r="DT291" s="19"/>
      <c r="DU291" s="19"/>
      <c r="DV291" s="19"/>
      <c r="DW291" s="19"/>
      <c r="DX291" s="19"/>
      <c r="DY291" s="19"/>
      <c r="DZ291" s="19"/>
      <c r="EA291" s="19"/>
      <c r="EB291" s="19"/>
      <c r="EC291" s="19"/>
      <c r="ED291" s="19"/>
    </row>
    <row r="292" spans="1:134" ht="12.75" customHeight="1" x14ac:dyDescent="0.25">
      <c r="A292" s="1"/>
      <c r="B292" s="1"/>
      <c r="C292" s="1"/>
      <c r="D292" s="1"/>
      <c r="E292" s="309"/>
      <c r="F292" s="309"/>
      <c r="G292" s="309"/>
      <c r="H292" s="309"/>
      <c r="I292" s="309"/>
      <c r="J292" s="1"/>
      <c r="K292" s="1"/>
      <c r="L292" s="1"/>
      <c r="M292" s="1"/>
      <c r="N292" s="1"/>
      <c r="O292" s="1"/>
      <c r="P292" s="310"/>
      <c r="Q292" s="1"/>
      <c r="R292" s="1"/>
      <c r="S292" s="1"/>
      <c r="T292" s="1"/>
      <c r="U292" s="1"/>
      <c r="V292" s="1"/>
      <c r="W292" s="1"/>
      <c r="X292" s="1"/>
      <c r="Y292" s="1"/>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1"/>
      <c r="AY292" s="22"/>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35"/>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9"/>
      <c r="DO292" s="19"/>
      <c r="DP292" s="19"/>
      <c r="DQ292" s="19"/>
      <c r="DR292" s="19"/>
      <c r="DS292" s="19"/>
      <c r="DT292" s="19"/>
      <c r="DU292" s="19"/>
      <c r="DV292" s="19"/>
      <c r="DW292" s="19"/>
      <c r="DX292" s="19"/>
      <c r="DY292" s="19"/>
      <c r="DZ292" s="19"/>
      <c r="EA292" s="19"/>
      <c r="EB292" s="19"/>
      <c r="EC292" s="19"/>
      <c r="ED292" s="19"/>
    </row>
    <row r="293" spans="1:134" ht="12.75" customHeight="1" x14ac:dyDescent="0.25">
      <c r="A293" s="1"/>
      <c r="B293" s="1"/>
      <c r="C293" s="1"/>
      <c r="D293" s="1"/>
      <c r="E293" s="309"/>
      <c r="F293" s="309"/>
      <c r="G293" s="309"/>
      <c r="H293" s="309"/>
      <c r="I293" s="309"/>
      <c r="J293" s="1"/>
      <c r="K293" s="1"/>
      <c r="L293" s="1"/>
      <c r="M293" s="1"/>
      <c r="N293" s="1"/>
      <c r="O293" s="1"/>
      <c r="P293" s="310"/>
      <c r="Q293" s="1"/>
      <c r="R293" s="1"/>
      <c r="S293" s="1"/>
      <c r="T293" s="1"/>
      <c r="U293" s="1"/>
      <c r="V293" s="1"/>
      <c r="W293" s="1"/>
      <c r="X293" s="1"/>
      <c r="Y293" s="1"/>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1"/>
      <c r="AY293" s="22"/>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35"/>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9"/>
      <c r="DO293" s="19"/>
      <c r="DP293" s="19"/>
      <c r="DQ293" s="19"/>
      <c r="DR293" s="19"/>
      <c r="DS293" s="19"/>
      <c r="DT293" s="19"/>
      <c r="DU293" s="19"/>
      <c r="DV293" s="19"/>
      <c r="DW293" s="19"/>
      <c r="DX293" s="19"/>
      <c r="DY293" s="19"/>
      <c r="DZ293" s="19"/>
      <c r="EA293" s="19"/>
      <c r="EB293" s="19"/>
      <c r="EC293" s="19"/>
      <c r="ED293" s="19"/>
    </row>
    <row r="294" spans="1:134" ht="12.75" customHeight="1" x14ac:dyDescent="0.25">
      <c r="A294" s="1"/>
      <c r="B294" s="1"/>
      <c r="C294" s="1"/>
      <c r="D294" s="1"/>
      <c r="E294" s="309"/>
      <c r="F294" s="309"/>
      <c r="G294" s="309"/>
      <c r="H294" s="309"/>
      <c r="I294" s="309"/>
      <c r="J294" s="1"/>
      <c r="K294" s="1"/>
      <c r="L294" s="1"/>
      <c r="M294" s="1"/>
      <c r="N294" s="1"/>
      <c r="O294" s="1"/>
      <c r="P294" s="310"/>
      <c r="Q294" s="1"/>
      <c r="R294" s="1"/>
      <c r="S294" s="1"/>
      <c r="T294" s="1"/>
      <c r="U294" s="1"/>
      <c r="V294" s="1"/>
      <c r="W294" s="1"/>
      <c r="X294" s="1"/>
      <c r="Y294" s="1"/>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1"/>
      <c r="AY294" s="22"/>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35"/>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9"/>
      <c r="DO294" s="19"/>
      <c r="DP294" s="19"/>
      <c r="DQ294" s="19"/>
      <c r="DR294" s="19"/>
      <c r="DS294" s="19"/>
      <c r="DT294" s="19"/>
      <c r="DU294" s="19"/>
      <c r="DV294" s="19"/>
      <c r="DW294" s="19"/>
      <c r="DX294" s="19"/>
      <c r="DY294" s="19"/>
      <c r="DZ294" s="19"/>
      <c r="EA294" s="19"/>
      <c r="EB294" s="19"/>
      <c r="EC294" s="19"/>
      <c r="ED294" s="19"/>
    </row>
    <row r="295" spans="1:134" ht="12.75" customHeight="1" x14ac:dyDescent="0.25">
      <c r="A295" s="1"/>
      <c r="B295" s="1"/>
      <c r="C295" s="1"/>
      <c r="D295" s="1"/>
      <c r="E295" s="309"/>
      <c r="F295" s="309"/>
      <c r="G295" s="309"/>
      <c r="H295" s="309"/>
      <c r="I295" s="309"/>
      <c r="J295" s="1"/>
      <c r="K295" s="1"/>
      <c r="L295" s="1"/>
      <c r="M295" s="1"/>
      <c r="N295" s="1"/>
      <c r="O295" s="1"/>
      <c r="P295" s="310"/>
      <c r="Q295" s="1"/>
      <c r="R295" s="1"/>
      <c r="S295" s="1"/>
      <c r="T295" s="1"/>
      <c r="U295" s="1"/>
      <c r="V295" s="1"/>
      <c r="W295" s="1"/>
      <c r="X295" s="1"/>
      <c r="Y295" s="1"/>
      <c r="Z295" s="22"/>
      <c r="AA295" s="22"/>
      <c r="AB295" s="22"/>
      <c r="AC295" s="22"/>
      <c r="AD295" s="22"/>
      <c r="AE295" s="22"/>
      <c r="AF295" s="22"/>
      <c r="AG295" s="22"/>
      <c r="AH295" s="22"/>
      <c r="AI295" s="22"/>
      <c r="AJ295" s="22"/>
      <c r="AK295" s="22"/>
      <c r="AL295" s="22"/>
      <c r="AM295" s="22"/>
      <c r="AN295" s="22"/>
      <c r="AO295" s="22"/>
      <c r="AP295" s="22"/>
      <c r="AQ295" s="22"/>
      <c r="AR295" s="22"/>
      <c r="AS295" s="22"/>
      <c r="AT295" s="22"/>
      <c r="AU295" s="22"/>
      <c r="AV295" s="22"/>
      <c r="AW295" s="22"/>
      <c r="AX295" s="1"/>
      <c r="AY295" s="22"/>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35"/>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9"/>
      <c r="DO295" s="19"/>
      <c r="DP295" s="19"/>
      <c r="DQ295" s="19"/>
      <c r="DR295" s="19"/>
      <c r="DS295" s="19"/>
      <c r="DT295" s="19"/>
      <c r="DU295" s="19"/>
      <c r="DV295" s="19"/>
      <c r="DW295" s="19"/>
      <c r="DX295" s="19"/>
      <c r="DY295" s="19"/>
      <c r="DZ295" s="19"/>
      <c r="EA295" s="19"/>
      <c r="EB295" s="19"/>
      <c r="EC295" s="19"/>
      <c r="ED295" s="19"/>
    </row>
    <row r="296" spans="1:134" ht="12.75" customHeight="1" x14ac:dyDescent="0.25">
      <c r="A296" s="1"/>
      <c r="B296" s="1"/>
      <c r="C296" s="1"/>
      <c r="D296" s="1"/>
      <c r="E296" s="309"/>
      <c r="F296" s="309"/>
      <c r="G296" s="309"/>
      <c r="H296" s="309"/>
      <c r="I296" s="309"/>
      <c r="J296" s="1"/>
      <c r="K296" s="1"/>
      <c r="L296" s="1"/>
      <c r="M296" s="1"/>
      <c r="N296" s="1"/>
      <c r="O296" s="1"/>
      <c r="P296" s="310"/>
      <c r="Q296" s="1"/>
      <c r="R296" s="1"/>
      <c r="S296" s="1"/>
      <c r="T296" s="1"/>
      <c r="U296" s="1"/>
      <c r="V296" s="1"/>
      <c r="W296" s="1"/>
      <c r="X296" s="1"/>
      <c r="Y296" s="1"/>
      <c r="Z296" s="22"/>
      <c r="AA296" s="22"/>
      <c r="AB296" s="22"/>
      <c r="AC296" s="22"/>
      <c r="AD296" s="22"/>
      <c r="AE296" s="22"/>
      <c r="AF296" s="22"/>
      <c r="AG296" s="22"/>
      <c r="AH296" s="22"/>
      <c r="AI296" s="22"/>
      <c r="AJ296" s="22"/>
      <c r="AK296" s="22"/>
      <c r="AL296" s="22"/>
      <c r="AM296" s="22"/>
      <c r="AN296" s="22"/>
      <c r="AO296" s="22"/>
      <c r="AP296" s="22"/>
      <c r="AQ296" s="22"/>
      <c r="AR296" s="22"/>
      <c r="AS296" s="22"/>
      <c r="AT296" s="22"/>
      <c r="AU296" s="22"/>
      <c r="AV296" s="22"/>
      <c r="AW296" s="22"/>
      <c r="AX296" s="1"/>
      <c r="AY296" s="22"/>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35"/>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9"/>
      <c r="DO296" s="19"/>
      <c r="DP296" s="19"/>
      <c r="DQ296" s="19"/>
      <c r="DR296" s="19"/>
      <c r="DS296" s="19"/>
      <c r="DT296" s="19"/>
      <c r="DU296" s="19"/>
      <c r="DV296" s="19"/>
      <c r="DW296" s="19"/>
      <c r="DX296" s="19"/>
      <c r="DY296" s="19"/>
      <c r="DZ296" s="19"/>
      <c r="EA296" s="19"/>
      <c r="EB296" s="19"/>
      <c r="EC296" s="19"/>
      <c r="ED296" s="19"/>
    </row>
    <row r="297" spans="1:134" ht="12.75" customHeight="1" x14ac:dyDescent="0.25">
      <c r="A297" s="1"/>
      <c r="B297" s="1"/>
      <c r="C297" s="1"/>
      <c r="D297" s="1"/>
      <c r="E297" s="309"/>
      <c r="F297" s="309"/>
      <c r="G297" s="309"/>
      <c r="H297" s="309"/>
      <c r="I297" s="309"/>
      <c r="J297" s="1"/>
      <c r="K297" s="1"/>
      <c r="L297" s="1"/>
      <c r="M297" s="1"/>
      <c r="N297" s="1"/>
      <c r="O297" s="1"/>
      <c r="P297" s="310"/>
      <c r="Q297" s="1"/>
      <c r="R297" s="1"/>
      <c r="S297" s="1"/>
      <c r="T297" s="1"/>
      <c r="U297" s="1"/>
      <c r="V297" s="1"/>
      <c r="W297" s="1"/>
      <c r="X297" s="1"/>
      <c r="Y297" s="1"/>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1"/>
      <c r="AY297" s="22"/>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35"/>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9"/>
      <c r="DO297" s="19"/>
      <c r="DP297" s="19"/>
      <c r="DQ297" s="19"/>
      <c r="DR297" s="19"/>
      <c r="DS297" s="19"/>
      <c r="DT297" s="19"/>
      <c r="DU297" s="19"/>
      <c r="DV297" s="19"/>
      <c r="DW297" s="19"/>
      <c r="DX297" s="19"/>
      <c r="DY297" s="19"/>
      <c r="DZ297" s="19"/>
      <c r="EA297" s="19"/>
      <c r="EB297" s="19"/>
      <c r="EC297" s="19"/>
      <c r="ED297" s="19"/>
    </row>
    <row r="298" spans="1:134" ht="12.75" customHeight="1" x14ac:dyDescent="0.25">
      <c r="A298" s="1"/>
      <c r="B298" s="1"/>
      <c r="C298" s="1"/>
      <c r="D298" s="1"/>
      <c r="E298" s="309"/>
      <c r="F298" s="309"/>
      <c r="G298" s="309"/>
      <c r="H298" s="309"/>
      <c r="I298" s="309"/>
      <c r="J298" s="1"/>
      <c r="K298" s="1"/>
      <c r="L298" s="1"/>
      <c r="M298" s="1"/>
      <c r="N298" s="1"/>
      <c r="O298" s="1"/>
      <c r="P298" s="310"/>
      <c r="Q298" s="1"/>
      <c r="R298" s="1"/>
      <c r="S298" s="1"/>
      <c r="T298" s="1"/>
      <c r="U298" s="1"/>
      <c r="V298" s="1"/>
      <c r="W298" s="1"/>
      <c r="X298" s="1"/>
      <c r="Y298" s="1"/>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1"/>
      <c r="AY298" s="22"/>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35"/>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9"/>
      <c r="DO298" s="19"/>
      <c r="DP298" s="19"/>
      <c r="DQ298" s="19"/>
      <c r="DR298" s="19"/>
      <c r="DS298" s="19"/>
      <c r="DT298" s="19"/>
      <c r="DU298" s="19"/>
      <c r="DV298" s="19"/>
      <c r="DW298" s="19"/>
      <c r="DX298" s="19"/>
      <c r="DY298" s="19"/>
      <c r="DZ298" s="19"/>
      <c r="EA298" s="19"/>
      <c r="EB298" s="19"/>
      <c r="EC298" s="19"/>
      <c r="ED298" s="19"/>
    </row>
    <row r="299" spans="1:134" ht="12.75" customHeight="1" x14ac:dyDescent="0.25">
      <c r="A299" s="1"/>
      <c r="B299" s="1"/>
      <c r="C299" s="1"/>
      <c r="D299" s="1"/>
      <c r="E299" s="309"/>
      <c r="F299" s="309"/>
      <c r="G299" s="309"/>
      <c r="H299" s="309"/>
      <c r="I299" s="309"/>
      <c r="J299" s="1"/>
      <c r="K299" s="1"/>
      <c r="L299" s="1"/>
      <c r="M299" s="1"/>
      <c r="N299" s="1"/>
      <c r="O299" s="1"/>
      <c r="P299" s="310"/>
      <c r="Q299" s="1"/>
      <c r="R299" s="1"/>
      <c r="S299" s="1"/>
      <c r="T299" s="1"/>
      <c r="U299" s="1"/>
      <c r="V299" s="1"/>
      <c r="W299" s="1"/>
      <c r="X299" s="1"/>
      <c r="Y299" s="1"/>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1"/>
      <c r="AY299" s="22"/>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35"/>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9"/>
      <c r="DO299" s="19"/>
      <c r="DP299" s="19"/>
      <c r="DQ299" s="19"/>
      <c r="DR299" s="19"/>
      <c r="DS299" s="19"/>
      <c r="DT299" s="19"/>
      <c r="DU299" s="19"/>
      <c r="DV299" s="19"/>
      <c r="DW299" s="19"/>
      <c r="DX299" s="19"/>
      <c r="DY299" s="19"/>
      <c r="DZ299" s="19"/>
      <c r="EA299" s="19"/>
      <c r="EB299" s="19"/>
      <c r="EC299" s="19"/>
      <c r="ED299" s="19"/>
    </row>
    <row r="300" spans="1:134" ht="12.75" customHeight="1" x14ac:dyDescent="0.25">
      <c r="A300" s="1"/>
      <c r="B300" s="1"/>
      <c r="C300" s="1"/>
      <c r="D300" s="1"/>
      <c r="E300" s="309"/>
      <c r="F300" s="309"/>
      <c r="G300" s="309"/>
      <c r="H300" s="309"/>
      <c r="I300" s="309"/>
      <c r="J300" s="1"/>
      <c r="K300" s="1"/>
      <c r="L300" s="1"/>
      <c r="M300" s="1"/>
      <c r="N300" s="1"/>
      <c r="O300" s="1"/>
      <c r="P300" s="310"/>
      <c r="Q300" s="1"/>
      <c r="R300" s="1"/>
      <c r="S300" s="1"/>
      <c r="T300" s="1"/>
      <c r="U300" s="1"/>
      <c r="V300" s="1"/>
      <c r="W300" s="1"/>
      <c r="X300" s="1"/>
      <c r="Y300" s="1"/>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1"/>
      <c r="AY300" s="22"/>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35"/>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9"/>
      <c r="DO300" s="19"/>
      <c r="DP300" s="19"/>
      <c r="DQ300" s="19"/>
      <c r="DR300" s="19"/>
      <c r="DS300" s="19"/>
      <c r="DT300" s="19"/>
      <c r="DU300" s="19"/>
      <c r="DV300" s="19"/>
      <c r="DW300" s="19"/>
      <c r="DX300" s="19"/>
      <c r="DY300" s="19"/>
      <c r="DZ300" s="19"/>
      <c r="EA300" s="19"/>
      <c r="EB300" s="19"/>
      <c r="EC300" s="19"/>
      <c r="ED300" s="19"/>
    </row>
    <row r="301" spans="1:134" ht="12.75" customHeight="1" x14ac:dyDescent="0.25">
      <c r="A301" s="1"/>
      <c r="B301" s="1"/>
      <c r="C301" s="1"/>
      <c r="D301" s="1"/>
      <c r="E301" s="309"/>
      <c r="F301" s="309"/>
      <c r="G301" s="309"/>
      <c r="H301" s="309"/>
      <c r="I301" s="309"/>
      <c r="J301" s="1"/>
      <c r="K301" s="1"/>
      <c r="L301" s="1"/>
      <c r="M301" s="1"/>
      <c r="N301" s="1"/>
      <c r="O301" s="1"/>
      <c r="P301" s="310"/>
      <c r="Q301" s="1"/>
      <c r="R301" s="1"/>
      <c r="S301" s="1"/>
      <c r="T301" s="1"/>
      <c r="U301" s="1"/>
      <c r="V301" s="1"/>
      <c r="W301" s="1"/>
      <c r="X301" s="1"/>
      <c r="Y301" s="1"/>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1"/>
      <c r="AY301" s="22"/>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35"/>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9"/>
      <c r="DO301" s="19"/>
      <c r="DP301" s="19"/>
      <c r="DQ301" s="19"/>
      <c r="DR301" s="19"/>
      <c r="DS301" s="19"/>
      <c r="DT301" s="19"/>
      <c r="DU301" s="19"/>
      <c r="DV301" s="19"/>
      <c r="DW301" s="19"/>
      <c r="DX301" s="19"/>
      <c r="DY301" s="19"/>
      <c r="DZ301" s="19"/>
      <c r="EA301" s="19"/>
      <c r="EB301" s="19"/>
      <c r="EC301" s="19"/>
      <c r="ED301" s="19"/>
    </row>
    <row r="302" spans="1:134" ht="12.75" customHeight="1" x14ac:dyDescent="0.25">
      <c r="A302" s="1"/>
      <c r="B302" s="1"/>
      <c r="C302" s="1"/>
      <c r="D302" s="1"/>
      <c r="E302" s="309"/>
      <c r="F302" s="309"/>
      <c r="G302" s="309"/>
      <c r="H302" s="309"/>
      <c r="I302" s="309"/>
      <c r="J302" s="1"/>
      <c r="K302" s="1"/>
      <c r="L302" s="1"/>
      <c r="M302" s="1"/>
      <c r="N302" s="1"/>
      <c r="O302" s="1"/>
      <c r="P302" s="310"/>
      <c r="Q302" s="1"/>
      <c r="R302" s="1"/>
      <c r="S302" s="1"/>
      <c r="T302" s="1"/>
      <c r="U302" s="1"/>
      <c r="V302" s="1"/>
      <c r="W302" s="1"/>
      <c r="X302" s="1"/>
      <c r="Y302" s="1"/>
      <c r="Z302" s="22"/>
      <c r="AA302" s="22"/>
      <c r="AB302" s="22"/>
      <c r="AC302" s="22"/>
      <c r="AD302" s="22"/>
      <c r="AE302" s="22"/>
      <c r="AF302" s="22"/>
      <c r="AG302" s="22"/>
      <c r="AH302" s="22"/>
      <c r="AI302" s="22"/>
      <c r="AJ302" s="22"/>
      <c r="AK302" s="22"/>
      <c r="AL302" s="22"/>
      <c r="AM302" s="22"/>
      <c r="AN302" s="22"/>
      <c r="AO302" s="22"/>
      <c r="AP302" s="22"/>
      <c r="AQ302" s="22"/>
      <c r="AR302" s="22"/>
      <c r="AS302" s="22"/>
      <c r="AT302" s="22"/>
      <c r="AU302" s="22"/>
      <c r="AV302" s="22"/>
      <c r="AW302" s="22"/>
      <c r="AX302" s="1"/>
      <c r="AY302" s="22"/>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35"/>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9"/>
      <c r="DO302" s="19"/>
      <c r="DP302" s="19"/>
      <c r="DQ302" s="19"/>
      <c r="DR302" s="19"/>
      <c r="DS302" s="19"/>
      <c r="DT302" s="19"/>
      <c r="DU302" s="19"/>
      <c r="DV302" s="19"/>
      <c r="DW302" s="19"/>
      <c r="DX302" s="19"/>
      <c r="DY302" s="19"/>
      <c r="DZ302" s="19"/>
      <c r="EA302" s="19"/>
      <c r="EB302" s="19"/>
      <c r="EC302" s="19"/>
      <c r="ED302" s="19"/>
    </row>
    <row r="303" spans="1:134" ht="12.75" customHeight="1" x14ac:dyDescent="0.25">
      <c r="A303" s="1"/>
      <c r="B303" s="1"/>
      <c r="C303" s="1"/>
      <c r="D303" s="1"/>
      <c r="E303" s="1"/>
      <c r="F303" s="1"/>
      <c r="G303" s="1"/>
      <c r="H303" s="1"/>
      <c r="I303" s="1"/>
      <c r="J303" s="1"/>
      <c r="K303" s="1"/>
      <c r="L303" s="1"/>
      <c r="M303" s="1"/>
      <c r="N303" s="1"/>
      <c r="O303" s="1"/>
      <c r="P303" s="310"/>
      <c r="Q303" s="1"/>
      <c r="R303" s="1"/>
      <c r="S303" s="1"/>
      <c r="T303" s="1"/>
      <c r="U303" s="1"/>
      <c r="V303" s="1"/>
      <c r="W303" s="1"/>
      <c r="X303" s="1"/>
      <c r="Y303" s="1"/>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1"/>
      <c r="AY303" s="22"/>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35"/>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9"/>
      <c r="DO303" s="19"/>
      <c r="DP303" s="19"/>
      <c r="DQ303" s="19"/>
      <c r="DR303" s="19"/>
      <c r="DS303" s="19"/>
      <c r="DT303" s="19"/>
      <c r="DU303" s="19"/>
      <c r="DV303" s="19"/>
      <c r="DW303" s="19"/>
      <c r="DX303" s="19"/>
      <c r="DY303" s="19"/>
      <c r="DZ303" s="19"/>
      <c r="EA303" s="19"/>
      <c r="EB303" s="19"/>
      <c r="EC303" s="19"/>
      <c r="ED303" s="19"/>
    </row>
    <row r="304" spans="1:134" ht="12.75" customHeight="1" x14ac:dyDescent="0.25">
      <c r="A304" s="1"/>
      <c r="B304" s="1"/>
      <c r="C304" s="1"/>
      <c r="D304" s="1"/>
      <c r="E304" s="1"/>
      <c r="F304" s="1"/>
      <c r="G304" s="1"/>
      <c r="H304" s="1"/>
      <c r="I304" s="1"/>
      <c r="J304" s="1"/>
      <c r="K304" s="1"/>
      <c r="L304" s="1"/>
      <c r="M304" s="1"/>
      <c r="N304" s="1"/>
      <c r="O304" s="1"/>
      <c r="P304" s="310"/>
      <c r="Q304" s="1"/>
      <c r="R304" s="1"/>
      <c r="S304" s="1"/>
      <c r="T304" s="1"/>
      <c r="U304" s="1"/>
      <c r="V304" s="1"/>
      <c r="W304" s="1"/>
      <c r="X304" s="1"/>
      <c r="Y304" s="1"/>
      <c r="Z304" s="22"/>
      <c r="AA304" s="22"/>
      <c r="AB304" s="22"/>
      <c r="AC304" s="22"/>
      <c r="AD304" s="22"/>
      <c r="AE304" s="22"/>
      <c r="AF304" s="22"/>
      <c r="AG304" s="22"/>
      <c r="AH304" s="22"/>
      <c r="AI304" s="22"/>
      <c r="AJ304" s="22"/>
      <c r="AK304" s="22"/>
      <c r="AL304" s="22"/>
      <c r="AM304" s="22"/>
      <c r="AN304" s="22"/>
      <c r="AO304" s="22"/>
      <c r="AP304" s="22"/>
      <c r="AQ304" s="22"/>
      <c r="AR304" s="22"/>
      <c r="AS304" s="22"/>
      <c r="AT304" s="22"/>
      <c r="AU304" s="22"/>
      <c r="AV304" s="22"/>
      <c r="AW304" s="22"/>
      <c r="AX304" s="1"/>
      <c r="AY304" s="22"/>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35"/>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9"/>
      <c r="DO304" s="19"/>
      <c r="DP304" s="19"/>
      <c r="DQ304" s="19"/>
      <c r="DR304" s="19"/>
      <c r="DS304" s="19"/>
      <c r="DT304" s="19"/>
      <c r="DU304" s="19"/>
      <c r="DV304" s="19"/>
      <c r="DW304" s="19"/>
      <c r="DX304" s="19"/>
      <c r="DY304" s="19"/>
      <c r="DZ304" s="19"/>
      <c r="EA304" s="19"/>
      <c r="EB304" s="19"/>
      <c r="EC304" s="19"/>
      <c r="ED304" s="19"/>
    </row>
    <row r="305" spans="1:134" ht="12.75" customHeight="1" x14ac:dyDescent="0.25">
      <c r="A305" s="1"/>
      <c r="B305" s="1"/>
      <c r="C305" s="1"/>
      <c r="D305" s="1"/>
      <c r="E305" s="1"/>
      <c r="F305" s="1"/>
      <c r="G305" s="1"/>
      <c r="H305" s="1"/>
      <c r="I305" s="1"/>
      <c r="J305" s="1"/>
      <c r="K305" s="1"/>
      <c r="L305" s="1"/>
      <c r="M305" s="1"/>
      <c r="N305" s="1"/>
      <c r="O305" s="1"/>
      <c r="P305" s="310"/>
      <c r="Q305" s="1"/>
      <c r="R305" s="1"/>
      <c r="S305" s="1"/>
      <c r="T305" s="1"/>
      <c r="U305" s="1"/>
      <c r="V305" s="1"/>
      <c r="W305" s="1"/>
      <c r="X305" s="1"/>
      <c r="Y305" s="1"/>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1"/>
      <c r="AY305" s="22"/>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35"/>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9"/>
      <c r="DO305" s="19"/>
      <c r="DP305" s="19"/>
      <c r="DQ305" s="19"/>
      <c r="DR305" s="19"/>
      <c r="DS305" s="19"/>
      <c r="DT305" s="19"/>
      <c r="DU305" s="19"/>
      <c r="DV305" s="19"/>
      <c r="DW305" s="19"/>
      <c r="DX305" s="19"/>
      <c r="DY305" s="19"/>
      <c r="DZ305" s="19"/>
      <c r="EA305" s="19"/>
      <c r="EB305" s="19"/>
      <c r="EC305" s="19"/>
      <c r="ED305" s="19"/>
    </row>
    <row r="306" spans="1:134" ht="12.75" customHeight="1" x14ac:dyDescent="0.25">
      <c r="A306" s="1"/>
      <c r="B306" s="1"/>
      <c r="C306" s="1"/>
      <c r="D306" s="1"/>
      <c r="E306" s="1"/>
      <c r="F306" s="1"/>
      <c r="G306" s="1"/>
      <c r="H306" s="1"/>
      <c r="I306" s="1"/>
      <c r="J306" s="1"/>
      <c r="K306" s="1"/>
      <c r="L306" s="1"/>
      <c r="M306" s="1"/>
      <c r="N306" s="1"/>
      <c r="O306" s="1"/>
      <c r="P306" s="310"/>
      <c r="Q306" s="1"/>
      <c r="R306" s="1"/>
      <c r="S306" s="1"/>
      <c r="T306" s="1"/>
      <c r="U306" s="1"/>
      <c r="V306" s="1"/>
      <c r="W306" s="1"/>
      <c r="X306" s="1"/>
      <c r="Y306" s="1"/>
      <c r="Z306" s="22"/>
      <c r="AA306" s="22"/>
      <c r="AB306" s="22"/>
      <c r="AC306" s="22"/>
      <c r="AD306" s="22"/>
      <c r="AE306" s="22"/>
      <c r="AF306" s="22"/>
      <c r="AG306" s="22"/>
      <c r="AH306" s="22"/>
      <c r="AI306" s="22"/>
      <c r="AJ306" s="22"/>
      <c r="AK306" s="22"/>
      <c r="AL306" s="22"/>
      <c r="AM306" s="22"/>
      <c r="AN306" s="22"/>
      <c r="AO306" s="22"/>
      <c r="AP306" s="22"/>
      <c r="AQ306" s="22"/>
      <c r="AR306" s="22"/>
      <c r="AS306" s="22"/>
      <c r="AT306" s="22"/>
      <c r="AU306" s="22"/>
      <c r="AV306" s="22"/>
      <c r="AW306" s="22"/>
      <c r="AX306" s="1"/>
      <c r="AY306" s="22"/>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35"/>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9"/>
      <c r="DO306" s="19"/>
      <c r="DP306" s="19"/>
      <c r="DQ306" s="19"/>
      <c r="DR306" s="19"/>
      <c r="DS306" s="19"/>
      <c r="DT306" s="19"/>
      <c r="DU306" s="19"/>
      <c r="DV306" s="19"/>
      <c r="DW306" s="19"/>
      <c r="DX306" s="19"/>
      <c r="DY306" s="19"/>
      <c r="DZ306" s="19"/>
      <c r="EA306" s="19"/>
      <c r="EB306" s="19"/>
      <c r="EC306" s="19"/>
      <c r="ED306" s="19"/>
    </row>
    <row r="307" spans="1:134" ht="12.75" customHeight="1" x14ac:dyDescent="0.25">
      <c r="A307" s="1"/>
      <c r="B307" s="1"/>
      <c r="C307" s="1"/>
      <c r="D307" s="1"/>
      <c r="E307" s="1"/>
      <c r="F307" s="1"/>
      <c r="G307" s="1"/>
      <c r="H307" s="1"/>
      <c r="I307" s="1"/>
      <c r="J307" s="1"/>
      <c r="K307" s="1"/>
      <c r="L307" s="1"/>
      <c r="M307" s="1"/>
      <c r="N307" s="1"/>
      <c r="O307" s="1"/>
      <c r="P307" s="310"/>
      <c r="Q307" s="1"/>
      <c r="R307" s="1"/>
      <c r="S307" s="1"/>
      <c r="T307" s="1"/>
      <c r="U307" s="1"/>
      <c r="V307" s="1"/>
      <c r="W307" s="1"/>
      <c r="X307" s="1"/>
      <c r="Y307" s="1"/>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1"/>
      <c r="AY307" s="22"/>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35"/>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9"/>
      <c r="DO307" s="19"/>
      <c r="DP307" s="19"/>
      <c r="DQ307" s="19"/>
      <c r="DR307" s="19"/>
      <c r="DS307" s="19"/>
      <c r="DT307" s="19"/>
      <c r="DU307" s="19"/>
      <c r="DV307" s="19"/>
      <c r="DW307" s="19"/>
      <c r="DX307" s="19"/>
      <c r="DY307" s="19"/>
      <c r="DZ307" s="19"/>
      <c r="EA307" s="19"/>
      <c r="EB307" s="19"/>
      <c r="EC307" s="19"/>
      <c r="ED307" s="19"/>
    </row>
    <row r="308" spans="1:134" ht="12.75" customHeight="1" x14ac:dyDescent="0.25">
      <c r="A308" s="1"/>
      <c r="B308" s="1"/>
      <c r="C308" s="1"/>
      <c r="D308" s="1"/>
      <c r="E308" s="1"/>
      <c r="F308" s="1"/>
      <c r="G308" s="1"/>
      <c r="H308" s="1"/>
      <c r="I308" s="1"/>
      <c r="J308" s="1"/>
      <c r="K308" s="1"/>
      <c r="L308" s="1"/>
      <c r="M308" s="1"/>
      <c r="N308" s="1"/>
      <c r="O308" s="1"/>
      <c r="P308" s="310"/>
      <c r="Q308" s="1"/>
      <c r="R308" s="1"/>
      <c r="S308" s="1"/>
      <c r="T308" s="1"/>
      <c r="U308" s="1"/>
      <c r="V308" s="1"/>
      <c r="W308" s="1"/>
      <c r="X308" s="1"/>
      <c r="Y308" s="1"/>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1"/>
      <c r="AY308" s="22"/>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35"/>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9"/>
      <c r="DO308" s="19"/>
      <c r="DP308" s="19"/>
      <c r="DQ308" s="19"/>
      <c r="DR308" s="19"/>
      <c r="DS308" s="19"/>
      <c r="DT308" s="19"/>
      <c r="DU308" s="19"/>
      <c r="DV308" s="19"/>
      <c r="DW308" s="19"/>
      <c r="DX308" s="19"/>
      <c r="DY308" s="19"/>
      <c r="DZ308" s="19"/>
      <c r="EA308" s="19"/>
      <c r="EB308" s="19"/>
      <c r="EC308" s="19"/>
      <c r="ED308" s="19"/>
    </row>
    <row r="309" spans="1:134" ht="12.75" customHeight="1" x14ac:dyDescent="0.25">
      <c r="A309" s="1"/>
      <c r="B309" s="1"/>
      <c r="C309" s="1"/>
      <c r="D309" s="1"/>
      <c r="E309" s="1"/>
      <c r="F309" s="1"/>
      <c r="G309" s="1"/>
      <c r="H309" s="1"/>
      <c r="I309" s="1"/>
      <c r="J309" s="1"/>
      <c r="K309" s="1"/>
      <c r="L309" s="1"/>
      <c r="M309" s="1"/>
      <c r="N309" s="1"/>
      <c r="O309" s="1"/>
      <c r="P309" s="310"/>
      <c r="Q309" s="1"/>
      <c r="R309" s="1"/>
      <c r="S309" s="1"/>
      <c r="T309" s="1"/>
      <c r="U309" s="1"/>
      <c r="V309" s="1"/>
      <c r="W309" s="1"/>
      <c r="X309" s="1"/>
      <c r="Y309" s="1"/>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1"/>
      <c r="AY309" s="22"/>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35"/>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9"/>
      <c r="DO309" s="19"/>
      <c r="DP309" s="19"/>
      <c r="DQ309" s="19"/>
      <c r="DR309" s="19"/>
      <c r="DS309" s="19"/>
      <c r="DT309" s="19"/>
      <c r="DU309" s="19"/>
      <c r="DV309" s="19"/>
      <c r="DW309" s="19"/>
      <c r="DX309" s="19"/>
      <c r="DY309" s="19"/>
      <c r="DZ309" s="19"/>
      <c r="EA309" s="19"/>
      <c r="EB309" s="19"/>
      <c r="EC309" s="19"/>
      <c r="ED309" s="19"/>
    </row>
    <row r="310" spans="1:134" ht="12.75" customHeight="1" x14ac:dyDescent="0.25">
      <c r="A310" s="1"/>
      <c r="B310" s="1"/>
      <c r="C310" s="1"/>
      <c r="D310" s="1"/>
      <c r="E310" s="1"/>
      <c r="F310" s="1"/>
      <c r="G310" s="1"/>
      <c r="H310" s="1"/>
      <c r="I310" s="1"/>
      <c r="J310" s="1"/>
      <c r="K310" s="1"/>
      <c r="L310" s="1"/>
      <c r="M310" s="1"/>
      <c r="N310" s="1"/>
      <c r="O310" s="1"/>
      <c r="P310" s="310"/>
      <c r="Q310" s="1"/>
      <c r="R310" s="1"/>
      <c r="S310" s="1"/>
      <c r="T310" s="1"/>
      <c r="U310" s="1"/>
      <c r="V310" s="1"/>
      <c r="W310" s="1"/>
      <c r="X310" s="1"/>
      <c r="Y310" s="1"/>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1"/>
      <c r="AY310" s="22"/>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35"/>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9"/>
      <c r="DO310" s="19"/>
      <c r="DP310" s="19"/>
      <c r="DQ310" s="19"/>
      <c r="DR310" s="19"/>
      <c r="DS310" s="19"/>
      <c r="DT310" s="19"/>
      <c r="DU310" s="19"/>
      <c r="DV310" s="19"/>
      <c r="DW310" s="19"/>
      <c r="DX310" s="19"/>
      <c r="DY310" s="19"/>
      <c r="DZ310" s="19"/>
      <c r="EA310" s="19"/>
      <c r="EB310" s="19"/>
      <c r="EC310" s="19"/>
      <c r="ED310" s="19"/>
    </row>
    <row r="311" spans="1:134" ht="12.75" customHeight="1" x14ac:dyDescent="0.25">
      <c r="A311" s="1"/>
      <c r="B311" s="1"/>
      <c r="C311" s="1"/>
      <c r="D311" s="1"/>
      <c r="E311" s="1"/>
      <c r="F311" s="1"/>
      <c r="G311" s="1"/>
      <c r="H311" s="1"/>
      <c r="I311" s="1"/>
      <c r="J311" s="1"/>
      <c r="K311" s="1"/>
      <c r="L311" s="1"/>
      <c r="M311" s="1"/>
      <c r="N311" s="1"/>
      <c r="O311" s="1"/>
      <c r="P311" s="310"/>
      <c r="Q311" s="1"/>
      <c r="R311" s="1"/>
      <c r="S311" s="1"/>
      <c r="T311" s="1"/>
      <c r="U311" s="1"/>
      <c r="V311" s="1"/>
      <c r="W311" s="1"/>
      <c r="X311" s="1"/>
      <c r="Y311" s="1"/>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1"/>
      <c r="AY311" s="22"/>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35"/>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9"/>
      <c r="DO311" s="19"/>
      <c r="DP311" s="19"/>
      <c r="DQ311" s="19"/>
      <c r="DR311" s="19"/>
      <c r="DS311" s="19"/>
      <c r="DT311" s="19"/>
      <c r="DU311" s="19"/>
      <c r="DV311" s="19"/>
      <c r="DW311" s="19"/>
      <c r="DX311" s="19"/>
      <c r="DY311" s="19"/>
      <c r="DZ311" s="19"/>
      <c r="EA311" s="19"/>
      <c r="EB311" s="19"/>
      <c r="EC311" s="19"/>
      <c r="ED311" s="19"/>
    </row>
    <row r="312" spans="1:134" ht="12.75" customHeight="1" x14ac:dyDescent="0.25">
      <c r="A312" s="1"/>
      <c r="B312" s="1"/>
      <c r="C312" s="1"/>
      <c r="D312" s="1"/>
      <c r="E312" s="1"/>
      <c r="F312" s="1"/>
      <c r="G312" s="1"/>
      <c r="H312" s="1"/>
      <c r="I312" s="1"/>
      <c r="J312" s="1"/>
      <c r="K312" s="1"/>
      <c r="L312" s="1"/>
      <c r="M312" s="1"/>
      <c r="N312" s="1"/>
      <c r="O312" s="1"/>
      <c r="P312" s="310"/>
      <c r="Q312" s="1"/>
      <c r="R312" s="1"/>
      <c r="S312" s="1"/>
      <c r="T312" s="1"/>
      <c r="U312" s="1"/>
      <c r="V312" s="1"/>
      <c r="W312" s="1"/>
      <c r="X312" s="1"/>
      <c r="Y312" s="1"/>
      <c r="Z312" s="22"/>
      <c r="AA312" s="22"/>
      <c r="AB312" s="22"/>
      <c r="AC312" s="22"/>
      <c r="AD312" s="22"/>
      <c r="AE312" s="22"/>
      <c r="AF312" s="22"/>
      <c r="AG312" s="22"/>
      <c r="AH312" s="22"/>
      <c r="AI312" s="22"/>
      <c r="AJ312" s="22"/>
      <c r="AK312" s="22"/>
      <c r="AL312" s="22"/>
      <c r="AM312" s="22"/>
      <c r="AN312" s="22"/>
      <c r="AO312" s="22"/>
      <c r="AP312" s="22"/>
      <c r="AQ312" s="22"/>
      <c r="AR312" s="22"/>
      <c r="AS312" s="22"/>
      <c r="AT312" s="22"/>
      <c r="AU312" s="22"/>
      <c r="AV312" s="22"/>
      <c r="AW312" s="22"/>
      <c r="AX312" s="1"/>
      <c r="AY312" s="22"/>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35"/>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9"/>
      <c r="DO312" s="19"/>
      <c r="DP312" s="19"/>
      <c r="DQ312" s="19"/>
      <c r="DR312" s="19"/>
      <c r="DS312" s="19"/>
      <c r="DT312" s="19"/>
      <c r="DU312" s="19"/>
      <c r="DV312" s="19"/>
      <c r="DW312" s="19"/>
      <c r="DX312" s="19"/>
      <c r="DY312" s="19"/>
      <c r="DZ312" s="19"/>
      <c r="EA312" s="19"/>
      <c r="EB312" s="19"/>
      <c r="EC312" s="19"/>
      <c r="ED312" s="19"/>
    </row>
    <row r="313" spans="1:134" ht="12.75" customHeight="1" x14ac:dyDescent="0.25">
      <c r="A313" s="1"/>
      <c r="B313" s="1"/>
      <c r="C313" s="1"/>
      <c r="D313" s="1"/>
      <c r="E313" s="1"/>
      <c r="F313" s="1"/>
      <c r="G313" s="1"/>
      <c r="H313" s="1"/>
      <c r="I313" s="1"/>
      <c r="J313" s="1"/>
      <c r="K313" s="1"/>
      <c r="L313" s="1"/>
      <c r="M313" s="1"/>
      <c r="N313" s="1"/>
      <c r="O313" s="1"/>
      <c r="P313" s="310"/>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22"/>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35"/>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9"/>
      <c r="DO313" s="19"/>
      <c r="DP313" s="19"/>
      <c r="DQ313" s="19"/>
      <c r="DR313" s="19"/>
      <c r="DS313" s="19"/>
      <c r="DT313" s="19"/>
      <c r="DU313" s="19"/>
      <c r="DV313" s="19"/>
      <c r="DW313" s="19"/>
      <c r="DX313" s="19"/>
      <c r="DY313" s="19"/>
      <c r="DZ313" s="19"/>
      <c r="EA313" s="19"/>
      <c r="EB313" s="19"/>
      <c r="EC313" s="19"/>
      <c r="ED313" s="19"/>
    </row>
    <row r="314" spans="1:134" ht="12.75" customHeight="1" x14ac:dyDescent="0.25">
      <c r="A314" s="1"/>
      <c r="B314" s="1"/>
      <c r="C314" s="1"/>
      <c r="D314" s="1"/>
      <c r="E314" s="1"/>
      <c r="F314" s="1"/>
      <c r="G314" s="1"/>
      <c r="H314" s="1"/>
      <c r="I314" s="1"/>
      <c r="J314" s="1"/>
      <c r="K314" s="1"/>
      <c r="L314" s="1"/>
      <c r="M314" s="1"/>
      <c r="N314" s="1"/>
      <c r="O314" s="1"/>
      <c r="P314" s="310"/>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22"/>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35"/>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9"/>
      <c r="DO314" s="19"/>
      <c r="DP314" s="19"/>
      <c r="DQ314" s="19"/>
      <c r="DR314" s="19"/>
      <c r="DS314" s="19"/>
      <c r="DT314" s="19"/>
      <c r="DU314" s="19"/>
      <c r="DV314" s="19"/>
      <c r="DW314" s="19"/>
      <c r="DX314" s="19"/>
      <c r="DY314" s="19"/>
      <c r="DZ314" s="19"/>
      <c r="EA314" s="19"/>
      <c r="EB314" s="19"/>
      <c r="EC314" s="19"/>
      <c r="ED314" s="19"/>
    </row>
    <row r="315" spans="1:134" ht="12.75" customHeight="1" x14ac:dyDescent="0.25">
      <c r="A315" s="1"/>
      <c r="B315" s="1"/>
      <c r="C315" s="1"/>
      <c r="D315" s="1"/>
      <c r="E315" s="1"/>
      <c r="F315" s="1"/>
      <c r="G315" s="1"/>
      <c r="H315" s="1"/>
      <c r="I315" s="1"/>
      <c r="J315" s="1"/>
      <c r="K315" s="1"/>
      <c r="L315" s="1"/>
      <c r="M315" s="1"/>
      <c r="N315" s="1"/>
      <c r="O315" s="1"/>
      <c r="P315" s="310"/>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22"/>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35"/>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9"/>
      <c r="DO315" s="19"/>
      <c r="DP315" s="19"/>
      <c r="DQ315" s="19"/>
      <c r="DR315" s="19"/>
      <c r="DS315" s="19"/>
      <c r="DT315" s="19"/>
      <c r="DU315" s="19"/>
      <c r="DV315" s="19"/>
      <c r="DW315" s="19"/>
      <c r="DX315" s="19"/>
      <c r="DY315" s="19"/>
      <c r="DZ315" s="19"/>
      <c r="EA315" s="19"/>
      <c r="EB315" s="19"/>
      <c r="EC315" s="19"/>
      <c r="ED315" s="19"/>
    </row>
    <row r="316" spans="1:134" ht="12.75" customHeight="1" x14ac:dyDescent="0.25">
      <c r="A316" s="1"/>
      <c r="B316" s="1"/>
      <c r="C316" s="1"/>
      <c r="D316" s="1"/>
      <c r="E316" s="1"/>
      <c r="F316" s="1"/>
      <c r="G316" s="1"/>
      <c r="H316" s="1"/>
      <c r="I316" s="1"/>
      <c r="J316" s="1"/>
      <c r="K316" s="1"/>
      <c r="L316" s="1"/>
      <c r="M316" s="1"/>
      <c r="N316" s="1"/>
      <c r="O316" s="1"/>
      <c r="P316" s="310"/>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22"/>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35"/>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9"/>
      <c r="DO316" s="19"/>
      <c r="DP316" s="19"/>
      <c r="DQ316" s="19"/>
      <c r="DR316" s="19"/>
      <c r="DS316" s="19"/>
      <c r="DT316" s="19"/>
      <c r="DU316" s="19"/>
      <c r="DV316" s="19"/>
      <c r="DW316" s="19"/>
      <c r="DX316" s="19"/>
      <c r="DY316" s="19"/>
      <c r="DZ316" s="19"/>
      <c r="EA316" s="19"/>
      <c r="EB316" s="19"/>
      <c r="EC316" s="19"/>
      <c r="ED316" s="19"/>
    </row>
    <row r="317" spans="1:134" ht="12.75" customHeight="1" x14ac:dyDescent="0.25">
      <c r="A317" s="1"/>
      <c r="B317" s="1"/>
      <c r="C317" s="1"/>
      <c r="D317" s="1"/>
      <c r="E317" s="1"/>
      <c r="F317" s="1"/>
      <c r="G317" s="1"/>
      <c r="H317" s="1"/>
      <c r="I317" s="1"/>
      <c r="J317" s="1"/>
      <c r="K317" s="1"/>
      <c r="L317" s="1"/>
      <c r="M317" s="1"/>
      <c r="N317" s="1"/>
      <c r="O317" s="1"/>
      <c r="P317" s="310"/>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22"/>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35"/>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9"/>
      <c r="DO317" s="19"/>
      <c r="DP317" s="19"/>
      <c r="DQ317" s="19"/>
      <c r="DR317" s="19"/>
      <c r="DS317" s="19"/>
      <c r="DT317" s="19"/>
      <c r="DU317" s="19"/>
      <c r="DV317" s="19"/>
      <c r="DW317" s="19"/>
      <c r="DX317" s="19"/>
      <c r="DY317" s="19"/>
      <c r="DZ317" s="19"/>
      <c r="EA317" s="19"/>
      <c r="EB317" s="19"/>
      <c r="EC317" s="19"/>
      <c r="ED317" s="19"/>
    </row>
    <row r="318" spans="1:134" ht="12.75" customHeight="1" x14ac:dyDescent="0.25">
      <c r="A318" s="1"/>
      <c r="B318" s="1"/>
      <c r="C318" s="1"/>
      <c r="D318" s="1"/>
      <c r="E318" s="1"/>
      <c r="F318" s="1"/>
      <c r="G318" s="1"/>
      <c r="H318" s="1"/>
      <c r="I318" s="1"/>
      <c r="J318" s="1"/>
      <c r="K318" s="1"/>
      <c r="L318" s="1"/>
      <c r="M318" s="1"/>
      <c r="N318" s="1"/>
      <c r="O318" s="1"/>
      <c r="P318" s="310"/>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22"/>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35"/>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9"/>
      <c r="DO318" s="19"/>
      <c r="DP318" s="19"/>
      <c r="DQ318" s="19"/>
      <c r="DR318" s="19"/>
      <c r="DS318" s="19"/>
      <c r="DT318" s="19"/>
      <c r="DU318" s="19"/>
      <c r="DV318" s="19"/>
      <c r="DW318" s="19"/>
      <c r="DX318" s="19"/>
      <c r="DY318" s="19"/>
      <c r="DZ318" s="19"/>
      <c r="EA318" s="19"/>
      <c r="EB318" s="19"/>
      <c r="EC318" s="19"/>
      <c r="ED318" s="19"/>
    </row>
    <row r="319" spans="1:134" ht="12.75" customHeight="1" x14ac:dyDescent="0.25">
      <c r="A319" s="1"/>
      <c r="B319" s="1"/>
      <c r="C319" s="1"/>
      <c r="D319" s="1"/>
      <c r="E319" s="1"/>
      <c r="F319" s="1"/>
      <c r="G319" s="1"/>
      <c r="H319" s="1"/>
      <c r="I319" s="1"/>
      <c r="J319" s="1"/>
      <c r="K319" s="1"/>
      <c r="L319" s="1"/>
      <c r="M319" s="1"/>
      <c r="N319" s="1"/>
      <c r="O319" s="1"/>
      <c r="P319" s="310"/>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22"/>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35"/>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9"/>
      <c r="DO319" s="19"/>
      <c r="DP319" s="19"/>
      <c r="DQ319" s="19"/>
      <c r="DR319" s="19"/>
      <c r="DS319" s="19"/>
      <c r="DT319" s="19"/>
      <c r="DU319" s="19"/>
      <c r="DV319" s="19"/>
      <c r="DW319" s="19"/>
      <c r="DX319" s="19"/>
      <c r="DY319" s="19"/>
      <c r="DZ319" s="19"/>
      <c r="EA319" s="19"/>
      <c r="EB319" s="19"/>
      <c r="EC319" s="19"/>
      <c r="ED319" s="19"/>
    </row>
    <row r="320" spans="1:134" ht="12.75" customHeight="1" x14ac:dyDescent="0.25">
      <c r="A320" s="1"/>
      <c r="B320" s="1"/>
      <c r="C320" s="1"/>
      <c r="D320" s="1"/>
      <c r="E320" s="1"/>
      <c r="F320" s="1"/>
      <c r="G320" s="1"/>
      <c r="H320" s="1"/>
      <c r="I320" s="1"/>
      <c r="J320" s="1"/>
      <c r="K320" s="1"/>
      <c r="L320" s="1"/>
      <c r="M320" s="1"/>
      <c r="N320" s="1"/>
      <c r="O320" s="1"/>
      <c r="P320" s="310"/>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22"/>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35"/>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9"/>
      <c r="DO320" s="19"/>
      <c r="DP320" s="19"/>
      <c r="DQ320" s="19"/>
      <c r="DR320" s="19"/>
      <c r="DS320" s="19"/>
      <c r="DT320" s="19"/>
      <c r="DU320" s="19"/>
      <c r="DV320" s="19"/>
      <c r="DW320" s="19"/>
      <c r="DX320" s="19"/>
      <c r="DY320" s="19"/>
      <c r="DZ320" s="19"/>
      <c r="EA320" s="19"/>
      <c r="EB320" s="19"/>
      <c r="EC320" s="19"/>
      <c r="ED320" s="19"/>
    </row>
    <row r="321" spans="1:134" ht="12.75" customHeight="1" x14ac:dyDescent="0.25">
      <c r="A321" s="1"/>
      <c r="B321" s="1"/>
      <c r="C321" s="1"/>
      <c r="D321" s="1"/>
      <c r="E321" s="1"/>
      <c r="F321" s="1"/>
      <c r="G321" s="1"/>
      <c r="H321" s="1"/>
      <c r="I321" s="1"/>
      <c r="J321" s="1"/>
      <c r="K321" s="1"/>
      <c r="L321" s="1"/>
      <c r="M321" s="1"/>
      <c r="N321" s="1"/>
      <c r="O321" s="1"/>
      <c r="P321" s="310"/>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22"/>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35"/>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9"/>
      <c r="DO321" s="19"/>
      <c r="DP321" s="19"/>
      <c r="DQ321" s="19"/>
      <c r="DR321" s="19"/>
      <c r="DS321" s="19"/>
      <c r="DT321" s="19"/>
      <c r="DU321" s="19"/>
      <c r="DV321" s="19"/>
      <c r="DW321" s="19"/>
      <c r="DX321" s="19"/>
      <c r="DY321" s="19"/>
      <c r="DZ321" s="19"/>
      <c r="EA321" s="19"/>
      <c r="EB321" s="19"/>
      <c r="EC321" s="19"/>
      <c r="ED321" s="19"/>
    </row>
    <row r="322" spans="1:134" ht="12.75" customHeight="1" x14ac:dyDescent="0.25">
      <c r="A322" s="1"/>
      <c r="B322" s="1"/>
      <c r="C322" s="1"/>
      <c r="D322" s="1"/>
      <c r="E322" s="1"/>
      <c r="F322" s="1"/>
      <c r="G322" s="1"/>
      <c r="H322" s="1"/>
      <c r="I322" s="1"/>
      <c r="J322" s="1"/>
      <c r="K322" s="1"/>
      <c r="L322" s="1"/>
      <c r="M322" s="1"/>
      <c r="N322" s="1"/>
      <c r="O322" s="1"/>
      <c r="P322" s="310"/>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22"/>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35"/>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9"/>
      <c r="DO322" s="19"/>
      <c r="DP322" s="19"/>
      <c r="DQ322" s="19"/>
      <c r="DR322" s="19"/>
      <c r="DS322" s="19"/>
      <c r="DT322" s="19"/>
      <c r="DU322" s="19"/>
      <c r="DV322" s="19"/>
      <c r="DW322" s="19"/>
      <c r="DX322" s="19"/>
      <c r="DY322" s="19"/>
      <c r="DZ322" s="19"/>
      <c r="EA322" s="19"/>
      <c r="EB322" s="19"/>
      <c r="EC322" s="19"/>
      <c r="ED322" s="19"/>
    </row>
    <row r="323" spans="1:134" ht="12.75" customHeight="1" x14ac:dyDescent="0.25">
      <c r="A323" s="1"/>
      <c r="B323" s="1"/>
      <c r="C323" s="1"/>
      <c r="D323" s="1"/>
      <c r="E323" s="1"/>
      <c r="F323" s="1"/>
      <c r="G323" s="1"/>
      <c r="H323" s="1"/>
      <c r="I323" s="1"/>
      <c r="J323" s="1"/>
      <c r="K323" s="1"/>
      <c r="L323" s="1"/>
      <c r="M323" s="1"/>
      <c r="N323" s="1"/>
      <c r="O323" s="1"/>
      <c r="P323" s="310"/>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22"/>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35"/>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9"/>
      <c r="DO323" s="19"/>
      <c r="DP323" s="19"/>
      <c r="DQ323" s="19"/>
      <c r="DR323" s="19"/>
      <c r="DS323" s="19"/>
      <c r="DT323" s="19"/>
      <c r="DU323" s="19"/>
      <c r="DV323" s="19"/>
      <c r="DW323" s="19"/>
      <c r="DX323" s="19"/>
      <c r="DY323" s="19"/>
      <c r="DZ323" s="19"/>
      <c r="EA323" s="19"/>
      <c r="EB323" s="19"/>
      <c r="EC323" s="19"/>
      <c r="ED323" s="19"/>
    </row>
    <row r="324" spans="1:134" ht="12.75" customHeight="1" x14ac:dyDescent="0.25">
      <c r="A324" s="1"/>
      <c r="B324" s="1"/>
      <c r="C324" s="1"/>
      <c r="D324" s="1"/>
      <c r="E324" s="1"/>
      <c r="F324" s="1"/>
      <c r="G324" s="1"/>
      <c r="H324" s="1"/>
      <c r="I324" s="1"/>
      <c r="J324" s="1"/>
      <c r="K324" s="1"/>
      <c r="L324" s="1"/>
      <c r="M324" s="1"/>
      <c r="N324" s="1"/>
      <c r="O324" s="1"/>
      <c r="P324" s="310"/>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22"/>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35"/>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9"/>
      <c r="DO324" s="19"/>
      <c r="DP324" s="19"/>
      <c r="DQ324" s="19"/>
      <c r="DR324" s="19"/>
      <c r="DS324" s="19"/>
      <c r="DT324" s="19"/>
      <c r="DU324" s="19"/>
      <c r="DV324" s="19"/>
      <c r="DW324" s="19"/>
      <c r="DX324" s="19"/>
      <c r="DY324" s="19"/>
      <c r="DZ324" s="19"/>
      <c r="EA324" s="19"/>
      <c r="EB324" s="19"/>
      <c r="EC324" s="19"/>
      <c r="ED324" s="19"/>
    </row>
    <row r="325" spans="1:134" ht="12.75" customHeight="1" x14ac:dyDescent="0.25">
      <c r="A325" s="1"/>
      <c r="B325" s="1"/>
      <c r="C325" s="1"/>
      <c r="D325" s="1"/>
      <c r="E325" s="1"/>
      <c r="F325" s="1"/>
      <c r="G325" s="1"/>
      <c r="H325" s="1"/>
      <c r="I325" s="1"/>
      <c r="J325" s="1"/>
      <c r="K325" s="1"/>
      <c r="L325" s="1"/>
      <c r="M325" s="1"/>
      <c r="N325" s="1"/>
      <c r="O325" s="1"/>
      <c r="P325" s="310"/>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22"/>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35"/>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9"/>
      <c r="DO325" s="19"/>
      <c r="DP325" s="19"/>
      <c r="DQ325" s="19"/>
      <c r="DR325" s="19"/>
      <c r="DS325" s="19"/>
      <c r="DT325" s="19"/>
      <c r="DU325" s="19"/>
      <c r="DV325" s="19"/>
      <c r="DW325" s="19"/>
      <c r="DX325" s="19"/>
      <c r="DY325" s="19"/>
      <c r="DZ325" s="19"/>
      <c r="EA325" s="19"/>
      <c r="EB325" s="19"/>
      <c r="EC325" s="19"/>
      <c r="ED325" s="19"/>
    </row>
    <row r="326" spans="1:134" ht="12.75" customHeight="1" x14ac:dyDescent="0.25">
      <c r="A326" s="1"/>
      <c r="B326" s="1"/>
      <c r="C326" s="1"/>
      <c r="D326" s="1"/>
      <c r="E326" s="1"/>
      <c r="F326" s="1"/>
      <c r="G326" s="1"/>
      <c r="H326" s="1"/>
      <c r="I326" s="1"/>
      <c r="J326" s="1"/>
      <c r="K326" s="1"/>
      <c r="L326" s="1"/>
      <c r="M326" s="1"/>
      <c r="N326" s="1"/>
      <c r="O326" s="1"/>
      <c r="P326" s="310"/>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22"/>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35"/>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9"/>
      <c r="DO326" s="19"/>
      <c r="DP326" s="19"/>
      <c r="DQ326" s="19"/>
      <c r="DR326" s="19"/>
      <c r="DS326" s="19"/>
      <c r="DT326" s="19"/>
      <c r="DU326" s="19"/>
      <c r="DV326" s="19"/>
      <c r="DW326" s="19"/>
      <c r="DX326" s="19"/>
      <c r="DY326" s="19"/>
      <c r="DZ326" s="19"/>
      <c r="EA326" s="19"/>
      <c r="EB326" s="19"/>
      <c r="EC326" s="19"/>
      <c r="ED326" s="19"/>
    </row>
    <row r="327" spans="1:134" ht="12.75" customHeight="1" x14ac:dyDescent="0.25">
      <c r="A327" s="1"/>
      <c r="B327" s="1"/>
      <c r="C327" s="1"/>
      <c r="D327" s="1"/>
      <c r="E327" s="1"/>
      <c r="F327" s="1"/>
      <c r="G327" s="1"/>
      <c r="H327" s="1"/>
      <c r="I327" s="1"/>
      <c r="J327" s="1"/>
      <c r="K327" s="1"/>
      <c r="L327" s="1"/>
      <c r="M327" s="1"/>
      <c r="N327" s="1"/>
      <c r="O327" s="1"/>
      <c r="P327" s="310"/>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22"/>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35"/>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9"/>
      <c r="DO327" s="19"/>
      <c r="DP327" s="19"/>
      <c r="DQ327" s="19"/>
      <c r="DR327" s="19"/>
      <c r="DS327" s="19"/>
      <c r="DT327" s="19"/>
      <c r="DU327" s="19"/>
      <c r="DV327" s="19"/>
      <c r="DW327" s="19"/>
      <c r="DX327" s="19"/>
      <c r="DY327" s="19"/>
      <c r="DZ327" s="19"/>
      <c r="EA327" s="19"/>
      <c r="EB327" s="19"/>
      <c r="EC327" s="19"/>
      <c r="ED327" s="19"/>
    </row>
    <row r="328" spans="1:134" ht="12.75" customHeight="1" x14ac:dyDescent="0.25">
      <c r="A328" s="1"/>
      <c r="B328" s="1"/>
      <c r="C328" s="1"/>
      <c r="D328" s="1"/>
      <c r="E328" s="1"/>
      <c r="F328" s="1"/>
      <c r="G328" s="1"/>
      <c r="H328" s="1"/>
      <c r="I328" s="1"/>
      <c r="J328" s="1"/>
      <c r="K328" s="1"/>
      <c r="L328" s="1"/>
      <c r="M328" s="1"/>
      <c r="N328" s="1"/>
      <c r="O328" s="1"/>
      <c r="P328" s="310"/>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22"/>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35"/>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9"/>
      <c r="DO328" s="19"/>
      <c r="DP328" s="19"/>
      <c r="DQ328" s="19"/>
      <c r="DR328" s="19"/>
      <c r="DS328" s="19"/>
      <c r="DT328" s="19"/>
      <c r="DU328" s="19"/>
      <c r="DV328" s="19"/>
      <c r="DW328" s="19"/>
      <c r="DX328" s="19"/>
      <c r="DY328" s="19"/>
      <c r="DZ328" s="19"/>
      <c r="EA328" s="19"/>
      <c r="EB328" s="19"/>
      <c r="EC328" s="19"/>
      <c r="ED328" s="19"/>
    </row>
    <row r="329" spans="1:134" x14ac:dyDescent="0.25">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c r="BS329" s="19"/>
      <c r="BT329" s="19"/>
      <c r="BU329" s="19"/>
      <c r="BV329" s="19"/>
      <c r="BW329" s="19"/>
      <c r="BX329" s="19"/>
      <c r="BY329" s="19"/>
      <c r="BZ329" s="19"/>
      <c r="CA329" s="19"/>
      <c r="CB329" s="19"/>
      <c r="CC329" s="19"/>
      <c r="CD329" s="19"/>
      <c r="CE329" s="19"/>
      <c r="CF329" s="19"/>
      <c r="CG329" s="19"/>
      <c r="CH329" s="19"/>
      <c r="CI329" s="19"/>
      <c r="CJ329" s="19"/>
      <c r="CK329" s="19"/>
      <c r="CL329" s="19"/>
      <c r="CM329" s="314"/>
      <c r="CN329" s="19"/>
      <c r="CO329" s="19"/>
      <c r="CP329" s="19"/>
      <c r="CQ329" s="19"/>
      <c r="CR329" s="19"/>
      <c r="CS329" s="19"/>
      <c r="CT329" s="19"/>
      <c r="CU329" s="19"/>
      <c r="CV329" s="19"/>
      <c r="CW329" s="19"/>
      <c r="CX329" s="19"/>
      <c r="CY329" s="19"/>
      <c r="CZ329" s="19"/>
      <c r="DA329" s="19"/>
      <c r="DB329" s="19"/>
      <c r="DC329" s="19"/>
      <c r="DD329" s="19"/>
      <c r="DE329" s="19"/>
      <c r="DF329" s="19"/>
      <c r="DG329" s="19"/>
      <c r="DH329" s="19"/>
      <c r="DI329" s="19"/>
      <c r="DJ329" s="19"/>
      <c r="DK329" s="19"/>
      <c r="DL329" s="19"/>
      <c r="DM329" s="19"/>
      <c r="DN329" s="19"/>
      <c r="DO329" s="19"/>
      <c r="DP329" s="19"/>
      <c r="DQ329" s="19"/>
      <c r="DR329" s="19"/>
      <c r="DS329" s="19"/>
      <c r="DT329" s="19"/>
      <c r="DU329" s="19"/>
      <c r="DV329" s="19"/>
      <c r="DW329" s="19"/>
      <c r="DX329" s="19"/>
      <c r="DY329" s="19"/>
      <c r="DZ329" s="19"/>
      <c r="EA329" s="19"/>
      <c r="EB329" s="19"/>
      <c r="EC329" s="19"/>
      <c r="ED329" s="19"/>
    </row>
    <row r="330" spans="1:134" x14ac:dyDescent="0.25">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19"/>
      <c r="BN330" s="19"/>
      <c r="BO330" s="19"/>
      <c r="BP330" s="19"/>
      <c r="BQ330" s="19"/>
      <c r="BR330" s="19"/>
      <c r="BS330" s="19"/>
      <c r="BT330" s="19"/>
      <c r="BU330" s="19"/>
      <c r="BV330" s="19"/>
      <c r="BW330" s="19"/>
      <c r="BX330" s="19"/>
      <c r="BY330" s="19"/>
      <c r="BZ330" s="19"/>
      <c r="CA330" s="19"/>
      <c r="CB330" s="19"/>
      <c r="CC330" s="19"/>
      <c r="CD330" s="19"/>
      <c r="CE330" s="19"/>
      <c r="CF330" s="19"/>
      <c r="CG330" s="19"/>
      <c r="CH330" s="19"/>
      <c r="CI330" s="19"/>
      <c r="CJ330" s="19"/>
      <c r="CK330" s="19"/>
      <c r="CL330" s="19"/>
      <c r="CM330" s="314"/>
      <c r="CN330" s="19"/>
      <c r="CO330" s="19"/>
      <c r="CP330" s="19"/>
      <c r="CQ330" s="19"/>
      <c r="CR330" s="19"/>
      <c r="CS330" s="19"/>
      <c r="CT330" s="19"/>
      <c r="CU330" s="19"/>
      <c r="CV330" s="19"/>
      <c r="CW330" s="19"/>
      <c r="CX330" s="19"/>
      <c r="CY330" s="19"/>
      <c r="CZ330" s="19"/>
      <c r="DA330" s="19"/>
      <c r="DB330" s="19"/>
      <c r="DC330" s="19"/>
      <c r="DD330" s="19"/>
      <c r="DE330" s="19"/>
      <c r="DF330" s="19"/>
      <c r="DG330" s="19"/>
      <c r="DH330" s="19"/>
      <c r="DI330" s="19"/>
      <c r="DJ330" s="19"/>
      <c r="DK330" s="19"/>
      <c r="DL330" s="19"/>
      <c r="DM330" s="19"/>
      <c r="DN330" s="19"/>
      <c r="DO330" s="19"/>
      <c r="DP330" s="19"/>
      <c r="DQ330" s="19"/>
      <c r="DR330" s="19"/>
      <c r="DS330" s="19"/>
      <c r="DT330" s="19"/>
      <c r="DU330" s="19"/>
      <c r="DV330" s="19"/>
      <c r="DW330" s="19"/>
      <c r="DX330" s="19"/>
      <c r="DY330" s="19"/>
      <c r="DZ330" s="19"/>
      <c r="EA330" s="19"/>
      <c r="EB330" s="19"/>
      <c r="EC330" s="19"/>
      <c r="ED330" s="19"/>
    </row>
    <row r="331" spans="1:134" x14ac:dyDescent="0.25">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19"/>
      <c r="BN331" s="19"/>
      <c r="BO331" s="19"/>
      <c r="BP331" s="19"/>
      <c r="BQ331" s="19"/>
      <c r="BR331" s="19"/>
      <c r="BS331" s="19"/>
      <c r="BT331" s="19"/>
      <c r="BU331" s="19"/>
      <c r="BV331" s="19"/>
      <c r="BW331" s="19"/>
      <c r="BX331" s="19"/>
      <c r="BY331" s="19"/>
      <c r="BZ331" s="19"/>
      <c r="CA331" s="19"/>
      <c r="CB331" s="19"/>
      <c r="CC331" s="19"/>
      <c r="CD331" s="19"/>
      <c r="CE331" s="19"/>
      <c r="CF331" s="19"/>
      <c r="CG331" s="19"/>
      <c r="CH331" s="19"/>
      <c r="CI331" s="19"/>
      <c r="CJ331" s="19"/>
      <c r="CK331" s="19"/>
      <c r="CL331" s="19"/>
      <c r="CM331" s="314"/>
      <c r="CN331" s="19"/>
      <c r="CO331" s="19"/>
      <c r="CP331" s="19"/>
      <c r="CQ331" s="19"/>
      <c r="CR331" s="19"/>
      <c r="CS331" s="19"/>
      <c r="CT331" s="19"/>
      <c r="CU331" s="19"/>
      <c r="CV331" s="19"/>
      <c r="CW331" s="19"/>
      <c r="CX331" s="19"/>
      <c r="CY331" s="19"/>
      <c r="CZ331" s="19"/>
      <c r="DA331" s="19"/>
      <c r="DB331" s="19"/>
      <c r="DC331" s="19"/>
      <c r="DD331" s="19"/>
      <c r="DE331" s="19"/>
      <c r="DF331" s="19"/>
      <c r="DG331" s="19"/>
      <c r="DH331" s="19"/>
      <c r="DI331" s="19"/>
      <c r="DJ331" s="19"/>
      <c r="DK331" s="19"/>
      <c r="DL331" s="19"/>
      <c r="DM331" s="19"/>
      <c r="DN331" s="19"/>
      <c r="DO331" s="19"/>
      <c r="DP331" s="19"/>
      <c r="DQ331" s="19"/>
      <c r="DR331" s="19"/>
      <c r="DS331" s="19"/>
      <c r="DT331" s="19"/>
      <c r="DU331" s="19"/>
      <c r="DV331" s="19"/>
      <c r="DW331" s="19"/>
      <c r="DX331" s="19"/>
      <c r="DY331" s="19"/>
      <c r="DZ331" s="19"/>
      <c r="EA331" s="19"/>
      <c r="EB331" s="19"/>
      <c r="EC331" s="19"/>
      <c r="ED331" s="19"/>
    </row>
    <row r="332" spans="1:134" x14ac:dyDescent="0.25">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314"/>
      <c r="CN332" s="19"/>
      <c r="CO332" s="19"/>
      <c r="CP332" s="19"/>
      <c r="CQ332" s="19"/>
      <c r="CR332" s="19"/>
      <c r="CS332" s="19"/>
      <c r="CT332" s="19"/>
      <c r="CU332" s="19"/>
      <c r="CV332" s="19"/>
      <c r="CW332" s="19"/>
      <c r="CX332" s="19"/>
      <c r="CY332" s="19"/>
      <c r="CZ332" s="19"/>
      <c r="DA332" s="19"/>
      <c r="DB332" s="19"/>
      <c r="DC332" s="19"/>
      <c r="DD332" s="19"/>
      <c r="DE332" s="19"/>
      <c r="DF332" s="19"/>
      <c r="DG332" s="19"/>
      <c r="DH332" s="19"/>
      <c r="DI332" s="19"/>
      <c r="DJ332" s="19"/>
      <c r="DK332" s="19"/>
      <c r="DL332" s="19"/>
      <c r="DM332" s="19"/>
      <c r="DN332" s="19"/>
      <c r="DO332" s="19"/>
      <c r="DP332" s="19"/>
      <c r="DQ332" s="19"/>
      <c r="DR332" s="19"/>
      <c r="DS332" s="19"/>
      <c r="DT332" s="19"/>
      <c r="DU332" s="19"/>
      <c r="DV332" s="19"/>
      <c r="DW332" s="19"/>
      <c r="DX332" s="19"/>
      <c r="DY332" s="19"/>
      <c r="DZ332" s="19"/>
      <c r="EA332" s="19"/>
      <c r="EB332" s="19"/>
      <c r="EC332" s="19"/>
      <c r="ED332" s="19"/>
    </row>
    <row r="333" spans="1:134" x14ac:dyDescent="0.25">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c r="BS333" s="19"/>
      <c r="BT333" s="19"/>
      <c r="BU333" s="19"/>
      <c r="BV333" s="19"/>
      <c r="BW333" s="19"/>
      <c r="BX333" s="19"/>
      <c r="BY333" s="19"/>
      <c r="BZ333" s="19"/>
      <c r="CA333" s="19"/>
      <c r="CB333" s="19"/>
      <c r="CC333" s="19"/>
      <c r="CD333" s="19"/>
      <c r="CE333" s="19"/>
      <c r="CF333" s="19"/>
      <c r="CG333" s="19"/>
      <c r="CH333" s="19"/>
      <c r="CI333" s="19"/>
      <c r="CJ333" s="19"/>
      <c r="CK333" s="19"/>
      <c r="CL333" s="19"/>
      <c r="CM333" s="314"/>
      <c r="CN333" s="19"/>
      <c r="CO333" s="19"/>
      <c r="CP333" s="19"/>
      <c r="CQ333" s="19"/>
      <c r="CR333" s="19"/>
      <c r="CS333" s="19"/>
      <c r="CT333" s="19"/>
      <c r="CU333" s="19"/>
      <c r="CV333" s="19"/>
      <c r="CW333" s="19"/>
      <c r="CX333" s="19"/>
      <c r="CY333" s="19"/>
      <c r="CZ333" s="19"/>
      <c r="DA333" s="19"/>
      <c r="DB333" s="19"/>
      <c r="DC333" s="19"/>
      <c r="DD333" s="19"/>
      <c r="DE333" s="19"/>
      <c r="DF333" s="19"/>
      <c r="DG333" s="19"/>
      <c r="DH333" s="19"/>
      <c r="DI333" s="19"/>
      <c r="DJ333" s="19"/>
      <c r="DK333" s="19"/>
      <c r="DL333" s="19"/>
      <c r="DM333" s="19"/>
      <c r="DN333" s="19"/>
      <c r="DO333" s="19"/>
      <c r="DP333" s="19"/>
      <c r="DQ333" s="19"/>
      <c r="DR333" s="19"/>
      <c r="DS333" s="19"/>
      <c r="DT333" s="19"/>
      <c r="DU333" s="19"/>
      <c r="DV333" s="19"/>
      <c r="DW333" s="19"/>
      <c r="DX333" s="19"/>
      <c r="DY333" s="19"/>
      <c r="DZ333" s="19"/>
      <c r="EA333" s="19"/>
      <c r="EB333" s="19"/>
      <c r="EC333" s="19"/>
      <c r="ED333" s="19"/>
    </row>
    <row r="334" spans="1:134" x14ac:dyDescent="0.25">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19"/>
      <c r="BN334" s="19"/>
      <c r="BO334" s="19"/>
      <c r="BP334" s="19"/>
      <c r="BQ334" s="19"/>
      <c r="BR334" s="19"/>
      <c r="BS334" s="19"/>
      <c r="BT334" s="19"/>
      <c r="BU334" s="19"/>
      <c r="BV334" s="19"/>
      <c r="BW334" s="19"/>
      <c r="BX334" s="19"/>
      <c r="BY334" s="19"/>
      <c r="BZ334" s="19"/>
      <c r="CA334" s="19"/>
      <c r="CB334" s="19"/>
      <c r="CC334" s="19"/>
      <c r="CD334" s="19"/>
      <c r="CE334" s="19"/>
      <c r="CF334" s="19"/>
      <c r="CG334" s="19"/>
      <c r="CH334" s="19"/>
      <c r="CI334" s="19"/>
      <c r="CJ334" s="19"/>
      <c r="CK334" s="19"/>
      <c r="CL334" s="19"/>
      <c r="CM334" s="314"/>
      <c r="CN334" s="19"/>
      <c r="CO334" s="19"/>
      <c r="CP334" s="19"/>
      <c r="CQ334" s="19"/>
      <c r="CR334" s="19"/>
      <c r="CS334" s="19"/>
      <c r="CT334" s="19"/>
      <c r="CU334" s="19"/>
      <c r="CV334" s="19"/>
      <c r="CW334" s="19"/>
      <c r="CX334" s="19"/>
      <c r="CY334" s="19"/>
      <c r="CZ334" s="19"/>
      <c r="DA334" s="19"/>
      <c r="DB334" s="19"/>
      <c r="DC334" s="19"/>
      <c r="DD334" s="19"/>
      <c r="DE334" s="19"/>
      <c r="DF334" s="19"/>
      <c r="DG334" s="19"/>
      <c r="DH334" s="19"/>
      <c r="DI334" s="19"/>
      <c r="DJ334" s="19"/>
      <c r="DK334" s="19"/>
      <c r="DL334" s="19"/>
      <c r="DM334" s="19"/>
      <c r="DN334" s="19"/>
      <c r="DO334" s="19"/>
      <c r="DP334" s="19"/>
      <c r="DQ334" s="19"/>
      <c r="DR334" s="19"/>
      <c r="DS334" s="19"/>
      <c r="DT334" s="19"/>
      <c r="DU334" s="19"/>
      <c r="DV334" s="19"/>
      <c r="DW334" s="19"/>
      <c r="DX334" s="19"/>
      <c r="DY334" s="19"/>
      <c r="DZ334" s="19"/>
      <c r="EA334" s="19"/>
      <c r="EB334" s="19"/>
      <c r="EC334" s="19"/>
      <c r="ED334" s="19"/>
    </row>
  </sheetData>
  <mergeCells count="815">
    <mergeCell ref="Q177:Q182"/>
    <mergeCell ref="R177:R182"/>
    <mergeCell ref="S177:S182"/>
    <mergeCell ref="T177:T182"/>
    <mergeCell ref="U177:U182"/>
    <mergeCell ref="A177:A182"/>
    <mergeCell ref="B177:B182"/>
    <mergeCell ref="C177:C182"/>
    <mergeCell ref="D177:D182"/>
    <mergeCell ref="F177:F182"/>
    <mergeCell ref="H177:H182"/>
    <mergeCell ref="P177:P182"/>
    <mergeCell ref="Q171:Q176"/>
    <mergeCell ref="R171:R176"/>
    <mergeCell ref="S171:S176"/>
    <mergeCell ref="T171:T176"/>
    <mergeCell ref="U171:U176"/>
    <mergeCell ref="A171:A176"/>
    <mergeCell ref="B171:B176"/>
    <mergeCell ref="C171:C176"/>
    <mergeCell ref="D171:D176"/>
    <mergeCell ref="F171:F176"/>
    <mergeCell ref="H171:H176"/>
    <mergeCell ref="P171:P176"/>
    <mergeCell ref="Q165:Q170"/>
    <mergeCell ref="R165:R170"/>
    <mergeCell ref="S165:S170"/>
    <mergeCell ref="T165:T170"/>
    <mergeCell ref="U165:U170"/>
    <mergeCell ref="A165:A170"/>
    <mergeCell ref="B165:B170"/>
    <mergeCell ref="C165:C170"/>
    <mergeCell ref="D165:D170"/>
    <mergeCell ref="F165:F170"/>
    <mergeCell ref="H165:H170"/>
    <mergeCell ref="P165:P170"/>
    <mergeCell ref="Q159:Q164"/>
    <mergeCell ref="R159:R164"/>
    <mergeCell ref="S159:S164"/>
    <mergeCell ref="T159:T164"/>
    <mergeCell ref="U159:U164"/>
    <mergeCell ref="A159:A164"/>
    <mergeCell ref="B159:B164"/>
    <mergeCell ref="C159:C164"/>
    <mergeCell ref="D159:D164"/>
    <mergeCell ref="F159:F164"/>
    <mergeCell ref="H159:H164"/>
    <mergeCell ref="P159:P164"/>
    <mergeCell ref="Q153:Q158"/>
    <mergeCell ref="R153:R158"/>
    <mergeCell ref="S153:S158"/>
    <mergeCell ref="T153:T158"/>
    <mergeCell ref="U153:U158"/>
    <mergeCell ref="A153:A158"/>
    <mergeCell ref="B153:B158"/>
    <mergeCell ref="C153:C158"/>
    <mergeCell ref="D153:D158"/>
    <mergeCell ref="F153:F158"/>
    <mergeCell ref="H153:H158"/>
    <mergeCell ref="P153:P158"/>
    <mergeCell ref="O147:O152"/>
    <mergeCell ref="P147:P152"/>
    <mergeCell ref="Q147:Q152"/>
    <mergeCell ref="R147:R152"/>
    <mergeCell ref="S147:S152"/>
    <mergeCell ref="T147:T152"/>
    <mergeCell ref="U147:U152"/>
    <mergeCell ref="A147:A152"/>
    <mergeCell ref="B147:B152"/>
    <mergeCell ref="C147:C152"/>
    <mergeCell ref="D147:D152"/>
    <mergeCell ref="F147:F152"/>
    <mergeCell ref="H147:H152"/>
    <mergeCell ref="N147:N152"/>
    <mergeCell ref="N141:N146"/>
    <mergeCell ref="O141:O146"/>
    <mergeCell ref="P141:P146"/>
    <mergeCell ref="Q141:Q146"/>
    <mergeCell ref="R141:R146"/>
    <mergeCell ref="S141:S146"/>
    <mergeCell ref="T141:T146"/>
    <mergeCell ref="U141:U146"/>
    <mergeCell ref="A141:A146"/>
    <mergeCell ref="B141:B146"/>
    <mergeCell ref="C141:C146"/>
    <mergeCell ref="D141:D146"/>
    <mergeCell ref="F141:F146"/>
    <mergeCell ref="H141:H146"/>
    <mergeCell ref="I141:I146"/>
    <mergeCell ref="Q213:Q218"/>
    <mergeCell ref="R213:R218"/>
    <mergeCell ref="S213:S218"/>
    <mergeCell ref="T213:T218"/>
    <mergeCell ref="U213:U218"/>
    <mergeCell ref="A213:A218"/>
    <mergeCell ref="B213:B218"/>
    <mergeCell ref="C213:C218"/>
    <mergeCell ref="D213:D218"/>
    <mergeCell ref="F213:F218"/>
    <mergeCell ref="H213:H218"/>
    <mergeCell ref="P213:P218"/>
    <mergeCell ref="A51:A56"/>
    <mergeCell ref="B51:B56"/>
    <mergeCell ref="C51:C56"/>
    <mergeCell ref="D51:D56"/>
    <mergeCell ref="E51:E56"/>
    <mergeCell ref="F51:F56"/>
    <mergeCell ref="H51:H56"/>
    <mergeCell ref="T57:T62"/>
    <mergeCell ref="U57:U62"/>
    <mergeCell ref="P51:P56"/>
    <mergeCell ref="Q51:Q56"/>
    <mergeCell ref="R51:R56"/>
    <mergeCell ref="S51:S56"/>
    <mergeCell ref="T51:T56"/>
    <mergeCell ref="U51:U56"/>
    <mergeCell ref="I51:I56"/>
    <mergeCell ref="J51:J56"/>
    <mergeCell ref="K51:K56"/>
    <mergeCell ref="L51:L56"/>
    <mergeCell ref="M51:M56"/>
    <mergeCell ref="N51:N56"/>
    <mergeCell ref="O51:O56"/>
    <mergeCell ref="I57:I62"/>
    <mergeCell ref="N57:N62"/>
    <mergeCell ref="A33:A38"/>
    <mergeCell ref="B33:B38"/>
    <mergeCell ref="C33:C38"/>
    <mergeCell ref="D33:D38"/>
    <mergeCell ref="F33:F38"/>
    <mergeCell ref="H33:H38"/>
    <mergeCell ref="I33:I38"/>
    <mergeCell ref="A39:A44"/>
    <mergeCell ref="B39:B44"/>
    <mergeCell ref="C39:C44"/>
    <mergeCell ref="D39:D44"/>
    <mergeCell ref="E39:E44"/>
    <mergeCell ref="F39:F44"/>
    <mergeCell ref="H39:H44"/>
    <mergeCell ref="Q207:Q212"/>
    <mergeCell ref="R207:R212"/>
    <mergeCell ref="S207:S212"/>
    <mergeCell ref="T207:T212"/>
    <mergeCell ref="U207:U212"/>
    <mergeCell ref="A207:A212"/>
    <mergeCell ref="B207:B212"/>
    <mergeCell ref="C207:C212"/>
    <mergeCell ref="D207:D212"/>
    <mergeCell ref="F207:F212"/>
    <mergeCell ref="H207:H212"/>
    <mergeCell ref="P207:P212"/>
    <mergeCell ref="Q201:Q206"/>
    <mergeCell ref="R201:R206"/>
    <mergeCell ref="S201:S206"/>
    <mergeCell ref="T201:T206"/>
    <mergeCell ref="U201:U206"/>
    <mergeCell ref="A201:A206"/>
    <mergeCell ref="B201:B206"/>
    <mergeCell ref="C201:C206"/>
    <mergeCell ref="D201:D206"/>
    <mergeCell ref="F201:F206"/>
    <mergeCell ref="H201:H206"/>
    <mergeCell ref="P201:P206"/>
    <mergeCell ref="Q195:Q200"/>
    <mergeCell ref="R195:R200"/>
    <mergeCell ref="S195:S200"/>
    <mergeCell ref="T195:T200"/>
    <mergeCell ref="U195:U200"/>
    <mergeCell ref="A195:A200"/>
    <mergeCell ref="B195:B200"/>
    <mergeCell ref="C195:C200"/>
    <mergeCell ref="D195:D200"/>
    <mergeCell ref="F195:F200"/>
    <mergeCell ref="H195:H200"/>
    <mergeCell ref="P195:P200"/>
    <mergeCell ref="Q189:Q194"/>
    <mergeCell ref="R189:R194"/>
    <mergeCell ref="S189:S194"/>
    <mergeCell ref="T189:T194"/>
    <mergeCell ref="U189:U194"/>
    <mergeCell ref="A189:A194"/>
    <mergeCell ref="B189:B194"/>
    <mergeCell ref="C189:C194"/>
    <mergeCell ref="D189:D194"/>
    <mergeCell ref="F189:F194"/>
    <mergeCell ref="H189:H194"/>
    <mergeCell ref="P189:P194"/>
    <mergeCell ref="Q183:Q188"/>
    <mergeCell ref="R183:R188"/>
    <mergeCell ref="S183:S188"/>
    <mergeCell ref="T183:T188"/>
    <mergeCell ref="U183:U188"/>
    <mergeCell ref="A183:A188"/>
    <mergeCell ref="B183:B188"/>
    <mergeCell ref="C183:C188"/>
    <mergeCell ref="D183:D188"/>
    <mergeCell ref="F183:F188"/>
    <mergeCell ref="H183:H188"/>
    <mergeCell ref="P183:P188"/>
    <mergeCell ref="T45:T50"/>
    <mergeCell ref="U45:U50"/>
    <mergeCell ref="Q33:Q38"/>
    <mergeCell ref="R33:R38"/>
    <mergeCell ref="S33:S38"/>
    <mergeCell ref="T33:T38"/>
    <mergeCell ref="U33:U38"/>
    <mergeCell ref="R39:R44"/>
    <mergeCell ref="S39:S44"/>
    <mergeCell ref="A45:A50"/>
    <mergeCell ref="B45:B50"/>
    <mergeCell ref="C45:C50"/>
    <mergeCell ref="D45:D50"/>
    <mergeCell ref="E45:E50"/>
    <mergeCell ref="F45:F50"/>
    <mergeCell ref="H45:H50"/>
    <mergeCell ref="R45:R50"/>
    <mergeCell ref="S45:S50"/>
    <mergeCell ref="P45:P50"/>
    <mergeCell ref="Q45:Q50"/>
    <mergeCell ref="I45:I50"/>
    <mergeCell ref="J45:J50"/>
    <mergeCell ref="K45:K50"/>
    <mergeCell ref="L45:L50"/>
    <mergeCell ref="M45:M50"/>
    <mergeCell ref="N45:N50"/>
    <mergeCell ref="O45:O50"/>
    <mergeCell ref="J33:J38"/>
    <mergeCell ref="K33:K38"/>
    <mergeCell ref="L33:L38"/>
    <mergeCell ref="M33:M38"/>
    <mergeCell ref="N33:N38"/>
    <mergeCell ref="O33:O38"/>
    <mergeCell ref="P33:P38"/>
    <mergeCell ref="T39:T44"/>
    <mergeCell ref="U39:U44"/>
    <mergeCell ref="R27:R32"/>
    <mergeCell ref="S27:S32"/>
    <mergeCell ref="T27:T32"/>
    <mergeCell ref="U27:U32"/>
    <mergeCell ref="J27:J32"/>
    <mergeCell ref="K27:K32"/>
    <mergeCell ref="L27:L32"/>
    <mergeCell ref="M27:M32"/>
    <mergeCell ref="N27:N32"/>
    <mergeCell ref="O27:O32"/>
    <mergeCell ref="P27:P32"/>
    <mergeCell ref="N135:N140"/>
    <mergeCell ref="O135:O140"/>
    <mergeCell ref="P135:P140"/>
    <mergeCell ref="Q135:Q140"/>
    <mergeCell ref="R135:R140"/>
    <mergeCell ref="S135:S140"/>
    <mergeCell ref="T135:T140"/>
    <mergeCell ref="U135:U140"/>
    <mergeCell ref="A135:A140"/>
    <mergeCell ref="B135:B140"/>
    <mergeCell ref="C135:C140"/>
    <mergeCell ref="D135:D140"/>
    <mergeCell ref="F135:F140"/>
    <mergeCell ref="H135:H140"/>
    <mergeCell ref="I135:I140"/>
    <mergeCell ref="N129:N134"/>
    <mergeCell ref="O129:O134"/>
    <mergeCell ref="P129:P134"/>
    <mergeCell ref="Q129:Q134"/>
    <mergeCell ref="R129:R134"/>
    <mergeCell ref="S129:S134"/>
    <mergeCell ref="T129:T134"/>
    <mergeCell ref="U129:U134"/>
    <mergeCell ref="A129:A134"/>
    <mergeCell ref="B129:B134"/>
    <mergeCell ref="C129:C134"/>
    <mergeCell ref="D129:D134"/>
    <mergeCell ref="F129:F134"/>
    <mergeCell ref="H129:H134"/>
    <mergeCell ref="I129:I134"/>
    <mergeCell ref="N123:N128"/>
    <mergeCell ref="O123:O128"/>
    <mergeCell ref="P123:P128"/>
    <mergeCell ref="Q123:Q128"/>
    <mergeCell ref="R123:R128"/>
    <mergeCell ref="S123:S128"/>
    <mergeCell ref="T123:T128"/>
    <mergeCell ref="U123:U128"/>
    <mergeCell ref="A123:A128"/>
    <mergeCell ref="B123:B128"/>
    <mergeCell ref="C123:C128"/>
    <mergeCell ref="D123:D128"/>
    <mergeCell ref="F123:F128"/>
    <mergeCell ref="H123:H128"/>
    <mergeCell ref="I123:I128"/>
    <mergeCell ref="N117:N122"/>
    <mergeCell ref="O117:O122"/>
    <mergeCell ref="P117:P122"/>
    <mergeCell ref="Q117:Q122"/>
    <mergeCell ref="R117:R122"/>
    <mergeCell ref="S117:S122"/>
    <mergeCell ref="T117:T122"/>
    <mergeCell ref="U117:U122"/>
    <mergeCell ref="A117:A122"/>
    <mergeCell ref="B117:B122"/>
    <mergeCell ref="C117:C122"/>
    <mergeCell ref="D117:D122"/>
    <mergeCell ref="F117:F122"/>
    <mergeCell ref="H117:H122"/>
    <mergeCell ref="I117:I122"/>
    <mergeCell ref="N111:N116"/>
    <mergeCell ref="O111:O116"/>
    <mergeCell ref="P111:P116"/>
    <mergeCell ref="Q111:Q116"/>
    <mergeCell ref="R111:R116"/>
    <mergeCell ref="S111:S116"/>
    <mergeCell ref="T111:T116"/>
    <mergeCell ref="U111:U116"/>
    <mergeCell ref="A111:A116"/>
    <mergeCell ref="B111:B116"/>
    <mergeCell ref="C111:C116"/>
    <mergeCell ref="D111:D116"/>
    <mergeCell ref="F111:F116"/>
    <mergeCell ref="H111:H116"/>
    <mergeCell ref="I111:I116"/>
    <mergeCell ref="N105:N110"/>
    <mergeCell ref="O105:O110"/>
    <mergeCell ref="P105:P110"/>
    <mergeCell ref="Q105:Q110"/>
    <mergeCell ref="R105:R110"/>
    <mergeCell ref="S105:S110"/>
    <mergeCell ref="T105:T110"/>
    <mergeCell ref="U105:U110"/>
    <mergeCell ref="A105:A110"/>
    <mergeCell ref="B105:B110"/>
    <mergeCell ref="C105:C110"/>
    <mergeCell ref="D105:D110"/>
    <mergeCell ref="F105:F110"/>
    <mergeCell ref="H105:H110"/>
    <mergeCell ref="I105:I110"/>
    <mergeCell ref="N99:N104"/>
    <mergeCell ref="O99:O104"/>
    <mergeCell ref="P99:P104"/>
    <mergeCell ref="Q99:Q104"/>
    <mergeCell ref="R99:R104"/>
    <mergeCell ref="S99:S104"/>
    <mergeCell ref="T99:T104"/>
    <mergeCell ref="U99:U104"/>
    <mergeCell ref="A99:A104"/>
    <mergeCell ref="B99:B104"/>
    <mergeCell ref="C99:C104"/>
    <mergeCell ref="D99:D104"/>
    <mergeCell ref="F99:F104"/>
    <mergeCell ref="H99:H104"/>
    <mergeCell ref="I99:I104"/>
    <mergeCell ref="BD51:BD56"/>
    <mergeCell ref="BE51:BE56"/>
    <mergeCell ref="BD57:BD62"/>
    <mergeCell ref="BE57:BE62"/>
    <mergeCell ref="BF57:BF62"/>
    <mergeCell ref="BD63:BD68"/>
    <mergeCell ref="BE63:BE68"/>
    <mergeCell ref="BF63:BF68"/>
    <mergeCell ref="BA45:BA50"/>
    <mergeCell ref="BB45:BB50"/>
    <mergeCell ref="BC45:BC50"/>
    <mergeCell ref="BD45:BD50"/>
    <mergeCell ref="BE45:BE50"/>
    <mergeCell ref="BF45:BF50"/>
    <mergeCell ref="BA51:BA56"/>
    <mergeCell ref="BF51:BF56"/>
    <mergeCell ref="BB51:BB56"/>
    <mergeCell ref="BC51:BC56"/>
    <mergeCell ref="BA57:BA62"/>
    <mergeCell ref="BB57:BB62"/>
    <mergeCell ref="BC57:BC62"/>
    <mergeCell ref="BA63:BA68"/>
    <mergeCell ref="BC63:BC68"/>
    <mergeCell ref="BA39:BA44"/>
    <mergeCell ref="BB39:BB44"/>
    <mergeCell ref="BC39:BC44"/>
    <mergeCell ref="BD39:BD44"/>
    <mergeCell ref="BE39:BE44"/>
    <mergeCell ref="BF39:BF44"/>
    <mergeCell ref="BB21:BB26"/>
    <mergeCell ref="BC21:BC26"/>
    <mergeCell ref="BA27:BA32"/>
    <mergeCell ref="BB27:BB32"/>
    <mergeCell ref="BC27:BC32"/>
    <mergeCell ref="BB33:BB38"/>
    <mergeCell ref="BC33:BC38"/>
    <mergeCell ref="BD21:BD26"/>
    <mergeCell ref="BE21:BE26"/>
    <mergeCell ref="BD27:BD32"/>
    <mergeCell ref="BE27:BE32"/>
    <mergeCell ref="BF27:BF32"/>
    <mergeCell ref="BD33:BD38"/>
    <mergeCell ref="BE33:BE38"/>
    <mergeCell ref="BF33:BF38"/>
    <mergeCell ref="BA15:BA20"/>
    <mergeCell ref="BB15:BB20"/>
    <mergeCell ref="BC15:BC20"/>
    <mergeCell ref="BD15:BD20"/>
    <mergeCell ref="BE15:BE20"/>
    <mergeCell ref="BF15:BF20"/>
    <mergeCell ref="BA21:BA26"/>
    <mergeCell ref="BF21:BF26"/>
    <mergeCell ref="BA33:BA38"/>
    <mergeCell ref="A21:A26"/>
    <mergeCell ref="B21:B26"/>
    <mergeCell ref="C21:C26"/>
    <mergeCell ref="D21:D26"/>
    <mergeCell ref="F21:F26"/>
    <mergeCell ref="H21:H26"/>
    <mergeCell ref="I21:I26"/>
    <mergeCell ref="P39:P44"/>
    <mergeCell ref="Q39:Q44"/>
    <mergeCell ref="I39:I44"/>
    <mergeCell ref="J39:J44"/>
    <mergeCell ref="K39:K44"/>
    <mergeCell ref="L39:L44"/>
    <mergeCell ref="M39:M44"/>
    <mergeCell ref="N39:N44"/>
    <mergeCell ref="O39:O44"/>
    <mergeCell ref="Q27:Q32"/>
    <mergeCell ref="A27:A32"/>
    <mergeCell ref="B27:B32"/>
    <mergeCell ref="C27:C32"/>
    <mergeCell ref="D27:D32"/>
    <mergeCell ref="F27:F32"/>
    <mergeCell ref="H27:H32"/>
    <mergeCell ref="I27:I32"/>
    <mergeCell ref="C15:C20"/>
    <mergeCell ref="D15:D20"/>
    <mergeCell ref="F15:F20"/>
    <mergeCell ref="Q21:Q26"/>
    <mergeCell ref="R21:R26"/>
    <mergeCell ref="S21:S26"/>
    <mergeCell ref="T21:T26"/>
    <mergeCell ref="U21:U26"/>
    <mergeCell ref="J21:J26"/>
    <mergeCell ref="K21:K26"/>
    <mergeCell ref="L21:L26"/>
    <mergeCell ref="M21:M26"/>
    <mergeCell ref="N21:N26"/>
    <mergeCell ref="O21:O26"/>
    <mergeCell ref="P21:P26"/>
    <mergeCell ref="A9:A14"/>
    <mergeCell ref="B9:B14"/>
    <mergeCell ref="C9:C14"/>
    <mergeCell ref="D9:D14"/>
    <mergeCell ref="E9:E14"/>
    <mergeCell ref="U9:U14"/>
    <mergeCell ref="H15:H20"/>
    <mergeCell ref="I15:I20"/>
    <mergeCell ref="J15:J20"/>
    <mergeCell ref="K15:K20"/>
    <mergeCell ref="L15:L20"/>
    <mergeCell ref="M15:M20"/>
    <mergeCell ref="N15:N20"/>
    <mergeCell ref="O15:O20"/>
    <mergeCell ref="P15:P20"/>
    <mergeCell ref="Q15:Q20"/>
    <mergeCell ref="R15:R20"/>
    <mergeCell ref="S15:S20"/>
    <mergeCell ref="T15:T20"/>
    <mergeCell ref="U15:U20"/>
    <mergeCell ref="F9:F14"/>
    <mergeCell ref="H9:H14"/>
    <mergeCell ref="A15:A20"/>
    <mergeCell ref="B15:B20"/>
    <mergeCell ref="R9:R14"/>
    <mergeCell ref="S9:S14"/>
    <mergeCell ref="T9:T14"/>
    <mergeCell ref="Z7:AI7"/>
    <mergeCell ref="AK7:AY7"/>
    <mergeCell ref="AZ7:AZ8"/>
    <mergeCell ref="BA7:BA8"/>
    <mergeCell ref="BB7:BB8"/>
    <mergeCell ref="BC7:BC8"/>
    <mergeCell ref="Y7:Y8"/>
    <mergeCell ref="AJ7:AJ8"/>
    <mergeCell ref="I9:I14"/>
    <mergeCell ref="J9:J14"/>
    <mergeCell ref="K9:K14"/>
    <mergeCell ref="L9:L14"/>
    <mergeCell ref="M9:M14"/>
    <mergeCell ref="N9:N14"/>
    <mergeCell ref="O9:O14"/>
    <mergeCell ref="P9:P14"/>
    <mergeCell ref="Q9:Q14"/>
    <mergeCell ref="DD45:DD50"/>
    <mergeCell ref="DD51:DD56"/>
    <mergeCell ref="DD57:DD62"/>
    <mergeCell ref="CU39:CU44"/>
    <mergeCell ref="CU45:CU50"/>
    <mergeCell ref="CU51:CU56"/>
    <mergeCell ref="DM45:DM50"/>
    <mergeCell ref="DM51:DM56"/>
    <mergeCell ref="CU21:CU26"/>
    <mergeCell ref="CU27:CU32"/>
    <mergeCell ref="DD27:DD32"/>
    <mergeCell ref="DM27:DM32"/>
    <mergeCell ref="CU33:CU38"/>
    <mergeCell ref="DM33:DM38"/>
    <mergeCell ref="DM39:DM44"/>
    <mergeCell ref="DD9:DD14"/>
    <mergeCell ref="DM9:DM14"/>
    <mergeCell ref="CU15:CU20"/>
    <mergeCell ref="DD15:DD20"/>
    <mergeCell ref="DM15:DM20"/>
    <mergeCell ref="DD21:DD26"/>
    <mergeCell ref="DM21:DM26"/>
    <mergeCell ref="DD33:DD38"/>
    <mergeCell ref="DD39:DD44"/>
    <mergeCell ref="CM6:CR7"/>
    <mergeCell ref="CS6:CU7"/>
    <mergeCell ref="CD7:CL7"/>
    <mergeCell ref="BA9:BA14"/>
    <mergeCell ref="BB9:BB14"/>
    <mergeCell ref="BC9:BC14"/>
    <mergeCell ref="BD9:BD14"/>
    <mergeCell ref="BE9:BE14"/>
    <mergeCell ref="BF9:BF14"/>
    <mergeCell ref="BL9:BL10"/>
    <mergeCell ref="BR9:BR10"/>
    <mergeCell ref="BS9:BS10"/>
    <mergeCell ref="BT9:BT10"/>
    <mergeCell ref="CG9:CG10"/>
    <mergeCell ref="CH9:CH10"/>
    <mergeCell ref="CR9:CR10"/>
    <mergeCell ref="CU9:CU14"/>
    <mergeCell ref="BD7:BD8"/>
    <mergeCell ref="BF7:BF8"/>
    <mergeCell ref="BG7:BG8"/>
    <mergeCell ref="BH7:BH8"/>
    <mergeCell ref="BI7:BI8"/>
    <mergeCell ref="BJ7:BJ8"/>
    <mergeCell ref="BK7:BK8"/>
    <mergeCell ref="BL7:BT7"/>
    <mergeCell ref="BU7:CC7"/>
    <mergeCell ref="V6:Y6"/>
    <mergeCell ref="Z6:AZ6"/>
    <mergeCell ref="BA6:BF6"/>
    <mergeCell ref="BG6:BK6"/>
    <mergeCell ref="BL6:CL6"/>
    <mergeCell ref="Q7:Q8"/>
    <mergeCell ref="R7:R8"/>
    <mergeCell ref="S7:S8"/>
    <mergeCell ref="T7:T8"/>
    <mergeCell ref="U7:U8"/>
    <mergeCell ref="V7:V8"/>
    <mergeCell ref="W7:W8"/>
    <mergeCell ref="X7:X8"/>
    <mergeCell ref="BE7:BE8"/>
    <mergeCell ref="CV6:DA7"/>
    <mergeCell ref="DB6:DD7"/>
    <mergeCell ref="DE6:DJ7"/>
    <mergeCell ref="DK6:DM7"/>
    <mergeCell ref="A1:F3"/>
    <mergeCell ref="G1:V3"/>
    <mergeCell ref="W1:X1"/>
    <mergeCell ref="W2:X2"/>
    <mergeCell ref="W3:X3"/>
    <mergeCell ref="A6:P6"/>
    <mergeCell ref="R6:U6"/>
    <mergeCell ref="A7:A8"/>
    <mergeCell ref="B7:B8"/>
    <mergeCell ref="C7:C8"/>
    <mergeCell ref="D7:D8"/>
    <mergeCell ref="E7:E8"/>
    <mergeCell ref="F7:F8"/>
    <mergeCell ref="G7:G8"/>
    <mergeCell ref="H7:H8"/>
    <mergeCell ref="I7:I8"/>
    <mergeCell ref="J7:M7"/>
    <mergeCell ref="N7:N8"/>
    <mergeCell ref="O7:O8"/>
    <mergeCell ref="P7:P8"/>
    <mergeCell ref="BF207:BF212"/>
    <mergeCell ref="BE201:BE206"/>
    <mergeCell ref="BF201:BF206"/>
    <mergeCell ref="BB189:BB194"/>
    <mergeCell ref="BB195:BB200"/>
    <mergeCell ref="BC195:BC200"/>
    <mergeCell ref="BD195:BD200"/>
    <mergeCell ref="BE195:BE200"/>
    <mergeCell ref="BF195:BF200"/>
    <mergeCell ref="BB201:BB206"/>
    <mergeCell ref="BE189:BE194"/>
    <mergeCell ref="BF189:BF194"/>
    <mergeCell ref="BC189:BC194"/>
    <mergeCell ref="BD189:BD194"/>
    <mergeCell ref="BF213:BF218"/>
    <mergeCell ref="BA219:BA224"/>
    <mergeCell ref="BA225:BA230"/>
    <mergeCell ref="BD141:BD146"/>
    <mergeCell ref="BE141:BE146"/>
    <mergeCell ref="BC141:BC146"/>
    <mergeCell ref="BF141:BF146"/>
    <mergeCell ref="BE153:BE158"/>
    <mergeCell ref="BF153:BF158"/>
    <mergeCell ref="BE159:BE164"/>
    <mergeCell ref="BF159:BF164"/>
    <mergeCell ref="BE165:BE170"/>
    <mergeCell ref="BF165:BF170"/>
    <mergeCell ref="BB141:BB146"/>
    <mergeCell ref="BB147:BB152"/>
    <mergeCell ref="BC147:BC152"/>
    <mergeCell ref="BD147:BD152"/>
    <mergeCell ref="BE147:BE152"/>
    <mergeCell ref="BF147:BF152"/>
    <mergeCell ref="BB153:BB158"/>
    <mergeCell ref="BD171:BD176"/>
    <mergeCell ref="BE171:BE176"/>
    <mergeCell ref="BF171:BF176"/>
    <mergeCell ref="BB177:BB182"/>
    <mergeCell ref="BC225:BC230"/>
    <mergeCell ref="BD225:BD230"/>
    <mergeCell ref="BE225:BE230"/>
    <mergeCell ref="BA231:BA236"/>
    <mergeCell ref="BC231:BC236"/>
    <mergeCell ref="BD231:BD236"/>
    <mergeCell ref="BE231:BE236"/>
    <mergeCell ref="BB213:BB218"/>
    <mergeCell ref="BC213:BC218"/>
    <mergeCell ref="BD213:BD218"/>
    <mergeCell ref="BE213:BE218"/>
    <mergeCell ref="BC129:BC134"/>
    <mergeCell ref="BD129:BD134"/>
    <mergeCell ref="BE129:BE134"/>
    <mergeCell ref="BD219:BD224"/>
    <mergeCell ref="BE219:BE224"/>
    <mergeCell ref="BC219:BC224"/>
    <mergeCell ref="BC201:BC206"/>
    <mergeCell ref="BD201:BD206"/>
    <mergeCell ref="BB207:BB212"/>
    <mergeCell ref="BC207:BC212"/>
    <mergeCell ref="BD207:BD212"/>
    <mergeCell ref="BE207:BE212"/>
    <mergeCell ref="BC177:BC182"/>
    <mergeCell ref="BD177:BD182"/>
    <mergeCell ref="BF129:BF134"/>
    <mergeCell ref="BE177:BE182"/>
    <mergeCell ref="BF177:BF182"/>
    <mergeCell ref="BE183:BE188"/>
    <mergeCell ref="BF183:BF188"/>
    <mergeCell ref="BB135:BB140"/>
    <mergeCell ref="BC135:BC140"/>
    <mergeCell ref="BD135:BD140"/>
    <mergeCell ref="BE135:BE140"/>
    <mergeCell ref="BF135:BF140"/>
    <mergeCell ref="BC153:BC158"/>
    <mergeCell ref="BD153:BD158"/>
    <mergeCell ref="BB159:BB164"/>
    <mergeCell ref="BC159:BC164"/>
    <mergeCell ref="BD159:BD164"/>
    <mergeCell ref="BC165:BC170"/>
    <mergeCell ref="BD165:BD170"/>
    <mergeCell ref="BB165:BB170"/>
    <mergeCell ref="BB171:BB176"/>
    <mergeCell ref="BC171:BC176"/>
    <mergeCell ref="BB183:BB188"/>
    <mergeCell ref="BC183:BC188"/>
    <mergeCell ref="BD183:BD188"/>
    <mergeCell ref="BB129:BB134"/>
    <mergeCell ref="BE99:BE104"/>
    <mergeCell ref="BF99:BF104"/>
    <mergeCell ref="BE105:BE110"/>
    <mergeCell ref="BF105:BF110"/>
    <mergeCell ref="BE111:BE116"/>
    <mergeCell ref="BF111:BF116"/>
    <mergeCell ref="BB87:BB92"/>
    <mergeCell ref="BB93:BB98"/>
    <mergeCell ref="BC93:BC98"/>
    <mergeCell ref="BD93:BD98"/>
    <mergeCell ref="BE93:BE98"/>
    <mergeCell ref="BF93:BF98"/>
    <mergeCell ref="BB99:BB104"/>
    <mergeCell ref="BC99:BC104"/>
    <mergeCell ref="BD99:BD104"/>
    <mergeCell ref="BB105:BB110"/>
    <mergeCell ref="BC105:BC110"/>
    <mergeCell ref="BD105:BD110"/>
    <mergeCell ref="BC111:BC116"/>
    <mergeCell ref="BD111:BD116"/>
    <mergeCell ref="BE75:BE80"/>
    <mergeCell ref="BF75:BF80"/>
    <mergeCell ref="BE81:BE86"/>
    <mergeCell ref="BF81:BF86"/>
    <mergeCell ref="BE87:BE92"/>
    <mergeCell ref="BF87:BF92"/>
    <mergeCell ref="BB63:BB68"/>
    <mergeCell ref="BB69:BB74"/>
    <mergeCell ref="BC69:BC74"/>
    <mergeCell ref="BD69:BD74"/>
    <mergeCell ref="BE69:BE74"/>
    <mergeCell ref="BF69:BF74"/>
    <mergeCell ref="BB75:BB80"/>
    <mergeCell ref="BC75:BC80"/>
    <mergeCell ref="BD75:BD80"/>
    <mergeCell ref="BB81:BB86"/>
    <mergeCell ref="BC81:BC86"/>
    <mergeCell ref="BD81:BD86"/>
    <mergeCell ref="BC87:BC92"/>
    <mergeCell ref="BD87:BD92"/>
    <mergeCell ref="BE123:BE128"/>
    <mergeCell ref="BF123:BF128"/>
    <mergeCell ref="BB111:BB116"/>
    <mergeCell ref="BB117:BB122"/>
    <mergeCell ref="BC117:BC122"/>
    <mergeCell ref="BD117:BD122"/>
    <mergeCell ref="BE117:BE122"/>
    <mergeCell ref="BF117:BF122"/>
    <mergeCell ref="BB123:BB128"/>
    <mergeCell ref="BC123:BC128"/>
    <mergeCell ref="BD123:BD128"/>
    <mergeCell ref="N93:N98"/>
    <mergeCell ref="O93:O98"/>
    <mergeCell ref="P93:P98"/>
    <mergeCell ref="Q93:Q98"/>
    <mergeCell ref="R93:R98"/>
    <mergeCell ref="S93:S98"/>
    <mergeCell ref="T93:T98"/>
    <mergeCell ref="U93:U98"/>
    <mergeCell ref="A93:A98"/>
    <mergeCell ref="B93:B98"/>
    <mergeCell ref="C93:C98"/>
    <mergeCell ref="D93:D98"/>
    <mergeCell ref="F93:F98"/>
    <mergeCell ref="H93:H98"/>
    <mergeCell ref="I93:I98"/>
    <mergeCell ref="N87:N92"/>
    <mergeCell ref="O87:O92"/>
    <mergeCell ref="P87:P92"/>
    <mergeCell ref="Q87:Q92"/>
    <mergeCell ref="R87:R92"/>
    <mergeCell ref="S87:S92"/>
    <mergeCell ref="T87:T92"/>
    <mergeCell ref="U87:U92"/>
    <mergeCell ref="A87:A92"/>
    <mergeCell ref="B87:B92"/>
    <mergeCell ref="C87:C92"/>
    <mergeCell ref="D87:D92"/>
    <mergeCell ref="F87:F92"/>
    <mergeCell ref="H87:H92"/>
    <mergeCell ref="I87:I92"/>
    <mergeCell ref="N81:N86"/>
    <mergeCell ref="O81:O86"/>
    <mergeCell ref="P81:P86"/>
    <mergeCell ref="Q81:Q86"/>
    <mergeCell ref="R81:R86"/>
    <mergeCell ref="S81:S86"/>
    <mergeCell ref="T81:T86"/>
    <mergeCell ref="U81:U86"/>
    <mergeCell ref="A81:A86"/>
    <mergeCell ref="B81:B86"/>
    <mergeCell ref="C81:C86"/>
    <mergeCell ref="D81:D86"/>
    <mergeCell ref="F81:F86"/>
    <mergeCell ref="H81:H86"/>
    <mergeCell ref="I81:I86"/>
    <mergeCell ref="N75:N80"/>
    <mergeCell ref="O75:O80"/>
    <mergeCell ref="P75:P80"/>
    <mergeCell ref="Q75:Q80"/>
    <mergeCell ref="R75:R80"/>
    <mergeCell ref="S75:S80"/>
    <mergeCell ref="T75:T80"/>
    <mergeCell ref="U75:U80"/>
    <mergeCell ref="A75:A80"/>
    <mergeCell ref="B75:B80"/>
    <mergeCell ref="C75:C80"/>
    <mergeCell ref="D75:D80"/>
    <mergeCell ref="F75:F80"/>
    <mergeCell ref="H75:H80"/>
    <mergeCell ref="I75:I80"/>
    <mergeCell ref="N69:N74"/>
    <mergeCell ref="O69:O74"/>
    <mergeCell ref="P69:P74"/>
    <mergeCell ref="Q69:Q74"/>
    <mergeCell ref="R69:R74"/>
    <mergeCell ref="S69:S74"/>
    <mergeCell ref="T69:T74"/>
    <mergeCell ref="U69:U74"/>
    <mergeCell ref="A69:A74"/>
    <mergeCell ref="B69:B74"/>
    <mergeCell ref="C69:C74"/>
    <mergeCell ref="D69:D74"/>
    <mergeCell ref="F69:F74"/>
    <mergeCell ref="H69:H74"/>
    <mergeCell ref="I69:I74"/>
    <mergeCell ref="N63:N68"/>
    <mergeCell ref="O63:O68"/>
    <mergeCell ref="P63:P68"/>
    <mergeCell ref="Q63:Q68"/>
    <mergeCell ref="R63:R68"/>
    <mergeCell ref="S63:S68"/>
    <mergeCell ref="T63:T68"/>
    <mergeCell ref="U63:U68"/>
    <mergeCell ref="A63:A68"/>
    <mergeCell ref="B63:B68"/>
    <mergeCell ref="C63:C68"/>
    <mergeCell ref="D63:D68"/>
    <mergeCell ref="F63:F68"/>
    <mergeCell ref="H63:H68"/>
    <mergeCell ref="I63:I68"/>
    <mergeCell ref="O57:O62"/>
    <mergeCell ref="P57:P62"/>
    <mergeCell ref="Q57:Q62"/>
    <mergeCell ref="R57:R62"/>
    <mergeCell ref="S57:S62"/>
    <mergeCell ref="A57:A62"/>
    <mergeCell ref="B57:B62"/>
    <mergeCell ref="C57:C62"/>
    <mergeCell ref="D57:D62"/>
    <mergeCell ref="E57:E62"/>
    <mergeCell ref="F57:F62"/>
    <mergeCell ref="H57:H62"/>
  </mergeCells>
  <conditionalFormatting sqref="R9 R15 R21 R27 R33 R39 R45 R51 R57 R63 R69 R75 R81 R87 R93 R99 R105 R111 R117 R123 R129 R135 R141 R147 R153 R159 R165 R171 R177 R183 R189 R195 R201 R207 R213">
    <cfRule type="cellIs" dxfId="32" priority="1" operator="equal">
      <formula>"Media"</formula>
    </cfRule>
    <cfRule type="cellIs" dxfId="31" priority="2" operator="equal">
      <formula>"Baja"</formula>
    </cfRule>
  </conditionalFormatting>
  <conditionalFormatting sqref="R9:R218">
    <cfRule type="cellIs" dxfId="30" priority="3" operator="equal">
      <formula>"Muy Alta"</formula>
    </cfRule>
    <cfRule type="cellIs" dxfId="29" priority="4" operator="equal">
      <formula>"Alta"</formula>
    </cfRule>
    <cfRule type="cellIs" dxfId="28" priority="5" operator="equal">
      <formula>"Muy Baja"</formula>
    </cfRule>
    <cfRule type="cellIs" dxfId="27" priority="6" operator="equal">
      <formula>"Media"</formula>
    </cfRule>
    <cfRule type="cellIs" dxfId="26" priority="7" operator="equal">
      <formula>"Baja"</formula>
    </cfRule>
  </conditionalFormatting>
  <conditionalFormatting sqref="S9:S218">
    <cfRule type="cellIs" dxfId="25" priority="8" operator="equal">
      <formula>"Catastrófico"</formula>
    </cfRule>
    <cfRule type="cellIs" dxfId="24" priority="9" operator="equal">
      <formula>"Mayor"</formula>
    </cfRule>
    <cfRule type="cellIs" dxfId="23" priority="10" operator="equal">
      <formula>"Moderado"</formula>
    </cfRule>
  </conditionalFormatting>
  <conditionalFormatting sqref="U9:U277">
    <cfRule type="containsText" dxfId="22" priority="11" operator="containsText" text="Extremo">
      <formula>NOT(ISERROR(SEARCH(("Extremo"),(U9))))</formula>
    </cfRule>
    <cfRule type="containsText" dxfId="21" priority="12" operator="containsText" text="Extremo">
      <formula>NOT(ISERROR(SEARCH(("Extremo"),(U9))))</formula>
    </cfRule>
    <cfRule type="containsText" dxfId="20" priority="13" operator="containsText" text="Alto">
      <formula>NOT(ISERROR(SEARCH(("Alto"),(U9))))</formula>
    </cfRule>
    <cfRule type="containsText" dxfId="19" priority="14" operator="containsText" text="Moderado">
      <formula>NOT(ISERROR(SEARCH(("Moderado"),(U9))))</formula>
    </cfRule>
    <cfRule type="containsText" dxfId="18" priority="15" operator="containsText" text="Moderado">
      <formula>NOT(ISERROR(SEARCH(("Moderado"),(U9))))</formula>
    </cfRule>
  </conditionalFormatting>
  <conditionalFormatting sqref="BE9:BE277">
    <cfRule type="containsText" dxfId="17" priority="16" operator="containsText" text="Extremo">
      <formula>NOT(ISERROR(SEARCH(("Extremo"),(BE9))))</formula>
    </cfRule>
    <cfRule type="containsText" dxfId="16" priority="17" operator="containsText" text="Moderado">
      <formula>NOT(ISERROR(SEARCH(("Moderado"),(BE9))))</formula>
    </cfRule>
    <cfRule type="containsText" dxfId="15" priority="18" operator="containsText" text="Alto">
      <formula>NOT(ISERROR(SEARCH(("Alto"),(BE9))))</formula>
    </cfRule>
  </conditionalFormatting>
  <dataValidations count="1">
    <dataValidation type="list" allowBlank="1" showErrorMessage="1" sqref="BQ9 CZ9 CX9:CX10 BQ11:BQ14 BZ9:BZ14 CQ11:CQ14 DI10:DI14 DI16:DI20 CQ16:CQ21 CX21:CX22 CQ23:CQ26 DI22:DI26 CZ53:CZ58 BZ31:BZ128 CQ28:CQ29 CQ31:CQ32 DI28:DI32 CZ11:CZ29 CP34:CP38 DI34:DI38 CQ39 BZ16:BZ29 BQ16:BQ44 CP40:CP44 DI40:DI44 CZ31:CZ45 BQ47:BQ50 CP47:CP50 DI46:DI50 CX57:CX59 CP53:CP56 BQ52:BQ58 DI53:DI128 CX51:CX52 CP60:CP87 BQ60:BQ128 CZ47:CZ51 CI57:CI128 CQ88:CQ128 CZ60:CZ128 CX45:CX46 CX39 CX33 CX27:CX30 CX15" xr:uid="{00000000-0002-0000-0100-00000B000000}">
      <formula1>$ED$9:$ED$12</formula1>
    </dataValidation>
  </dataValidations>
  <hyperlinks>
    <hyperlink ref="BN15" r:id="rId1" xr:uid="{00000000-0004-0000-0100-000000000000}"/>
    <hyperlink ref="BW15" r:id="rId2" xr:uid="{00000000-0004-0000-0100-000001000000}"/>
    <hyperlink ref="BN22" r:id="rId3" xr:uid="{00000000-0004-0000-0100-000002000000}"/>
    <hyperlink ref="BW22" r:id="rId4" xr:uid="{00000000-0004-0000-0100-000003000000}"/>
    <hyperlink ref="BN27" r:id="rId5" xr:uid="{00000000-0004-0000-0100-000004000000}"/>
    <hyperlink ref="BY27" r:id="rId6" display="https://intranet.fuga.gov.co/sites/default/files/pn-pd-03_procedimiento_formulacion_seguimiento_y_evaluacion_de_planes_v10_29052026.pdf" xr:uid="{00000000-0004-0000-0100-000005000000}"/>
    <hyperlink ref="BP28" r:id="rId7" xr:uid="{00000000-0004-0000-0100-000006000000}"/>
    <hyperlink ref="BP29" r:id="rId8" xr:uid="{00000000-0004-0000-0100-000007000000}"/>
    <hyperlink ref="BN39" r:id="rId9" xr:uid="{00000000-0004-0000-0100-000008000000}"/>
    <hyperlink ref="BP39" r:id="rId10" xr:uid="{00000000-0004-0000-0100-000009000000}"/>
    <hyperlink ref="BW39" r:id="rId11" xr:uid="{00000000-0004-0000-0100-00000A000000}"/>
    <hyperlink ref="BY39" r:id="rId12" xr:uid="{00000000-0004-0000-0100-00000B000000}"/>
    <hyperlink ref="BN45" r:id="rId13" xr:uid="{00000000-0004-0000-0100-00000C000000}"/>
    <hyperlink ref="BW45" r:id="rId14" xr:uid="{00000000-0004-0000-0100-00000D000000}"/>
    <hyperlink ref="BW46" r:id="rId15" xr:uid="{00000000-0004-0000-0100-00000F000000}"/>
  </hyperlinks>
  <pageMargins left="0.7" right="0.7" top="0.75" bottom="0.75" header="0" footer="0"/>
  <pageSetup paperSize="9" orientation="portrait" r:id="rId16"/>
  <legacyDrawing r:id="rId17"/>
  <extLst>
    <ext xmlns:x14="http://schemas.microsoft.com/office/spreadsheetml/2009/9/main" uri="{CCE6A557-97BC-4b89-ADB6-D9C93CAAB3DF}">
      <x14:dataValidations xmlns:xm="http://schemas.microsoft.com/office/excel/2006/main" count="17">
        <x14:dataValidation type="list" allowBlank="1" showErrorMessage="1" xr:uid="{00000000-0002-0000-0100-000000000000}">
          <x14:formula1>
            <xm:f>CONTROLES!$C$56:$C$58</xm:f>
          </x14:formula1>
          <xm:sqref>AQ9:AQ32 AQ34:AQ218</xm:sqref>
        </x14:dataValidation>
        <x14:dataValidation type="list" allowBlank="1" showErrorMessage="1" xr:uid="{00000000-0002-0000-0100-000001000000}">
          <x14:formula1>
            <xm:f>FORMULAS!$H$1:$H$11</xm:f>
          </x14:formula1>
          <xm:sqref>P153 P159 P165 P171 P177 P183 P189 P195 P201 P207 P213</xm:sqref>
        </x14:dataValidation>
        <x14:dataValidation type="list" allowBlank="1" showErrorMessage="1" xr:uid="{00000000-0002-0000-0100-000002000000}">
          <x14:formula1>
            <xm:f>CONTROLES!$C$54:$C$55</xm:f>
          </x14:formula1>
          <xm:sqref>AO9:AO32 AO34:AO276</xm:sqref>
        </x14:dataValidation>
        <x14:dataValidation type="list" allowBlank="1" showErrorMessage="1" xr:uid="{00000000-0002-0000-0100-000003000000}">
          <x14:formula1>
            <xm:f>CONTROLES!$C$59:$C$60</xm:f>
          </x14:formula1>
          <xm:sqref>AS9:AS32 AS34:AS218</xm:sqref>
        </x14:dataValidation>
        <x14:dataValidation type="list" allowBlank="1" showErrorMessage="1" xr:uid="{00000000-0002-0000-0100-000004000000}">
          <x14:formula1>
            <xm:f>FORMULAS!$A$30:$A$46</xm:f>
          </x14:formula1>
          <xm:sqref>B9 B15 B21 B27 B33 B39 B45 B51 B57 B63 B69 B75 B81 B87 B93 B99 B105 B111 B117 B123 B129 B135 B141 B147 B153 B159 B165 B171 B177 B183 B189 B195 B201 B207 B213</xm:sqref>
        </x14:dataValidation>
        <x14:dataValidation type="list" allowBlank="1" showErrorMessage="1" xr:uid="{00000000-0002-0000-0100-000005000000}">
          <x14:formula1>
            <xm:f>CONTROLES!$C$61:$C$62</xm:f>
          </x14:formula1>
          <xm:sqref>AU9:AU32 AU34:AU218</xm:sqref>
        </x14:dataValidation>
        <x14:dataValidation type="list" allowBlank="1" showErrorMessage="1" xr:uid="{00000000-0002-0000-0100-000006000000}">
          <x14:formula1>
            <xm:f>FORMULAS!$A$77:$A$82</xm:f>
          </x14:formula1>
          <xm:sqref>BA69:BA218</xm:sqref>
        </x14:dataValidation>
        <x14:dataValidation type="list" allowBlank="1" showErrorMessage="1" xr:uid="{00000000-0002-0000-0100-000007000000}">
          <x14:formula1>
            <xm:f>'Tabla Valoración controles'!$D$9:$D$10</xm:f>
          </x14:formula1>
          <xm:sqref>AD9:AD32 AD34:AD218</xm:sqref>
        </x14:dataValidation>
        <x14:dataValidation type="list" allowBlank="1" showErrorMessage="1" xr:uid="{00000000-0002-0000-0100-000008000000}">
          <x14:formula1>
            <xm:f>FORMULAS!$L$11:$L$12</xm:f>
          </x14:formula1>
          <xm:sqref>DI9 CI9:CI14 CI16:CI20 CI22:CI27 DI27 DI33 DI39 DI45 DI51 CI29:CI56</xm:sqref>
        </x14:dataValidation>
        <x14:dataValidation type="list" allowBlank="1" showErrorMessage="1" xr:uid="{00000000-0002-0000-0100-000009000000}">
          <x14:formula1>
            <xm:f>'Tabla Valoración controles'!$D$7:$D$8</xm:f>
          </x14:formula1>
          <xm:sqref>AB9:AB32 AB34:AB218</xm:sqref>
        </x14:dataValidation>
        <x14:dataValidation type="list" allowBlank="1" showErrorMessage="1" xr:uid="{00000000-0002-0000-0100-00000A000000}">
          <x14:formula1>
            <xm:f>FORMULAS!$A$21:$A$24</xm:f>
          </x14:formula1>
          <xm:sqref>BF9 BF15 BF21 BF27 BF33 BF39 BF45 BF51 BF57 BF63 BF69 BF75 BF81 BF87 BF93 BF99 BF105 BF111 BF117 BF123 BF129 BF135 BF141 BF147 BF153 BF159 BF165 BF171 BF177 BF183 BF189 BF195 BF201 BF207 BF213</xm:sqref>
        </x14:dataValidation>
        <x14:dataValidation type="list" allowBlank="1" showErrorMessage="1" xr:uid="{00000000-0002-0000-0100-00000C000000}">
          <x14:formula1>
            <xm:f>'Tabla Valoración controles'!$D$11:$D$12</xm:f>
          </x14:formula1>
          <xm:sqref>AF9:AF32 AF34:AF218</xm:sqref>
        </x14:dataValidation>
        <x14:dataValidation type="list" allowBlank="1" showErrorMessage="1" xr:uid="{00000000-0002-0000-0100-00000D000000}">
          <x14:formula1>
            <xm:f>'Tabla Valoración controles'!$D$13:$D$14</xm:f>
          </x14:formula1>
          <xm:sqref>AH9:AH32 AH34:AH218</xm:sqref>
        </x14:dataValidation>
        <x14:dataValidation type="list" allowBlank="1" showErrorMessage="1" xr:uid="{00000000-0002-0000-0100-00000E000000}">
          <x14:formula1>
            <xm:f>CONTROLES!$C$50:$C$51</xm:f>
          </x14:formula1>
          <xm:sqref>AK9:AK32 AK34:AK276</xm:sqref>
        </x14:dataValidation>
        <x14:dataValidation type="list" allowBlank="1" showErrorMessage="1" xr:uid="{00000000-0002-0000-0100-00000F000000}">
          <x14:formula1>
            <xm:f>FORMULAS!$A$15:$A$17</xm:f>
          </x14:formula1>
          <xm:sqref>Z9:Z32 Z34:Z218</xm:sqref>
        </x14:dataValidation>
        <x14:dataValidation type="list" allowBlank="1" showErrorMessage="1" xr:uid="{00000000-0002-0000-0100-000010000000}">
          <x14:formula1>
            <xm:f>CONTROLES!$C$52:$C$53</xm:f>
          </x14:formula1>
          <xm:sqref>AM9:AM32 AM34:AM218</xm:sqref>
        </x14:dataValidation>
        <x14:dataValidation type="list" allowBlank="1" showErrorMessage="1" xr:uid="{00000000-0002-0000-0100-000011000000}">
          <x14:formula1>
            <xm:f>CONTROLES!$C$63:$C$65</xm:f>
          </x14:formula1>
          <xm:sqref>AW9:AW32 AW34:AW218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2578125" defaultRowHeight="15" customHeight="1" x14ac:dyDescent="0.25"/>
  <cols>
    <col min="1" max="1" width="5.28515625" customWidth="1"/>
    <col min="2" max="2" width="15.42578125" customWidth="1"/>
    <col min="3" max="5" width="24.140625" customWidth="1"/>
    <col min="6" max="6" width="29.85546875" customWidth="1"/>
    <col min="7" max="7" width="24.140625" customWidth="1"/>
    <col min="8" max="8" width="8.7109375" customWidth="1"/>
    <col min="9" max="9" width="22.7109375" customWidth="1"/>
    <col min="10" max="10" width="1.42578125" customWidth="1"/>
    <col min="11" max="12" width="14.85546875" customWidth="1"/>
    <col min="13" max="26" width="11.42578125" customWidth="1"/>
  </cols>
  <sheetData>
    <row r="1" spans="1:26" ht="14.25" customHeight="1" x14ac:dyDescent="0.25">
      <c r="A1" s="2"/>
      <c r="B1" s="2"/>
      <c r="C1" s="2"/>
      <c r="D1" s="2"/>
      <c r="E1" s="2"/>
      <c r="F1" s="2"/>
      <c r="G1" s="2"/>
      <c r="H1" s="2"/>
      <c r="I1" s="2"/>
      <c r="J1" s="2"/>
      <c r="K1" s="2"/>
      <c r="L1" s="2"/>
      <c r="M1" s="2"/>
      <c r="N1" s="2"/>
      <c r="O1" s="2"/>
      <c r="P1" s="2"/>
      <c r="Q1" s="2"/>
      <c r="R1" s="2"/>
      <c r="S1" s="2"/>
      <c r="T1" s="2"/>
      <c r="U1" s="2"/>
      <c r="V1" s="2"/>
      <c r="W1" s="2"/>
      <c r="X1" s="2"/>
      <c r="Y1" s="2"/>
      <c r="Z1" s="2"/>
    </row>
    <row r="2" spans="1:26" ht="36.75" customHeight="1" x14ac:dyDescent="0.5">
      <c r="A2" s="6" t="s">
        <v>5</v>
      </c>
      <c r="B2" s="2"/>
      <c r="C2" s="2"/>
      <c r="D2" s="2"/>
      <c r="E2" s="2"/>
      <c r="F2" s="2"/>
      <c r="G2" s="2"/>
      <c r="H2" s="2"/>
      <c r="I2" s="2"/>
      <c r="J2" s="2"/>
      <c r="K2" s="2"/>
      <c r="L2" s="2"/>
      <c r="M2" s="2"/>
      <c r="N2" s="2"/>
      <c r="O2" s="2"/>
      <c r="P2" s="2"/>
      <c r="Q2" s="2"/>
      <c r="R2" s="2"/>
      <c r="S2" s="2"/>
      <c r="T2" s="2"/>
      <c r="U2" s="2"/>
      <c r="V2" s="2"/>
      <c r="W2" s="2"/>
      <c r="X2" s="2"/>
      <c r="Y2" s="2"/>
      <c r="Z2" s="2"/>
    </row>
    <row r="3" spans="1:26" ht="19.5" customHeight="1" x14ac:dyDescent="0.25">
      <c r="A3" s="2"/>
      <c r="B3" s="2"/>
      <c r="C3" s="2"/>
      <c r="D3" s="2"/>
      <c r="E3" s="2"/>
      <c r="F3" s="2"/>
      <c r="G3" s="2"/>
      <c r="H3" s="2"/>
      <c r="I3" s="2"/>
      <c r="J3" s="2"/>
      <c r="K3" s="2"/>
      <c r="L3" s="2"/>
      <c r="M3" s="2"/>
      <c r="N3" s="2"/>
      <c r="O3" s="2"/>
      <c r="P3" s="2"/>
      <c r="Q3" s="2"/>
      <c r="R3" s="2"/>
      <c r="S3" s="2"/>
      <c r="T3" s="2"/>
      <c r="U3" s="2"/>
      <c r="V3" s="2"/>
      <c r="W3" s="2"/>
      <c r="X3" s="2"/>
      <c r="Y3" s="2"/>
      <c r="Z3" s="2"/>
    </row>
    <row r="4" spans="1:26" ht="101.25" customHeight="1" x14ac:dyDescent="0.3">
      <c r="A4" s="11"/>
      <c r="B4" s="14" t="s">
        <v>11</v>
      </c>
      <c r="C4" s="15"/>
      <c r="D4" s="16"/>
      <c r="E4" s="16"/>
      <c r="F4" s="17"/>
      <c r="G4" s="17"/>
      <c r="H4" s="2"/>
      <c r="I4" s="2"/>
      <c r="J4" s="2"/>
      <c r="K4" s="2"/>
      <c r="L4" s="2"/>
      <c r="M4" s="2"/>
      <c r="N4" s="2"/>
      <c r="O4" s="2"/>
      <c r="P4" s="2"/>
      <c r="Q4" s="2"/>
      <c r="R4" s="2"/>
      <c r="S4" s="2"/>
      <c r="T4" s="2"/>
      <c r="U4" s="2"/>
      <c r="V4" s="2"/>
      <c r="W4" s="2"/>
      <c r="X4" s="2"/>
      <c r="Y4" s="2"/>
      <c r="Z4" s="2"/>
    </row>
    <row r="5" spans="1:26" ht="101.25" customHeight="1" x14ac:dyDescent="0.25">
      <c r="A5" s="499" t="s">
        <v>21</v>
      </c>
      <c r="B5" s="14" t="s">
        <v>22</v>
      </c>
      <c r="C5" s="15"/>
      <c r="D5" s="26"/>
      <c r="E5" s="26"/>
      <c r="F5" s="27"/>
      <c r="G5" s="17"/>
      <c r="H5" s="2"/>
      <c r="I5" s="2"/>
      <c r="J5" s="2"/>
      <c r="K5" s="2"/>
      <c r="L5" s="2"/>
      <c r="M5" s="2"/>
      <c r="N5" s="2"/>
      <c r="O5" s="2"/>
      <c r="P5" s="2"/>
      <c r="Q5" s="2"/>
      <c r="R5" s="2"/>
      <c r="S5" s="2"/>
      <c r="T5" s="2"/>
      <c r="U5" s="2"/>
      <c r="V5" s="2"/>
      <c r="W5" s="2"/>
      <c r="X5" s="2"/>
      <c r="Y5" s="2"/>
      <c r="Z5" s="2"/>
    </row>
    <row r="6" spans="1:26" ht="101.25" customHeight="1" x14ac:dyDescent="0.25">
      <c r="A6" s="403"/>
      <c r="B6" s="14" t="s">
        <v>26</v>
      </c>
      <c r="C6" s="31"/>
      <c r="D6" s="32"/>
      <c r="E6" s="26"/>
      <c r="F6" s="26"/>
      <c r="G6" s="16"/>
      <c r="H6" s="2"/>
      <c r="I6" s="34"/>
      <c r="J6" s="2"/>
      <c r="K6" s="2"/>
      <c r="L6" s="2"/>
      <c r="M6" s="2"/>
      <c r="N6" s="2"/>
      <c r="O6" s="2"/>
      <c r="P6" s="2"/>
      <c r="Q6" s="2"/>
      <c r="R6" s="2"/>
      <c r="S6" s="2"/>
      <c r="T6" s="2"/>
      <c r="U6" s="2"/>
      <c r="V6" s="2"/>
      <c r="W6" s="2"/>
      <c r="X6" s="2"/>
      <c r="Y6" s="2"/>
      <c r="Z6" s="2"/>
    </row>
    <row r="7" spans="1:26" ht="126" customHeight="1" x14ac:dyDescent="0.25">
      <c r="A7" s="403"/>
      <c r="B7" s="14" t="s">
        <v>56</v>
      </c>
      <c r="C7" s="31"/>
      <c r="D7" s="32"/>
      <c r="E7" s="32"/>
      <c r="F7" s="32"/>
      <c r="G7" s="16"/>
      <c r="H7" s="2"/>
      <c r="I7" s="2"/>
      <c r="J7" s="2"/>
      <c r="K7" s="2"/>
      <c r="L7" s="2"/>
      <c r="M7" s="2"/>
      <c r="N7" s="2"/>
      <c r="O7" s="2"/>
      <c r="P7" s="2"/>
      <c r="Q7" s="2"/>
      <c r="R7" s="2"/>
      <c r="S7" s="2"/>
      <c r="T7" s="2"/>
      <c r="U7" s="2"/>
      <c r="V7" s="2" t="s">
        <v>58</v>
      </c>
      <c r="W7" s="2"/>
      <c r="X7" s="2"/>
      <c r="Y7" s="2"/>
      <c r="Z7" s="2"/>
    </row>
    <row r="8" spans="1:26" ht="101.25" customHeight="1" x14ac:dyDescent="0.25">
      <c r="A8" s="404"/>
      <c r="B8" s="14" t="s">
        <v>60</v>
      </c>
      <c r="C8" s="31"/>
      <c r="D8" s="44"/>
      <c r="E8" s="44"/>
      <c r="F8" s="32"/>
      <c r="G8" s="15"/>
      <c r="H8" s="2"/>
      <c r="I8" s="2"/>
      <c r="J8" s="2"/>
      <c r="K8" s="2"/>
      <c r="L8" s="2"/>
      <c r="M8" s="2"/>
      <c r="N8" s="2"/>
      <c r="O8" s="2"/>
      <c r="P8" s="2"/>
      <c r="Q8" s="2"/>
      <c r="R8" s="2"/>
      <c r="S8" s="2"/>
      <c r="T8" s="2"/>
      <c r="U8" s="2"/>
      <c r="V8" s="2"/>
      <c r="W8" s="2"/>
      <c r="X8" s="2"/>
      <c r="Y8" s="2"/>
      <c r="Z8" s="2"/>
    </row>
    <row r="9" spans="1:26" ht="21.75" customHeight="1" x14ac:dyDescent="0.25">
      <c r="A9" s="46"/>
      <c r="B9" s="46"/>
      <c r="C9" s="47" t="s">
        <v>62</v>
      </c>
      <c r="D9" s="47" t="s">
        <v>64</v>
      </c>
      <c r="E9" s="47" t="s">
        <v>54</v>
      </c>
      <c r="F9" s="47" t="s">
        <v>66</v>
      </c>
      <c r="G9" s="47" t="s">
        <v>67</v>
      </c>
      <c r="H9" s="46"/>
      <c r="I9" s="46"/>
      <c r="J9" s="46"/>
      <c r="K9" s="46"/>
      <c r="L9" s="46"/>
      <c r="M9" s="46"/>
      <c r="N9" s="46"/>
      <c r="O9" s="46"/>
      <c r="P9" s="46"/>
      <c r="Q9" s="46"/>
      <c r="R9" s="46"/>
      <c r="S9" s="46"/>
      <c r="T9" s="46"/>
      <c r="U9" s="46"/>
      <c r="V9" s="46"/>
      <c r="W9" s="46"/>
      <c r="X9" s="46"/>
      <c r="Y9" s="46"/>
      <c r="Z9" s="46"/>
    </row>
    <row r="10" spans="1:26" ht="30.75" customHeight="1" x14ac:dyDescent="0.25">
      <c r="A10" s="46"/>
      <c r="B10" s="46"/>
      <c r="C10" s="500" t="s">
        <v>68</v>
      </c>
      <c r="D10" s="367"/>
      <c r="E10" s="367"/>
      <c r="F10" s="367"/>
      <c r="G10" s="501"/>
      <c r="H10" s="46"/>
      <c r="I10" s="46"/>
      <c r="J10" s="46"/>
      <c r="K10" s="46"/>
      <c r="L10" s="46"/>
      <c r="M10" s="46"/>
      <c r="N10" s="46"/>
      <c r="O10" s="46"/>
      <c r="P10" s="46"/>
      <c r="Q10" s="46"/>
      <c r="R10" s="46"/>
      <c r="S10" s="46"/>
      <c r="T10" s="46"/>
      <c r="U10" s="46"/>
      <c r="V10" s="46"/>
      <c r="W10" s="46"/>
      <c r="X10" s="46"/>
      <c r="Y10" s="46"/>
      <c r="Z10" s="46"/>
    </row>
    <row r="11" spans="1:26" ht="12" customHeight="1" x14ac:dyDescent="0.25">
      <c r="A11" s="46"/>
      <c r="B11" s="46"/>
      <c r="C11" s="46"/>
      <c r="D11" s="46"/>
      <c r="E11" s="46"/>
      <c r="F11" s="46"/>
      <c r="G11" s="46"/>
      <c r="H11" s="46"/>
      <c r="I11" s="46"/>
      <c r="J11" s="46"/>
      <c r="K11" s="46"/>
      <c r="L11" s="46"/>
      <c r="M11" s="46"/>
      <c r="N11" s="46"/>
      <c r="O11" s="46"/>
      <c r="P11" s="46"/>
      <c r="Q11" s="46"/>
      <c r="R11" s="46"/>
      <c r="S11" s="46"/>
      <c r="T11" s="46"/>
      <c r="U11" s="46"/>
      <c r="V11" s="46"/>
      <c r="W11" s="46"/>
      <c r="X11" s="46"/>
      <c r="Y11" s="46"/>
      <c r="Z11" s="46"/>
    </row>
    <row r="12" spans="1:26" ht="36" customHeight="1" x14ac:dyDescent="0.25">
      <c r="A12" s="46"/>
      <c r="B12" s="46"/>
      <c r="C12" s="46"/>
      <c r="D12" s="46"/>
      <c r="E12" s="46"/>
      <c r="F12" s="46"/>
      <c r="G12" s="53"/>
      <c r="H12" s="54"/>
      <c r="I12" s="55" t="s">
        <v>73</v>
      </c>
      <c r="J12" s="46"/>
      <c r="K12" s="46"/>
      <c r="L12" s="46"/>
      <c r="M12" s="46"/>
      <c r="N12" s="46"/>
      <c r="O12" s="46"/>
      <c r="P12" s="46"/>
      <c r="Q12" s="46"/>
      <c r="R12" s="46"/>
      <c r="S12" s="46"/>
      <c r="T12" s="46"/>
      <c r="U12" s="46"/>
      <c r="V12" s="46"/>
      <c r="W12" s="46"/>
      <c r="X12" s="46"/>
      <c r="Y12" s="46"/>
      <c r="Z12" s="46"/>
    </row>
    <row r="13" spans="1:26" ht="36" customHeight="1" x14ac:dyDescent="0.25">
      <c r="A13" s="46"/>
      <c r="B13" s="46"/>
      <c r="C13" s="46"/>
      <c r="D13" s="46"/>
      <c r="E13" s="46"/>
      <c r="F13" s="46"/>
      <c r="G13" s="53"/>
      <c r="H13" s="54"/>
      <c r="I13" s="55" t="s">
        <v>98</v>
      </c>
      <c r="J13" s="46"/>
      <c r="K13" s="46"/>
      <c r="L13" s="46"/>
      <c r="M13" s="46"/>
      <c r="N13" s="46"/>
      <c r="O13" s="46"/>
      <c r="P13" s="46"/>
      <c r="Q13" s="46"/>
      <c r="R13" s="46"/>
      <c r="S13" s="46"/>
      <c r="T13" s="46"/>
      <c r="U13" s="46"/>
      <c r="V13" s="46"/>
      <c r="W13" s="46"/>
      <c r="X13" s="46"/>
      <c r="Y13" s="46"/>
      <c r="Z13" s="46"/>
    </row>
    <row r="14" spans="1:26" ht="9"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25.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25.5"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25.5" customHeight="1" x14ac:dyDescent="0.2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25.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25.5"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25.5"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25.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25.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25.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25.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25.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25.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25.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25.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25.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25.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25.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25.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25.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25.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25.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88.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88.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88.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A5:A8"/>
    <mergeCell ref="C10:G10"/>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000"/>
  <sheetViews>
    <sheetView workbookViewId="0"/>
  </sheetViews>
  <sheetFormatPr baseColWidth="10" defaultColWidth="14.42578125" defaultRowHeight="15" customHeight="1" x14ac:dyDescent="0.25"/>
  <cols>
    <col min="1" max="1" width="4" customWidth="1"/>
    <col min="2" max="2" width="10" customWidth="1"/>
    <col min="3" max="3" width="34.140625" customWidth="1"/>
    <col min="4" max="4" width="70.140625" customWidth="1"/>
    <col min="5" max="10" width="18" customWidth="1"/>
    <col min="11" max="23" width="19.140625" customWidth="1"/>
    <col min="24" max="25" width="16.42578125" hidden="1" customWidth="1"/>
    <col min="26" max="27" width="5.28515625" hidden="1" customWidth="1"/>
    <col min="28" max="28" width="4.5703125" hidden="1" customWidth="1"/>
    <col min="29" max="31" width="11" customWidth="1"/>
    <col min="32" max="32" width="30.85546875" customWidth="1"/>
    <col min="36" max="36" width="14.42578125" hidden="1"/>
  </cols>
  <sheetData>
    <row r="1" spans="1:45" ht="42" customHeight="1" x14ac:dyDescent="0.25">
      <c r="A1" s="2"/>
      <c r="B1" s="502"/>
      <c r="C1" s="382"/>
      <c r="D1" s="382"/>
      <c r="E1" s="382"/>
      <c r="F1" s="414"/>
      <c r="G1" s="506" t="s">
        <v>10</v>
      </c>
      <c r="H1" s="382"/>
      <c r="I1" s="382"/>
      <c r="J1" s="382"/>
      <c r="K1" s="382"/>
      <c r="L1" s="382"/>
      <c r="M1" s="382"/>
      <c r="N1" s="382"/>
      <c r="O1" s="382"/>
      <c r="P1" s="382"/>
      <c r="Q1" s="382"/>
      <c r="R1" s="382"/>
      <c r="S1" s="382"/>
      <c r="T1" s="382"/>
      <c r="U1" s="382"/>
      <c r="V1" s="382"/>
      <c r="W1" s="382"/>
      <c r="X1" s="382"/>
      <c r="Y1" s="414"/>
      <c r="Z1" s="18"/>
      <c r="AA1" s="18"/>
      <c r="AB1" s="18"/>
      <c r="AC1" s="507" t="s">
        <v>15</v>
      </c>
      <c r="AD1" s="373"/>
      <c r="AE1" s="373"/>
      <c r="AF1" s="508"/>
      <c r="AG1" s="19"/>
      <c r="AH1" s="19"/>
      <c r="AI1" s="19"/>
      <c r="AJ1" s="19"/>
      <c r="AK1" s="19"/>
      <c r="AL1" s="19"/>
      <c r="AM1" s="19"/>
      <c r="AN1" s="19"/>
      <c r="AO1" s="19"/>
      <c r="AP1" s="19"/>
      <c r="AQ1" s="19"/>
      <c r="AR1" s="19"/>
      <c r="AS1" s="19"/>
    </row>
    <row r="2" spans="1:45" ht="42" customHeight="1" x14ac:dyDescent="0.25">
      <c r="A2" s="2"/>
      <c r="B2" s="435"/>
      <c r="C2" s="406"/>
      <c r="D2" s="406"/>
      <c r="E2" s="406"/>
      <c r="F2" s="429"/>
      <c r="G2" s="435"/>
      <c r="H2" s="406"/>
      <c r="I2" s="406"/>
      <c r="J2" s="406"/>
      <c r="K2" s="406"/>
      <c r="L2" s="406"/>
      <c r="M2" s="406"/>
      <c r="N2" s="406"/>
      <c r="O2" s="406"/>
      <c r="P2" s="406"/>
      <c r="Q2" s="406"/>
      <c r="R2" s="406"/>
      <c r="S2" s="406"/>
      <c r="T2" s="406"/>
      <c r="U2" s="406"/>
      <c r="V2" s="406"/>
      <c r="W2" s="406"/>
      <c r="X2" s="406"/>
      <c r="Y2" s="429"/>
      <c r="Z2" s="18"/>
      <c r="AA2" s="18"/>
      <c r="AB2" s="18"/>
      <c r="AC2" s="507" t="s">
        <v>17</v>
      </c>
      <c r="AD2" s="373"/>
      <c r="AE2" s="373"/>
      <c r="AF2" s="508"/>
      <c r="AG2" s="19"/>
      <c r="AH2" s="19"/>
      <c r="AI2" s="19"/>
      <c r="AJ2" s="19"/>
      <c r="AK2" s="19"/>
      <c r="AL2" s="19"/>
      <c r="AM2" s="19"/>
      <c r="AN2" s="19"/>
      <c r="AO2" s="19"/>
      <c r="AP2" s="19"/>
      <c r="AQ2" s="19"/>
      <c r="AR2" s="19"/>
      <c r="AS2" s="19"/>
    </row>
    <row r="3" spans="1:45" ht="42" customHeight="1" x14ac:dyDescent="0.25">
      <c r="A3" s="2"/>
      <c r="B3" s="503"/>
      <c r="C3" s="504"/>
      <c r="D3" s="504"/>
      <c r="E3" s="504"/>
      <c r="F3" s="505"/>
      <c r="G3" s="503"/>
      <c r="H3" s="504"/>
      <c r="I3" s="504"/>
      <c r="J3" s="504"/>
      <c r="K3" s="504"/>
      <c r="L3" s="504"/>
      <c r="M3" s="504"/>
      <c r="N3" s="504"/>
      <c r="O3" s="504"/>
      <c r="P3" s="504"/>
      <c r="Q3" s="504"/>
      <c r="R3" s="504"/>
      <c r="S3" s="504"/>
      <c r="T3" s="504"/>
      <c r="U3" s="504"/>
      <c r="V3" s="504"/>
      <c r="W3" s="504"/>
      <c r="X3" s="504"/>
      <c r="Y3" s="505"/>
      <c r="Z3" s="18"/>
      <c r="AA3" s="18"/>
      <c r="AB3" s="18"/>
      <c r="AC3" s="507" t="s">
        <v>18</v>
      </c>
      <c r="AD3" s="373"/>
      <c r="AE3" s="373"/>
      <c r="AF3" s="508"/>
      <c r="AG3" s="19"/>
      <c r="AH3" s="19"/>
      <c r="AI3" s="19"/>
      <c r="AJ3" s="19"/>
      <c r="AK3" s="19"/>
      <c r="AL3" s="19"/>
      <c r="AM3" s="19"/>
      <c r="AN3" s="19"/>
      <c r="AO3" s="19"/>
      <c r="AP3" s="19"/>
      <c r="AQ3" s="19"/>
      <c r="AR3" s="19"/>
      <c r="AS3" s="19"/>
    </row>
    <row r="4" spans="1:45" ht="15.75" customHeight="1" x14ac:dyDescent="0.25">
      <c r="A4" s="23"/>
      <c r="B4" s="24"/>
      <c r="C4" s="24"/>
      <c r="D4" s="25"/>
      <c r="E4" s="25"/>
      <c r="F4" s="23"/>
      <c r="G4" s="23"/>
      <c r="H4" s="23"/>
      <c r="I4" s="23"/>
      <c r="J4" s="23"/>
      <c r="K4" s="23"/>
      <c r="L4" s="23"/>
      <c r="M4" s="23"/>
      <c r="N4" s="23"/>
      <c r="O4" s="23"/>
      <c r="P4" s="23"/>
      <c r="Q4" s="23"/>
      <c r="R4" s="23"/>
      <c r="S4" s="23"/>
      <c r="T4" s="23"/>
      <c r="U4" s="23"/>
      <c r="V4" s="23"/>
      <c r="W4" s="23"/>
      <c r="X4" s="23"/>
      <c r="Y4" s="23"/>
      <c r="Z4" s="23"/>
      <c r="AA4" s="23"/>
      <c r="AB4" s="23"/>
      <c r="AS4" s="28" t="s">
        <v>23</v>
      </c>
    </row>
    <row r="5" spans="1:45" ht="111.75" customHeight="1" x14ac:dyDescent="0.25">
      <c r="A5" s="23"/>
      <c r="B5" s="29" t="s">
        <v>24</v>
      </c>
      <c r="C5" s="30" t="s">
        <v>27</v>
      </c>
      <c r="D5" s="30" t="s">
        <v>29</v>
      </c>
      <c r="E5" s="33" t="s">
        <v>30</v>
      </c>
      <c r="F5" s="33" t="s">
        <v>31</v>
      </c>
      <c r="G5" s="33" t="s">
        <v>32</v>
      </c>
      <c r="H5" s="33" t="s">
        <v>33</v>
      </c>
      <c r="I5" s="33" t="s">
        <v>34</v>
      </c>
      <c r="J5" s="33" t="s">
        <v>35</v>
      </c>
      <c r="K5" s="33" t="s">
        <v>36</v>
      </c>
      <c r="L5" s="33" t="s">
        <v>37</v>
      </c>
      <c r="M5" s="33" t="s">
        <v>38</v>
      </c>
      <c r="N5" s="33" t="s">
        <v>39</v>
      </c>
      <c r="O5" s="33" t="s">
        <v>40</v>
      </c>
      <c r="P5" s="33" t="s">
        <v>41</v>
      </c>
      <c r="Q5" s="33" t="s">
        <v>42</v>
      </c>
      <c r="R5" s="33" t="s">
        <v>43</v>
      </c>
      <c r="S5" s="33" t="s">
        <v>44</v>
      </c>
      <c r="T5" s="33" t="s">
        <v>46</v>
      </c>
      <c r="U5" s="33" t="s">
        <v>47</v>
      </c>
      <c r="V5" s="33" t="s">
        <v>48</v>
      </c>
      <c r="W5" s="33" t="s">
        <v>50</v>
      </c>
      <c r="X5" s="38" t="s">
        <v>51</v>
      </c>
      <c r="Y5" s="39" t="s">
        <v>52</v>
      </c>
      <c r="Z5" s="40" t="s">
        <v>53</v>
      </c>
      <c r="AA5" s="40" t="s">
        <v>22</v>
      </c>
      <c r="AB5" s="40" t="s">
        <v>54</v>
      </c>
      <c r="AC5" s="40" t="s">
        <v>53</v>
      </c>
      <c r="AD5" s="40" t="s">
        <v>22</v>
      </c>
      <c r="AE5" s="40" t="s">
        <v>54</v>
      </c>
      <c r="AF5" s="41" t="s">
        <v>55</v>
      </c>
      <c r="AG5" s="42"/>
      <c r="AH5" s="42"/>
      <c r="AI5" s="42"/>
      <c r="AJ5" s="42"/>
      <c r="AK5" s="42"/>
      <c r="AL5" s="42"/>
      <c r="AM5" s="42"/>
      <c r="AN5" s="42"/>
      <c r="AO5" s="42"/>
      <c r="AP5" s="42"/>
      <c r="AQ5" s="42"/>
      <c r="AR5" s="42"/>
      <c r="AS5" s="42" t="s">
        <v>51</v>
      </c>
    </row>
    <row r="6" spans="1:45" ht="43.5" hidden="1" customHeight="1" x14ac:dyDescent="0.25">
      <c r="A6" s="23"/>
      <c r="B6" s="43">
        <v>1</v>
      </c>
      <c r="C6" s="45" t="str">
        <f>+VLOOKUP(B6,'Mapa Corrupcion'!$A$7:$H$304,2,1)</f>
        <v>Gestión del Talento Humano</v>
      </c>
      <c r="D6" s="45" t="str">
        <f>+VLOOKUP(B6,'Mapa Corrupcion'!$A$7:$H$304,8,1)</f>
        <v>Posibilidad que mediante acuerdos o alianzas indebidas, se utilice el poder decisorio para nombrar personas en cargos directivos sin el cumplimiento de los requisitos y perfiles exigidos, desviando la gestión pública para favorecer intereses propios o de terceros, en detrimento de los principios de mérito, transparencia y legalidad.</v>
      </c>
      <c r="E6" s="49" t="s">
        <v>51</v>
      </c>
      <c r="F6" s="49" t="s">
        <v>51</v>
      </c>
      <c r="G6" s="49" t="s">
        <v>51</v>
      </c>
      <c r="H6" s="49" t="s">
        <v>52</v>
      </c>
      <c r="I6" s="49" t="s">
        <v>51</v>
      </c>
      <c r="J6" s="49" t="s">
        <v>51</v>
      </c>
      <c r="K6" s="49" t="s">
        <v>52</v>
      </c>
      <c r="L6" s="49" t="s">
        <v>52</v>
      </c>
      <c r="M6" s="49" t="s">
        <v>52</v>
      </c>
      <c r="N6" s="49" t="s">
        <v>51</v>
      </c>
      <c r="O6" s="49" t="s">
        <v>51</v>
      </c>
      <c r="P6" s="49" t="s">
        <v>51</v>
      </c>
      <c r="Q6" s="49" t="s">
        <v>51</v>
      </c>
      <c r="R6" s="49" t="s">
        <v>51</v>
      </c>
      <c r="S6" s="49" t="s">
        <v>52</v>
      </c>
      <c r="T6" s="49" t="s">
        <v>52</v>
      </c>
      <c r="U6" s="49" t="s">
        <v>52</v>
      </c>
      <c r="V6" s="49" t="s">
        <v>52</v>
      </c>
      <c r="W6" s="49" t="s">
        <v>52</v>
      </c>
      <c r="X6" s="50">
        <f t="shared" ref="X6:X41" si="0">COUNTIF(E6:W6,"SI")</f>
        <v>10</v>
      </c>
      <c r="Y6" s="51">
        <f t="shared" ref="Y6:Y41" si="1">COUNTIF(E6:X6,"NO")</f>
        <v>9</v>
      </c>
      <c r="Z6" s="52">
        <f t="shared" ref="Z6:Z41" si="2">+IF((X6&lt;=20)*AND(X6&gt;=12),19,0)</f>
        <v>0</v>
      </c>
      <c r="AA6" s="52">
        <f t="shared" ref="AA6:AA41" si="3">+IF((X6&lt;=12)*AND(X6&gt;=6),11,0)</f>
        <v>11</v>
      </c>
      <c r="AB6" s="52">
        <f t="shared" ref="AB6:AB41" si="4">+IF((X6&lt;6),5,0)</f>
        <v>0</v>
      </c>
      <c r="AC6" s="56" t="str">
        <f t="shared" ref="AC6:AC41" si="5">IF(COUNTIF(Z6,"=19"),"Catastrófico"," ")</f>
        <v xml:space="preserve"> </v>
      </c>
      <c r="AD6" s="56" t="str">
        <f t="shared" ref="AD6:AD41" si="6">IF(COUNTIF(AA6,"=11"),"Mayor"," ")</f>
        <v>Mayor</v>
      </c>
      <c r="AE6" s="56" t="str">
        <f t="shared" ref="AE6:AE41" si="7">IF(COUNTIF(AB6,"=5"),"Moderado"," ")</f>
        <v xml:space="preserve"> </v>
      </c>
      <c r="AF6" s="57" t="s">
        <v>22</v>
      </c>
      <c r="AI6" s="58"/>
      <c r="AJ6" s="28" t="s">
        <v>76</v>
      </c>
      <c r="AS6" s="58" t="s">
        <v>52</v>
      </c>
    </row>
    <row r="7" spans="1:45" ht="43.5" hidden="1" customHeight="1" x14ac:dyDescent="0.25">
      <c r="A7" s="23"/>
      <c r="B7" s="59">
        <v>3</v>
      </c>
      <c r="C7" s="45" t="str">
        <f>+VLOOKUP(B7,'Mapa Corrupcion'!$A$7:$H$304,2,1)</f>
        <v>Gestión Jurídica</v>
      </c>
      <c r="D7" s="45" t="str">
        <f>+VLOOKUP(B7,'Mapa Corrupcion'!$A$7:$H$304,8,1)</f>
        <v xml:space="preserve">Posibilidad de direccionamiento indebido de los criterios de evaluación, donde se utilice el poder decisorio para favorecer a un tercero en la adjudicación de un proceso de selección, vulnerando el principio de selección objetiva. </v>
      </c>
      <c r="E7" s="49" t="s">
        <v>51</v>
      </c>
      <c r="F7" s="49" t="s">
        <v>51</v>
      </c>
      <c r="G7" s="49" t="s">
        <v>51</v>
      </c>
      <c r="H7" s="49" t="s">
        <v>51</v>
      </c>
      <c r="I7" s="49" t="s">
        <v>51</v>
      </c>
      <c r="J7" s="49" t="s">
        <v>51</v>
      </c>
      <c r="K7" s="49" t="s">
        <v>52</v>
      </c>
      <c r="L7" s="49" t="s">
        <v>52</v>
      </c>
      <c r="M7" s="49" t="s">
        <v>52</v>
      </c>
      <c r="N7" s="49" t="s">
        <v>51</v>
      </c>
      <c r="O7" s="49" t="s">
        <v>51</v>
      </c>
      <c r="P7" s="49" t="s">
        <v>51</v>
      </c>
      <c r="Q7" s="49" t="s">
        <v>51</v>
      </c>
      <c r="R7" s="49" t="s">
        <v>51</v>
      </c>
      <c r="S7" s="49" t="s">
        <v>52</v>
      </c>
      <c r="T7" s="49" t="s">
        <v>52</v>
      </c>
      <c r="U7" s="49" t="s">
        <v>52</v>
      </c>
      <c r="V7" s="49" t="s">
        <v>52</v>
      </c>
      <c r="W7" s="49" t="s">
        <v>52</v>
      </c>
      <c r="X7" s="50">
        <f t="shared" si="0"/>
        <v>11</v>
      </c>
      <c r="Y7" s="51">
        <f t="shared" si="1"/>
        <v>8</v>
      </c>
      <c r="Z7" s="52">
        <f t="shared" si="2"/>
        <v>0</v>
      </c>
      <c r="AA7" s="52">
        <f t="shared" si="3"/>
        <v>11</v>
      </c>
      <c r="AB7" s="52">
        <f t="shared" si="4"/>
        <v>0</v>
      </c>
      <c r="AC7" s="56" t="str">
        <f t="shared" si="5"/>
        <v xml:space="preserve"> </v>
      </c>
      <c r="AD7" s="56" t="str">
        <f t="shared" si="6"/>
        <v>Mayor</v>
      </c>
      <c r="AE7" s="56" t="str">
        <f t="shared" si="7"/>
        <v xml:space="preserve"> </v>
      </c>
      <c r="AF7" s="57" t="s">
        <v>22</v>
      </c>
      <c r="AI7" s="58"/>
      <c r="AJ7" s="28" t="s">
        <v>51</v>
      </c>
    </row>
    <row r="8" spans="1:45" ht="43.5" hidden="1" customHeight="1" x14ac:dyDescent="0.25">
      <c r="A8" s="23"/>
      <c r="B8" s="59">
        <v>4</v>
      </c>
      <c r="C8" s="45" t="str">
        <f>+VLOOKUP(B8,'Mapa Corrupcion'!$A$7:$H$304,2,1)</f>
        <v>Planeación</v>
      </c>
      <c r="D8" s="45" t="str">
        <f>+VLOOKUP(B8,'Mapa Corrupcion'!$A$7:$H$304,8,1)</f>
        <v>Posibilidad de definir y aplicar lineamientos inapropiados en la formulación, modificación y/o seguimientos de los planes, programas y proyectos institucionales utilizando el poder decisorio para desviar la gestión pública y favorecer intereses propios o de terceros</v>
      </c>
      <c r="E8" s="49" t="s">
        <v>51</v>
      </c>
      <c r="F8" s="49" t="s">
        <v>52</v>
      </c>
      <c r="G8" s="49" t="s">
        <v>52</v>
      </c>
      <c r="H8" s="49" t="s">
        <v>52</v>
      </c>
      <c r="I8" s="49" t="s">
        <v>51</v>
      </c>
      <c r="J8" s="49" t="s">
        <v>51</v>
      </c>
      <c r="K8" s="49" t="s">
        <v>52</v>
      </c>
      <c r="L8" s="49" t="s">
        <v>52</v>
      </c>
      <c r="M8" s="49" t="s">
        <v>52</v>
      </c>
      <c r="N8" s="49" t="s">
        <v>51</v>
      </c>
      <c r="O8" s="49" t="s">
        <v>51</v>
      </c>
      <c r="P8" s="49" t="s">
        <v>51</v>
      </c>
      <c r="Q8" s="49" t="s">
        <v>51</v>
      </c>
      <c r="R8" s="49" t="s">
        <v>51</v>
      </c>
      <c r="S8" s="49" t="s">
        <v>52</v>
      </c>
      <c r="T8" s="49" t="s">
        <v>52</v>
      </c>
      <c r="U8" s="49" t="s">
        <v>52</v>
      </c>
      <c r="V8" s="49" t="s">
        <v>52</v>
      </c>
      <c r="W8" s="49" t="s">
        <v>52</v>
      </c>
      <c r="X8" s="50">
        <f t="shared" si="0"/>
        <v>8</v>
      </c>
      <c r="Y8" s="51">
        <f t="shared" si="1"/>
        <v>11</v>
      </c>
      <c r="Z8" s="52">
        <f t="shared" si="2"/>
        <v>0</v>
      </c>
      <c r="AA8" s="52">
        <f t="shared" si="3"/>
        <v>11</v>
      </c>
      <c r="AB8" s="52">
        <f t="shared" si="4"/>
        <v>0</v>
      </c>
      <c r="AC8" s="56" t="str">
        <f t="shared" si="5"/>
        <v xml:space="preserve"> </v>
      </c>
      <c r="AD8" s="56" t="str">
        <f t="shared" si="6"/>
        <v>Mayor</v>
      </c>
      <c r="AE8" s="56" t="str">
        <f t="shared" si="7"/>
        <v xml:space="preserve"> </v>
      </c>
      <c r="AF8" s="57" t="s">
        <v>22</v>
      </c>
      <c r="AI8" s="58"/>
      <c r="AJ8" s="28" t="s">
        <v>51</v>
      </c>
    </row>
    <row r="9" spans="1:45" ht="78" hidden="1" customHeight="1" x14ac:dyDescent="0.25">
      <c r="A9" s="23"/>
      <c r="B9" s="59">
        <v>5</v>
      </c>
      <c r="C9" s="45" t="str">
        <f>+VLOOKUP(B9,'Mapa Corrupcion'!$A$7:$H$304,2,1)</f>
        <v>Evaluación independiente de la gestión</v>
      </c>
      <c r="D9" s="45" t="str">
        <f>+VLOOKUP(B9,'Mapa Corrupcion'!$A$7:$H$304,8,1)</f>
        <v>Posibilidad de recibir dádivas para omitir o manipular la información que afecte el  resultado de auditorias,  con el fin de beneficiar a terceros</v>
      </c>
      <c r="E9" s="49" t="s">
        <v>51</v>
      </c>
      <c r="F9" s="49" t="s">
        <v>51</v>
      </c>
      <c r="G9" s="49" t="s">
        <v>51</v>
      </c>
      <c r="H9" s="49" t="s">
        <v>52</v>
      </c>
      <c r="I9" s="49" t="s">
        <v>51</v>
      </c>
      <c r="J9" s="49" t="s">
        <v>51</v>
      </c>
      <c r="K9" s="49" t="s">
        <v>52</v>
      </c>
      <c r="L9" s="49" t="s">
        <v>52</v>
      </c>
      <c r="M9" s="49" t="s">
        <v>52</v>
      </c>
      <c r="N9" s="49" t="s">
        <v>51</v>
      </c>
      <c r="O9" s="49" t="s">
        <v>51</v>
      </c>
      <c r="P9" s="49" t="s">
        <v>51</v>
      </c>
      <c r="Q9" s="49" t="s">
        <v>51</v>
      </c>
      <c r="R9" s="49" t="s">
        <v>52</v>
      </c>
      <c r="S9" s="49" t="s">
        <v>51</v>
      </c>
      <c r="T9" s="49" t="s">
        <v>52</v>
      </c>
      <c r="U9" s="49" t="s">
        <v>51</v>
      </c>
      <c r="V9" s="49" t="s">
        <v>52</v>
      </c>
      <c r="W9" s="49" t="s">
        <v>52</v>
      </c>
      <c r="X9" s="50">
        <f t="shared" si="0"/>
        <v>11</v>
      </c>
      <c r="Y9" s="51">
        <f t="shared" si="1"/>
        <v>8</v>
      </c>
      <c r="Z9" s="52">
        <f t="shared" si="2"/>
        <v>0</v>
      </c>
      <c r="AA9" s="52">
        <f t="shared" si="3"/>
        <v>11</v>
      </c>
      <c r="AB9" s="52">
        <f t="shared" si="4"/>
        <v>0</v>
      </c>
      <c r="AC9" s="56" t="str">
        <f t="shared" si="5"/>
        <v xml:space="preserve"> </v>
      </c>
      <c r="AD9" s="56" t="str">
        <f t="shared" si="6"/>
        <v>Mayor</v>
      </c>
      <c r="AE9" s="56" t="str">
        <f t="shared" si="7"/>
        <v xml:space="preserve"> </v>
      </c>
      <c r="AF9" s="57" t="s">
        <v>22</v>
      </c>
      <c r="AI9" s="58"/>
    </row>
    <row r="10" spans="1:45" ht="78" customHeight="1" x14ac:dyDescent="0.25">
      <c r="A10" s="23"/>
      <c r="B10" s="59">
        <v>6</v>
      </c>
      <c r="C10" s="45" t="str">
        <f>+VLOOKUP(B10,'Mapa Corrupcion'!$A$7:$H$304,2,1)</f>
        <v>Control Interno Disciplinario</v>
      </c>
      <c r="D10" s="45" t="str">
        <f>+VLOOKUP(B10,'Mapa Corrupcion'!$A$7:$H$304,8,1)</f>
        <v>Posibilidad de adoptar decisiones disciplinarias contrarias al ordenamiento jurídico o la inobservancia del debido proceso en la etapa instructiva para el manejo de quejas e informes disciplinarios, se utilice el poder decisorio para desviar la gestión pública y favorecer intereses propios o de terceros.</v>
      </c>
      <c r="E10" s="49" t="s">
        <v>51</v>
      </c>
      <c r="F10" s="49" t="s">
        <v>51</v>
      </c>
      <c r="G10" s="49" t="s">
        <v>52</v>
      </c>
      <c r="H10" s="49" t="s">
        <v>52</v>
      </c>
      <c r="I10" s="49" t="s">
        <v>51</v>
      </c>
      <c r="J10" s="49" t="s">
        <v>52</v>
      </c>
      <c r="K10" s="49" t="s">
        <v>52</v>
      </c>
      <c r="L10" s="49" t="s">
        <v>52</v>
      </c>
      <c r="M10" s="49" t="s">
        <v>52</v>
      </c>
      <c r="N10" s="49" t="s">
        <v>51</v>
      </c>
      <c r="O10" s="49" t="s">
        <v>51</v>
      </c>
      <c r="P10" s="49" t="s">
        <v>51</v>
      </c>
      <c r="Q10" s="49" t="s">
        <v>52</v>
      </c>
      <c r="R10" s="49" t="s">
        <v>51</v>
      </c>
      <c r="S10" s="49" t="s">
        <v>51</v>
      </c>
      <c r="T10" s="49" t="s">
        <v>52</v>
      </c>
      <c r="U10" s="49" t="s">
        <v>52</v>
      </c>
      <c r="V10" s="49" t="s">
        <v>52</v>
      </c>
      <c r="W10" s="49" t="s">
        <v>52</v>
      </c>
      <c r="X10" s="50">
        <f t="shared" si="0"/>
        <v>8</v>
      </c>
      <c r="Y10" s="51">
        <f t="shared" si="1"/>
        <v>11</v>
      </c>
      <c r="Z10" s="52">
        <f t="shared" si="2"/>
        <v>0</v>
      </c>
      <c r="AA10" s="52">
        <f t="shared" si="3"/>
        <v>11</v>
      </c>
      <c r="AB10" s="52">
        <f t="shared" si="4"/>
        <v>0</v>
      </c>
      <c r="AC10" s="56" t="str">
        <f t="shared" si="5"/>
        <v xml:space="preserve"> </v>
      </c>
      <c r="AD10" s="56" t="str">
        <f t="shared" si="6"/>
        <v>Mayor</v>
      </c>
      <c r="AE10" s="56" t="str">
        <f t="shared" si="7"/>
        <v xml:space="preserve"> </v>
      </c>
      <c r="AF10" s="57" t="s">
        <v>22</v>
      </c>
      <c r="AI10" s="58"/>
    </row>
    <row r="11" spans="1:45" ht="78" customHeight="1" x14ac:dyDescent="0.25">
      <c r="A11" s="23"/>
      <c r="B11" s="59">
        <v>7</v>
      </c>
      <c r="C11" s="45" t="str">
        <f>+VLOOKUP(B11,'Mapa Corrupcion'!$A$7:$H$304,2,1)</f>
        <v>Transformación Cultural para la revitalización del Centro</v>
      </c>
      <c r="D11" s="45" t="str">
        <f>+VLOOKUP(B11,'Mapa Corrupcion'!$A$7:$H$304,8,1)</f>
        <v>Posibilidad de verificación indebida o la omisión de controles en el cumplimiento de requisitos de participantes y jurados postulados a las convocatorias del PDE, MCL, LEP y FUGA, utilizando el poder decisorio para favorecer indebidamente a un particular, desviando la gestión pública y vulnerando los principios de igualdad, transparencia y selección objetiva.</v>
      </c>
      <c r="E11" s="49" t="s">
        <v>51</v>
      </c>
      <c r="F11" s="49" t="s">
        <v>51</v>
      </c>
      <c r="G11" s="49" t="s">
        <v>52</v>
      </c>
      <c r="H11" s="49" t="s">
        <v>52</v>
      </c>
      <c r="I11" s="49" t="s">
        <v>52</v>
      </c>
      <c r="J11" s="49" t="s">
        <v>51</v>
      </c>
      <c r="K11" s="49" t="s">
        <v>52</v>
      </c>
      <c r="L11" s="49" t="s">
        <v>51</v>
      </c>
      <c r="M11" s="49" t="s">
        <v>52</v>
      </c>
      <c r="N11" s="49" t="s">
        <v>51</v>
      </c>
      <c r="O11" s="49" t="s">
        <v>51</v>
      </c>
      <c r="P11" s="49" t="s">
        <v>51</v>
      </c>
      <c r="Q11" s="49" t="s">
        <v>51</v>
      </c>
      <c r="R11" s="49" t="s">
        <v>51</v>
      </c>
      <c r="S11" s="49" t="s">
        <v>51</v>
      </c>
      <c r="T11" s="49" t="s">
        <v>52</v>
      </c>
      <c r="U11" s="49" t="s">
        <v>51</v>
      </c>
      <c r="V11" s="49" t="s">
        <v>52</v>
      </c>
      <c r="W11" s="49" t="s">
        <v>52</v>
      </c>
      <c r="X11" s="50">
        <f t="shared" si="0"/>
        <v>11</v>
      </c>
      <c r="Y11" s="51">
        <f t="shared" si="1"/>
        <v>8</v>
      </c>
      <c r="Z11" s="52">
        <f t="shared" si="2"/>
        <v>0</v>
      </c>
      <c r="AA11" s="52">
        <f t="shared" si="3"/>
        <v>11</v>
      </c>
      <c r="AB11" s="52">
        <f t="shared" si="4"/>
        <v>0</v>
      </c>
      <c r="AC11" s="56" t="str">
        <f t="shared" si="5"/>
        <v xml:space="preserve"> </v>
      </c>
      <c r="AD11" s="56" t="str">
        <f t="shared" si="6"/>
        <v>Mayor</v>
      </c>
      <c r="AE11" s="56" t="str">
        <f t="shared" si="7"/>
        <v xml:space="preserve"> </v>
      </c>
      <c r="AF11" s="57" t="s">
        <v>22</v>
      </c>
      <c r="AI11" s="58"/>
    </row>
    <row r="12" spans="1:45" ht="78" customHeight="1" x14ac:dyDescent="0.25">
      <c r="A12" s="23"/>
      <c r="B12" s="59">
        <v>8</v>
      </c>
      <c r="C12" s="45" t="str">
        <f>+VLOOKUP(B12,'Mapa Corrupcion'!$A$7:$H$304,2,1)</f>
        <v>Transformación Cultural para la revitalización del Centro</v>
      </c>
      <c r="D12" s="45" t="str">
        <f>+VLOOKUP(B12,'Mapa Corrupcion'!$A$7:$H$304,8,1)</f>
        <v xml:space="preserve">Posibilidad de utilizar el poder decisorio para asignar o prestar a particulares espacios expositivos y equipamientos institucionales como el Muelle sin el cumplimiento de los requisitos y procedimientos establecidos, desviando la gestión pública y vulnerando los principios de legalidad, transparencia e igualdad. </v>
      </c>
      <c r="E12" s="49" t="s">
        <v>51</v>
      </c>
      <c r="F12" s="49" t="s">
        <v>51</v>
      </c>
      <c r="G12" s="49" t="s">
        <v>51</v>
      </c>
      <c r="H12" s="49" t="s">
        <v>52</v>
      </c>
      <c r="I12" s="49" t="s">
        <v>51</v>
      </c>
      <c r="J12" s="49" t="s">
        <v>51</v>
      </c>
      <c r="K12" s="49" t="s">
        <v>52</v>
      </c>
      <c r="L12" s="49" t="s">
        <v>52</v>
      </c>
      <c r="M12" s="49" t="s">
        <v>52</v>
      </c>
      <c r="N12" s="49" t="s">
        <v>51</v>
      </c>
      <c r="O12" s="49" t="s">
        <v>51</v>
      </c>
      <c r="P12" s="49" t="s">
        <v>51</v>
      </c>
      <c r="Q12" s="49" t="s">
        <v>51</v>
      </c>
      <c r="R12" s="49" t="s">
        <v>52</v>
      </c>
      <c r="S12" s="49" t="s">
        <v>51</v>
      </c>
      <c r="T12" s="49" t="s">
        <v>52</v>
      </c>
      <c r="U12" s="49" t="s">
        <v>51</v>
      </c>
      <c r="V12" s="49" t="s">
        <v>52</v>
      </c>
      <c r="W12" s="49" t="s">
        <v>52</v>
      </c>
      <c r="X12" s="50">
        <f t="shared" si="0"/>
        <v>11</v>
      </c>
      <c r="Y12" s="51">
        <f t="shared" si="1"/>
        <v>8</v>
      </c>
      <c r="Z12" s="52">
        <f t="shared" si="2"/>
        <v>0</v>
      </c>
      <c r="AA12" s="52">
        <f t="shared" si="3"/>
        <v>11</v>
      </c>
      <c r="AB12" s="52">
        <f t="shared" si="4"/>
        <v>0</v>
      </c>
      <c r="AC12" s="56" t="str">
        <f t="shared" si="5"/>
        <v xml:space="preserve"> </v>
      </c>
      <c r="AD12" s="56" t="str">
        <f t="shared" si="6"/>
        <v>Mayor</v>
      </c>
      <c r="AE12" s="56" t="str">
        <f t="shared" si="7"/>
        <v xml:space="preserve"> </v>
      </c>
      <c r="AF12" s="57" t="s">
        <v>22</v>
      </c>
    </row>
    <row r="13" spans="1:45" ht="78" customHeight="1" x14ac:dyDescent="0.25">
      <c r="A13" s="23"/>
      <c r="B13" s="59">
        <v>9</v>
      </c>
      <c r="C13" s="45" t="str">
        <f>+VLOOKUP(B13,'Mapa Corrupcion'!$A$7:$H$304,2,1)</f>
        <v>Gestión TIC</v>
      </c>
      <c r="D13" s="45" t="str">
        <f>+VLOOKUP(B13,'Mapa Corrupcion'!$A$7:$H$304,8,1)</f>
        <v>Posibilidad de acceder a información confidencial, divulgando o utilizando información institucional de manera no autorizada para fines no institucionales, desviando la gestión pública y generando beneficios propios o a terceros, en detrimento de los principios de legalidad, confidencialidad y transparencia.</v>
      </c>
      <c r="E13" s="49" t="s">
        <v>51</v>
      </c>
      <c r="F13" s="49" t="s">
        <v>51</v>
      </c>
      <c r="G13" s="49" t="s">
        <v>52</v>
      </c>
      <c r="H13" s="49" t="s">
        <v>52</v>
      </c>
      <c r="I13" s="49" t="s">
        <v>51</v>
      </c>
      <c r="J13" s="49" t="s">
        <v>51</v>
      </c>
      <c r="K13" s="49" t="s">
        <v>52</v>
      </c>
      <c r="L13" s="49" t="s">
        <v>51</v>
      </c>
      <c r="M13" s="49" t="s">
        <v>51</v>
      </c>
      <c r="N13" s="49" t="s">
        <v>51</v>
      </c>
      <c r="O13" s="49" t="s">
        <v>51</v>
      </c>
      <c r="P13" s="49" t="s">
        <v>51</v>
      </c>
      <c r="Q13" s="49" t="s">
        <v>51</v>
      </c>
      <c r="R13" s="49" t="s">
        <v>52</v>
      </c>
      <c r="S13" s="49" t="s">
        <v>52</v>
      </c>
      <c r="T13" s="49" t="s">
        <v>52</v>
      </c>
      <c r="U13" s="49" t="s">
        <v>52</v>
      </c>
      <c r="V13" s="49" t="s">
        <v>52</v>
      </c>
      <c r="W13" s="49" t="s">
        <v>52</v>
      </c>
      <c r="X13" s="50">
        <f t="shared" si="0"/>
        <v>10</v>
      </c>
      <c r="Y13" s="51">
        <f t="shared" si="1"/>
        <v>9</v>
      </c>
      <c r="Z13" s="52">
        <f t="shared" si="2"/>
        <v>0</v>
      </c>
      <c r="AA13" s="52">
        <f t="shared" si="3"/>
        <v>11</v>
      </c>
      <c r="AB13" s="52">
        <f t="shared" si="4"/>
        <v>0</v>
      </c>
      <c r="AC13" s="56" t="str">
        <f t="shared" si="5"/>
        <v xml:space="preserve"> </v>
      </c>
      <c r="AD13" s="56" t="str">
        <f t="shared" si="6"/>
        <v>Mayor</v>
      </c>
      <c r="AE13" s="56" t="str">
        <f t="shared" si="7"/>
        <v xml:space="preserve"> </v>
      </c>
      <c r="AF13" s="57" t="s">
        <v>22</v>
      </c>
    </row>
    <row r="14" spans="1:45" ht="78" customHeight="1" x14ac:dyDescent="0.25">
      <c r="A14" s="23"/>
      <c r="B14" s="59"/>
      <c r="C14" s="45" t="s">
        <v>101</v>
      </c>
      <c r="D14" s="45" t="e">
        <f>+VLOOKUP(B14,'Mapa Corrupcion'!$A$7:$H$304,8,1)</f>
        <v>#N/A</v>
      </c>
      <c r="E14" s="49" t="s">
        <v>51</v>
      </c>
      <c r="F14" s="49" t="s">
        <v>51</v>
      </c>
      <c r="G14" s="49" t="s">
        <v>51</v>
      </c>
      <c r="H14" s="49" t="s">
        <v>51</v>
      </c>
      <c r="I14" s="49" t="s">
        <v>51</v>
      </c>
      <c r="J14" s="49" t="s">
        <v>51</v>
      </c>
      <c r="K14" s="49" t="s">
        <v>52</v>
      </c>
      <c r="L14" s="49" t="s">
        <v>52</v>
      </c>
      <c r="M14" s="49" t="s">
        <v>52</v>
      </c>
      <c r="N14" s="49" t="s">
        <v>51</v>
      </c>
      <c r="O14" s="49" t="s">
        <v>51</v>
      </c>
      <c r="P14" s="49" t="s">
        <v>51</v>
      </c>
      <c r="Q14" s="49" t="s">
        <v>51</v>
      </c>
      <c r="R14" s="49" t="s">
        <v>51</v>
      </c>
      <c r="S14" s="49" t="s">
        <v>52</v>
      </c>
      <c r="T14" s="49" t="s">
        <v>52</v>
      </c>
      <c r="U14" s="49" t="s">
        <v>52</v>
      </c>
      <c r="V14" s="49" t="s">
        <v>52</v>
      </c>
      <c r="W14" s="49" t="s">
        <v>52</v>
      </c>
      <c r="X14" s="50">
        <f t="shared" si="0"/>
        <v>11</v>
      </c>
      <c r="Y14" s="51">
        <f t="shared" si="1"/>
        <v>8</v>
      </c>
      <c r="Z14" s="52">
        <f t="shared" si="2"/>
        <v>0</v>
      </c>
      <c r="AA14" s="52">
        <f t="shared" si="3"/>
        <v>11</v>
      </c>
      <c r="AB14" s="52">
        <f t="shared" si="4"/>
        <v>0</v>
      </c>
      <c r="AC14" s="56" t="str">
        <f t="shared" si="5"/>
        <v xml:space="preserve"> </v>
      </c>
      <c r="AD14" s="56" t="str">
        <f t="shared" si="6"/>
        <v>Mayor</v>
      </c>
      <c r="AE14" s="56" t="str">
        <f t="shared" si="7"/>
        <v xml:space="preserve"> </v>
      </c>
      <c r="AF14" s="57" t="s">
        <v>104</v>
      </c>
    </row>
    <row r="15" spans="1:45" ht="78" customHeight="1" x14ac:dyDescent="0.25">
      <c r="A15" s="23"/>
      <c r="B15" s="59"/>
      <c r="C15" s="45" t="s">
        <v>101</v>
      </c>
      <c r="D15" s="45" t="e">
        <f>+VLOOKUP(B15,'Mapa Corrupcion'!$A$7:$H$304,8,1)</f>
        <v>#N/A</v>
      </c>
      <c r="E15" s="49" t="s">
        <v>51</v>
      </c>
      <c r="F15" s="49" t="s">
        <v>51</v>
      </c>
      <c r="G15" s="49" t="s">
        <v>51</v>
      </c>
      <c r="H15" s="49" t="s">
        <v>51</v>
      </c>
      <c r="I15" s="49" t="s">
        <v>51</v>
      </c>
      <c r="J15" s="49" t="s">
        <v>51</v>
      </c>
      <c r="K15" s="49" t="s">
        <v>52</v>
      </c>
      <c r="L15" s="49" t="s">
        <v>52</v>
      </c>
      <c r="M15" s="49" t="s">
        <v>52</v>
      </c>
      <c r="N15" s="49" t="s">
        <v>51</v>
      </c>
      <c r="O15" s="49" t="s">
        <v>51</v>
      </c>
      <c r="P15" s="49" t="s">
        <v>51</v>
      </c>
      <c r="Q15" s="49" t="s">
        <v>51</v>
      </c>
      <c r="R15" s="49" t="s">
        <v>51</v>
      </c>
      <c r="S15" s="49" t="s">
        <v>52</v>
      </c>
      <c r="T15" s="49" t="s">
        <v>52</v>
      </c>
      <c r="U15" s="49" t="s">
        <v>52</v>
      </c>
      <c r="V15" s="49" t="s">
        <v>52</v>
      </c>
      <c r="W15" s="49" t="s">
        <v>52</v>
      </c>
      <c r="X15" s="50">
        <f t="shared" si="0"/>
        <v>11</v>
      </c>
      <c r="Y15" s="51">
        <f t="shared" si="1"/>
        <v>8</v>
      </c>
      <c r="Z15" s="52">
        <f t="shared" si="2"/>
        <v>0</v>
      </c>
      <c r="AA15" s="52">
        <f t="shared" si="3"/>
        <v>11</v>
      </c>
      <c r="AB15" s="52">
        <f t="shared" si="4"/>
        <v>0</v>
      </c>
      <c r="AC15" s="56" t="str">
        <f t="shared" si="5"/>
        <v xml:space="preserve"> </v>
      </c>
      <c r="AD15" s="56" t="str">
        <f t="shared" si="6"/>
        <v>Mayor</v>
      </c>
      <c r="AE15" s="56" t="str">
        <f t="shared" si="7"/>
        <v xml:space="preserve"> </v>
      </c>
      <c r="AF15" s="57" t="s">
        <v>104</v>
      </c>
    </row>
    <row r="16" spans="1:45" ht="78" customHeight="1" x14ac:dyDescent="0.25">
      <c r="A16" s="23"/>
      <c r="B16" s="59"/>
      <c r="C16" s="45" t="s">
        <v>101</v>
      </c>
      <c r="D16" s="45" t="e">
        <f>+VLOOKUP(B16,'Mapa Corrupcion'!$A$7:$H$304,8,1)</f>
        <v>#N/A</v>
      </c>
      <c r="E16" s="49" t="s">
        <v>52</v>
      </c>
      <c r="F16" s="49" t="s">
        <v>52</v>
      </c>
      <c r="G16" s="49" t="s">
        <v>51</v>
      </c>
      <c r="H16" s="49" t="s">
        <v>51</v>
      </c>
      <c r="I16" s="49" t="s">
        <v>52</v>
      </c>
      <c r="J16" s="49" t="s">
        <v>52</v>
      </c>
      <c r="K16" s="49" t="s">
        <v>52</v>
      </c>
      <c r="L16" s="49" t="s">
        <v>52</v>
      </c>
      <c r="M16" s="49" t="s">
        <v>52</v>
      </c>
      <c r="N16" s="49" t="s">
        <v>52</v>
      </c>
      <c r="O16" s="49" t="s">
        <v>51</v>
      </c>
      <c r="P16" s="49" t="s">
        <v>51</v>
      </c>
      <c r="Q16" s="49" t="s">
        <v>51</v>
      </c>
      <c r="R16" s="49" t="s">
        <v>52</v>
      </c>
      <c r="S16" s="49" t="s">
        <v>52</v>
      </c>
      <c r="T16" s="49" t="s">
        <v>52</v>
      </c>
      <c r="U16" s="49" t="s">
        <v>52</v>
      </c>
      <c r="V16" s="49" t="s">
        <v>52</v>
      </c>
      <c r="W16" s="49" t="s">
        <v>52</v>
      </c>
      <c r="X16" s="50">
        <f t="shared" si="0"/>
        <v>5</v>
      </c>
      <c r="Y16" s="51">
        <f t="shared" si="1"/>
        <v>14</v>
      </c>
      <c r="Z16" s="52">
        <f t="shared" si="2"/>
        <v>0</v>
      </c>
      <c r="AA16" s="52">
        <f t="shared" si="3"/>
        <v>0</v>
      </c>
      <c r="AB16" s="52">
        <f t="shared" si="4"/>
        <v>5</v>
      </c>
      <c r="AC16" s="56" t="str">
        <f t="shared" si="5"/>
        <v xml:space="preserve"> </v>
      </c>
      <c r="AD16" s="56" t="str">
        <f t="shared" si="6"/>
        <v xml:space="preserve"> </v>
      </c>
      <c r="AE16" s="56" t="str">
        <f t="shared" si="7"/>
        <v>Moderado</v>
      </c>
      <c r="AF16" s="57" t="s">
        <v>104</v>
      </c>
    </row>
    <row r="17" spans="1:32" ht="78" customHeight="1" x14ac:dyDescent="0.25">
      <c r="A17" s="23"/>
      <c r="B17" s="59"/>
      <c r="C17" s="45" t="s">
        <v>101</v>
      </c>
      <c r="D17" s="45" t="e">
        <f>+VLOOKUP(B17,'Mapa Corrupcion'!$A$7:$H$304,8,1)</f>
        <v>#N/A</v>
      </c>
      <c r="E17" s="49" t="s">
        <v>52</v>
      </c>
      <c r="F17" s="49" t="s">
        <v>52</v>
      </c>
      <c r="G17" s="49" t="s">
        <v>51</v>
      </c>
      <c r="H17" s="49" t="s">
        <v>51</v>
      </c>
      <c r="I17" s="49" t="s">
        <v>52</v>
      </c>
      <c r="J17" s="49" t="s">
        <v>52</v>
      </c>
      <c r="K17" s="49" t="s">
        <v>52</v>
      </c>
      <c r="L17" s="49" t="s">
        <v>52</v>
      </c>
      <c r="M17" s="49" t="s">
        <v>52</v>
      </c>
      <c r="N17" s="49" t="s">
        <v>51</v>
      </c>
      <c r="O17" s="49" t="s">
        <v>52</v>
      </c>
      <c r="P17" s="49" t="s">
        <v>51</v>
      </c>
      <c r="Q17" s="49" t="s">
        <v>51</v>
      </c>
      <c r="R17" s="49" t="s">
        <v>52</v>
      </c>
      <c r="S17" s="49" t="s">
        <v>52</v>
      </c>
      <c r="T17" s="49" t="s">
        <v>52</v>
      </c>
      <c r="U17" s="49" t="s">
        <v>52</v>
      </c>
      <c r="V17" s="49" t="s">
        <v>52</v>
      </c>
      <c r="W17" s="49" t="s">
        <v>52</v>
      </c>
      <c r="X17" s="50">
        <f t="shared" si="0"/>
        <v>5</v>
      </c>
      <c r="Y17" s="51">
        <f t="shared" si="1"/>
        <v>14</v>
      </c>
      <c r="Z17" s="52">
        <f t="shared" si="2"/>
        <v>0</v>
      </c>
      <c r="AA17" s="52">
        <f t="shared" si="3"/>
        <v>0</v>
      </c>
      <c r="AB17" s="52">
        <f t="shared" si="4"/>
        <v>5</v>
      </c>
      <c r="AC17" s="56" t="str">
        <f t="shared" si="5"/>
        <v xml:space="preserve"> </v>
      </c>
      <c r="AD17" s="56" t="str">
        <f t="shared" si="6"/>
        <v xml:space="preserve"> </v>
      </c>
      <c r="AE17" s="56" t="str">
        <f t="shared" si="7"/>
        <v>Moderado</v>
      </c>
      <c r="AF17" s="57" t="s">
        <v>104</v>
      </c>
    </row>
    <row r="18" spans="1:32" ht="78" customHeight="1" x14ac:dyDescent="0.25">
      <c r="A18" s="23"/>
      <c r="B18" s="59"/>
      <c r="C18" s="45" t="s">
        <v>101</v>
      </c>
      <c r="D18" s="45" t="e">
        <f>+VLOOKUP(B18,'Mapa Corrupcion'!$A$7:$H$304,8,1)</f>
        <v>#N/A</v>
      </c>
      <c r="E18" s="49" t="s">
        <v>51</v>
      </c>
      <c r="F18" s="49" t="s">
        <v>51</v>
      </c>
      <c r="G18" s="49" t="s">
        <v>51</v>
      </c>
      <c r="H18" s="49" t="s">
        <v>51</v>
      </c>
      <c r="I18" s="49" t="s">
        <v>51</v>
      </c>
      <c r="J18" s="49" t="s">
        <v>51</v>
      </c>
      <c r="K18" s="49" t="s">
        <v>52</v>
      </c>
      <c r="L18" s="49" t="s">
        <v>52</v>
      </c>
      <c r="M18" s="49" t="s">
        <v>52</v>
      </c>
      <c r="N18" s="49" t="s">
        <v>51</v>
      </c>
      <c r="O18" s="49" t="s">
        <v>51</v>
      </c>
      <c r="P18" s="49" t="s">
        <v>51</v>
      </c>
      <c r="Q18" s="49" t="s">
        <v>51</v>
      </c>
      <c r="R18" s="49" t="s">
        <v>51</v>
      </c>
      <c r="S18" s="49" t="s">
        <v>52</v>
      </c>
      <c r="T18" s="49" t="s">
        <v>52</v>
      </c>
      <c r="U18" s="49" t="s">
        <v>52</v>
      </c>
      <c r="V18" s="49" t="s">
        <v>52</v>
      </c>
      <c r="W18" s="49" t="s">
        <v>52</v>
      </c>
      <c r="X18" s="50">
        <f t="shared" si="0"/>
        <v>11</v>
      </c>
      <c r="Y18" s="51">
        <f t="shared" si="1"/>
        <v>8</v>
      </c>
      <c r="Z18" s="52">
        <f t="shared" si="2"/>
        <v>0</v>
      </c>
      <c r="AA18" s="52">
        <f t="shared" si="3"/>
        <v>11</v>
      </c>
      <c r="AB18" s="52">
        <f t="shared" si="4"/>
        <v>0</v>
      </c>
      <c r="AC18" s="56" t="str">
        <f t="shared" si="5"/>
        <v xml:space="preserve"> </v>
      </c>
      <c r="AD18" s="56" t="str">
        <f t="shared" si="6"/>
        <v>Mayor</v>
      </c>
      <c r="AE18" s="56" t="str">
        <f t="shared" si="7"/>
        <v xml:space="preserve"> </v>
      </c>
      <c r="AF18" s="57" t="s">
        <v>104</v>
      </c>
    </row>
    <row r="19" spans="1:32" ht="78" customHeight="1" x14ac:dyDescent="0.25">
      <c r="A19" s="23"/>
      <c r="B19" s="59"/>
      <c r="C19" s="45" t="s">
        <v>101</v>
      </c>
      <c r="D19" s="45" t="e">
        <f>+VLOOKUP(B19,'Mapa Corrupcion'!$A$7:$H$304,8,1)</f>
        <v>#N/A</v>
      </c>
      <c r="E19" s="49" t="s">
        <v>51</v>
      </c>
      <c r="F19" s="49" t="s">
        <v>51</v>
      </c>
      <c r="G19" s="49" t="s">
        <v>51</v>
      </c>
      <c r="H19" s="49" t="s">
        <v>51</v>
      </c>
      <c r="I19" s="49" t="s">
        <v>51</v>
      </c>
      <c r="J19" s="49" t="s">
        <v>51</v>
      </c>
      <c r="K19" s="49" t="s">
        <v>52</v>
      </c>
      <c r="L19" s="49" t="s">
        <v>52</v>
      </c>
      <c r="M19" s="49" t="s">
        <v>52</v>
      </c>
      <c r="N19" s="49" t="s">
        <v>51</v>
      </c>
      <c r="O19" s="49" t="s">
        <v>51</v>
      </c>
      <c r="P19" s="49" t="s">
        <v>51</v>
      </c>
      <c r="Q19" s="49" t="s">
        <v>51</v>
      </c>
      <c r="R19" s="49" t="s">
        <v>51</v>
      </c>
      <c r="S19" s="49" t="s">
        <v>52</v>
      </c>
      <c r="T19" s="49" t="s">
        <v>52</v>
      </c>
      <c r="U19" s="49" t="s">
        <v>52</v>
      </c>
      <c r="V19" s="49" t="s">
        <v>52</v>
      </c>
      <c r="W19" s="49" t="s">
        <v>52</v>
      </c>
      <c r="X19" s="50">
        <f t="shared" si="0"/>
        <v>11</v>
      </c>
      <c r="Y19" s="51">
        <f t="shared" si="1"/>
        <v>8</v>
      </c>
      <c r="Z19" s="52">
        <f t="shared" si="2"/>
        <v>0</v>
      </c>
      <c r="AA19" s="52">
        <f t="shared" si="3"/>
        <v>11</v>
      </c>
      <c r="AB19" s="52">
        <f t="shared" si="4"/>
        <v>0</v>
      </c>
      <c r="AC19" s="56" t="str">
        <f t="shared" si="5"/>
        <v xml:space="preserve"> </v>
      </c>
      <c r="AD19" s="56" t="str">
        <f t="shared" si="6"/>
        <v>Mayor</v>
      </c>
      <c r="AE19" s="56" t="str">
        <f t="shared" si="7"/>
        <v xml:space="preserve"> </v>
      </c>
      <c r="AF19" s="57" t="s">
        <v>104</v>
      </c>
    </row>
    <row r="20" spans="1:32" ht="78" customHeight="1" x14ac:dyDescent="0.25">
      <c r="A20" s="23"/>
      <c r="B20" s="59"/>
      <c r="C20" s="45" t="s">
        <v>101</v>
      </c>
      <c r="D20" s="45" t="e">
        <f>+VLOOKUP(B20,'Mapa Corrupcion'!$A$7:$H$304,8,1)</f>
        <v>#N/A</v>
      </c>
      <c r="E20" s="49" t="s">
        <v>51</v>
      </c>
      <c r="F20" s="49" t="s">
        <v>51</v>
      </c>
      <c r="G20" s="49" t="s">
        <v>51</v>
      </c>
      <c r="H20" s="49" t="s">
        <v>51</v>
      </c>
      <c r="I20" s="49" t="s">
        <v>51</v>
      </c>
      <c r="J20" s="49" t="s">
        <v>51</v>
      </c>
      <c r="K20" s="49" t="s">
        <v>52</v>
      </c>
      <c r="L20" s="49" t="s">
        <v>52</v>
      </c>
      <c r="M20" s="49" t="s">
        <v>52</v>
      </c>
      <c r="N20" s="49" t="s">
        <v>51</v>
      </c>
      <c r="O20" s="49" t="s">
        <v>51</v>
      </c>
      <c r="P20" s="49" t="s">
        <v>51</v>
      </c>
      <c r="Q20" s="49" t="s">
        <v>51</v>
      </c>
      <c r="R20" s="49" t="s">
        <v>51</v>
      </c>
      <c r="S20" s="49" t="s">
        <v>52</v>
      </c>
      <c r="T20" s="49" t="s">
        <v>52</v>
      </c>
      <c r="U20" s="49" t="s">
        <v>52</v>
      </c>
      <c r="V20" s="49" t="s">
        <v>52</v>
      </c>
      <c r="W20" s="49" t="s">
        <v>52</v>
      </c>
      <c r="X20" s="50">
        <f t="shared" si="0"/>
        <v>11</v>
      </c>
      <c r="Y20" s="51">
        <f t="shared" si="1"/>
        <v>8</v>
      </c>
      <c r="Z20" s="52">
        <f t="shared" si="2"/>
        <v>0</v>
      </c>
      <c r="AA20" s="52">
        <f t="shared" si="3"/>
        <v>11</v>
      </c>
      <c r="AB20" s="52">
        <f t="shared" si="4"/>
        <v>0</v>
      </c>
      <c r="AC20" s="56" t="str">
        <f t="shared" si="5"/>
        <v xml:space="preserve"> </v>
      </c>
      <c r="AD20" s="56" t="str">
        <f t="shared" si="6"/>
        <v>Mayor</v>
      </c>
      <c r="AE20" s="56" t="str">
        <f t="shared" si="7"/>
        <v xml:space="preserve"> </v>
      </c>
      <c r="AF20" s="57" t="s">
        <v>104</v>
      </c>
    </row>
    <row r="21" spans="1:32" ht="78" customHeight="1" x14ac:dyDescent="0.25">
      <c r="A21" s="23"/>
      <c r="B21" s="59"/>
      <c r="C21" s="45" t="s">
        <v>101</v>
      </c>
      <c r="D21" s="45" t="e">
        <f>+VLOOKUP(B21,'Mapa Corrupcion'!$A$7:$H$304,8,1)</f>
        <v>#N/A</v>
      </c>
      <c r="E21" s="49" t="s">
        <v>51</v>
      </c>
      <c r="F21" s="49" t="s">
        <v>51</v>
      </c>
      <c r="G21" s="49" t="s">
        <v>51</v>
      </c>
      <c r="H21" s="49" t="s">
        <v>51</v>
      </c>
      <c r="I21" s="49" t="s">
        <v>51</v>
      </c>
      <c r="J21" s="49" t="s">
        <v>51</v>
      </c>
      <c r="K21" s="49" t="s">
        <v>52</v>
      </c>
      <c r="L21" s="49" t="s">
        <v>52</v>
      </c>
      <c r="M21" s="49" t="s">
        <v>52</v>
      </c>
      <c r="N21" s="49" t="s">
        <v>51</v>
      </c>
      <c r="O21" s="49" t="s">
        <v>51</v>
      </c>
      <c r="P21" s="49" t="s">
        <v>51</v>
      </c>
      <c r="Q21" s="49" t="s">
        <v>51</v>
      </c>
      <c r="R21" s="49" t="s">
        <v>51</v>
      </c>
      <c r="S21" s="49" t="s">
        <v>52</v>
      </c>
      <c r="T21" s="49" t="s">
        <v>52</v>
      </c>
      <c r="U21" s="49" t="s">
        <v>52</v>
      </c>
      <c r="V21" s="49" t="s">
        <v>52</v>
      </c>
      <c r="W21" s="49" t="s">
        <v>52</v>
      </c>
      <c r="X21" s="50">
        <f t="shared" si="0"/>
        <v>11</v>
      </c>
      <c r="Y21" s="51">
        <f t="shared" si="1"/>
        <v>8</v>
      </c>
      <c r="Z21" s="52">
        <f t="shared" si="2"/>
        <v>0</v>
      </c>
      <c r="AA21" s="52">
        <f t="shared" si="3"/>
        <v>11</v>
      </c>
      <c r="AB21" s="52">
        <f t="shared" si="4"/>
        <v>0</v>
      </c>
      <c r="AC21" s="56" t="str">
        <f t="shared" si="5"/>
        <v xml:space="preserve"> </v>
      </c>
      <c r="AD21" s="56" t="str">
        <f t="shared" si="6"/>
        <v>Mayor</v>
      </c>
      <c r="AE21" s="56" t="str">
        <f t="shared" si="7"/>
        <v xml:space="preserve"> </v>
      </c>
      <c r="AF21" s="57" t="s">
        <v>104</v>
      </c>
    </row>
    <row r="22" spans="1:32" ht="78" customHeight="1" x14ac:dyDescent="0.25">
      <c r="A22" s="23"/>
      <c r="B22" s="59"/>
      <c r="C22" s="45" t="s">
        <v>101</v>
      </c>
      <c r="D22" s="45" t="e">
        <f>+VLOOKUP(B22,'Mapa Corrupcion'!$A$7:$H$304,8,1)</f>
        <v>#N/A</v>
      </c>
      <c r="E22" s="49" t="s">
        <v>52</v>
      </c>
      <c r="F22" s="49" t="s">
        <v>52</v>
      </c>
      <c r="G22" s="49" t="s">
        <v>51</v>
      </c>
      <c r="H22" s="49" t="s">
        <v>51</v>
      </c>
      <c r="I22" s="49" t="s">
        <v>52</v>
      </c>
      <c r="J22" s="49" t="s">
        <v>52</v>
      </c>
      <c r="K22" s="49" t="s">
        <v>52</v>
      </c>
      <c r="L22" s="49" t="s">
        <v>52</v>
      </c>
      <c r="M22" s="49" t="s">
        <v>52</v>
      </c>
      <c r="N22" s="49" t="s">
        <v>51</v>
      </c>
      <c r="O22" s="49" t="s">
        <v>52</v>
      </c>
      <c r="P22" s="49" t="s">
        <v>51</v>
      </c>
      <c r="Q22" s="49" t="s">
        <v>51</v>
      </c>
      <c r="R22" s="49" t="s">
        <v>52</v>
      </c>
      <c r="S22" s="49" t="s">
        <v>52</v>
      </c>
      <c r="T22" s="49" t="s">
        <v>52</v>
      </c>
      <c r="U22" s="49" t="s">
        <v>52</v>
      </c>
      <c r="V22" s="49" t="s">
        <v>52</v>
      </c>
      <c r="W22" s="49" t="s">
        <v>52</v>
      </c>
      <c r="X22" s="50">
        <f t="shared" si="0"/>
        <v>5</v>
      </c>
      <c r="Y22" s="51">
        <f t="shared" si="1"/>
        <v>14</v>
      </c>
      <c r="Z22" s="52">
        <f t="shared" si="2"/>
        <v>0</v>
      </c>
      <c r="AA22" s="52">
        <f t="shared" si="3"/>
        <v>0</v>
      </c>
      <c r="AB22" s="52">
        <f t="shared" si="4"/>
        <v>5</v>
      </c>
      <c r="AC22" s="56" t="str">
        <f t="shared" si="5"/>
        <v xml:space="preserve"> </v>
      </c>
      <c r="AD22" s="56" t="str">
        <f t="shared" si="6"/>
        <v xml:space="preserve"> </v>
      </c>
      <c r="AE22" s="56" t="str">
        <f t="shared" si="7"/>
        <v>Moderado</v>
      </c>
      <c r="AF22" s="57" t="s">
        <v>104</v>
      </c>
    </row>
    <row r="23" spans="1:32" ht="78" customHeight="1" x14ac:dyDescent="0.25">
      <c r="A23" s="23"/>
      <c r="B23" s="59"/>
      <c r="C23" s="45" t="s">
        <v>101</v>
      </c>
      <c r="D23" s="45" t="e">
        <f>+VLOOKUP(B23,'Mapa Corrupcion'!$A$7:$H$304,8,1)</f>
        <v>#N/A</v>
      </c>
      <c r="E23" s="49" t="s">
        <v>52</v>
      </c>
      <c r="F23" s="49" t="s">
        <v>52</v>
      </c>
      <c r="G23" s="49" t="s">
        <v>51</v>
      </c>
      <c r="H23" s="49" t="s">
        <v>51</v>
      </c>
      <c r="I23" s="49" t="s">
        <v>52</v>
      </c>
      <c r="J23" s="49" t="s">
        <v>52</v>
      </c>
      <c r="K23" s="49" t="s">
        <v>52</v>
      </c>
      <c r="L23" s="49" t="s">
        <v>52</v>
      </c>
      <c r="M23" s="49" t="s">
        <v>52</v>
      </c>
      <c r="N23" s="49" t="s">
        <v>51</v>
      </c>
      <c r="O23" s="49" t="s">
        <v>52</v>
      </c>
      <c r="P23" s="49" t="s">
        <v>51</v>
      </c>
      <c r="Q23" s="49" t="s">
        <v>51</v>
      </c>
      <c r="R23" s="49" t="s">
        <v>52</v>
      </c>
      <c r="S23" s="49" t="s">
        <v>52</v>
      </c>
      <c r="T23" s="49" t="s">
        <v>52</v>
      </c>
      <c r="U23" s="49" t="s">
        <v>52</v>
      </c>
      <c r="V23" s="49" t="s">
        <v>52</v>
      </c>
      <c r="W23" s="49" t="s">
        <v>52</v>
      </c>
      <c r="X23" s="50">
        <f t="shared" si="0"/>
        <v>5</v>
      </c>
      <c r="Y23" s="51">
        <f t="shared" si="1"/>
        <v>14</v>
      </c>
      <c r="Z23" s="52">
        <f t="shared" si="2"/>
        <v>0</v>
      </c>
      <c r="AA23" s="52">
        <f t="shared" si="3"/>
        <v>0</v>
      </c>
      <c r="AB23" s="52">
        <f t="shared" si="4"/>
        <v>5</v>
      </c>
      <c r="AC23" s="56" t="str">
        <f t="shared" si="5"/>
        <v xml:space="preserve"> </v>
      </c>
      <c r="AD23" s="56" t="str">
        <f t="shared" si="6"/>
        <v xml:space="preserve"> </v>
      </c>
      <c r="AE23" s="56" t="str">
        <f t="shared" si="7"/>
        <v>Moderado</v>
      </c>
      <c r="AF23" s="57" t="s">
        <v>104</v>
      </c>
    </row>
    <row r="24" spans="1:32" ht="78" customHeight="1" x14ac:dyDescent="0.25">
      <c r="A24" s="23"/>
      <c r="B24" s="59"/>
      <c r="C24" s="45" t="s">
        <v>101</v>
      </c>
      <c r="D24" s="45" t="e">
        <f>+VLOOKUP(B24,'Mapa Corrupcion'!$A$7:$H$304,8,1)</f>
        <v>#N/A</v>
      </c>
      <c r="E24" s="49" t="s">
        <v>51</v>
      </c>
      <c r="F24" s="49" t="s">
        <v>51</v>
      </c>
      <c r="G24" s="49" t="s">
        <v>51</v>
      </c>
      <c r="H24" s="49" t="s">
        <v>51</v>
      </c>
      <c r="I24" s="49" t="s">
        <v>51</v>
      </c>
      <c r="J24" s="49" t="s">
        <v>51</v>
      </c>
      <c r="K24" s="49" t="s">
        <v>52</v>
      </c>
      <c r="L24" s="49" t="s">
        <v>52</v>
      </c>
      <c r="M24" s="49" t="s">
        <v>52</v>
      </c>
      <c r="N24" s="49" t="s">
        <v>51</v>
      </c>
      <c r="O24" s="49" t="s">
        <v>51</v>
      </c>
      <c r="P24" s="49" t="s">
        <v>51</v>
      </c>
      <c r="Q24" s="49" t="s">
        <v>51</v>
      </c>
      <c r="R24" s="49" t="s">
        <v>51</v>
      </c>
      <c r="S24" s="49" t="s">
        <v>52</v>
      </c>
      <c r="T24" s="49" t="s">
        <v>52</v>
      </c>
      <c r="U24" s="49" t="s">
        <v>52</v>
      </c>
      <c r="V24" s="49" t="s">
        <v>52</v>
      </c>
      <c r="W24" s="49" t="s">
        <v>52</v>
      </c>
      <c r="X24" s="50">
        <f t="shared" si="0"/>
        <v>11</v>
      </c>
      <c r="Y24" s="51">
        <f t="shared" si="1"/>
        <v>8</v>
      </c>
      <c r="Z24" s="52">
        <f t="shared" si="2"/>
        <v>0</v>
      </c>
      <c r="AA24" s="52">
        <f t="shared" si="3"/>
        <v>11</v>
      </c>
      <c r="AB24" s="52">
        <f t="shared" si="4"/>
        <v>0</v>
      </c>
      <c r="AC24" s="56" t="str">
        <f t="shared" si="5"/>
        <v xml:space="preserve"> </v>
      </c>
      <c r="AD24" s="56" t="str">
        <f t="shared" si="6"/>
        <v>Mayor</v>
      </c>
      <c r="AE24" s="56" t="str">
        <f t="shared" si="7"/>
        <v xml:space="preserve"> </v>
      </c>
      <c r="AF24" s="57" t="s">
        <v>104</v>
      </c>
    </row>
    <row r="25" spans="1:32" ht="78" customHeight="1" x14ac:dyDescent="0.25">
      <c r="A25" s="23"/>
      <c r="B25" s="59"/>
      <c r="C25" s="45" t="s">
        <v>101</v>
      </c>
      <c r="D25" s="45" t="e">
        <f>+VLOOKUP(B25,'Mapa Corrupcion'!$A$7:$H$304,8,1)</f>
        <v>#N/A</v>
      </c>
      <c r="E25" s="49" t="s">
        <v>51</v>
      </c>
      <c r="F25" s="49" t="s">
        <v>51</v>
      </c>
      <c r="G25" s="49" t="s">
        <v>51</v>
      </c>
      <c r="H25" s="49" t="s">
        <v>51</v>
      </c>
      <c r="I25" s="49" t="s">
        <v>51</v>
      </c>
      <c r="J25" s="49" t="s">
        <v>51</v>
      </c>
      <c r="K25" s="49" t="s">
        <v>52</v>
      </c>
      <c r="L25" s="49" t="s">
        <v>52</v>
      </c>
      <c r="M25" s="49" t="s">
        <v>52</v>
      </c>
      <c r="N25" s="49" t="s">
        <v>51</v>
      </c>
      <c r="O25" s="49" t="s">
        <v>51</v>
      </c>
      <c r="P25" s="49" t="s">
        <v>51</v>
      </c>
      <c r="Q25" s="49" t="s">
        <v>51</v>
      </c>
      <c r="R25" s="49" t="s">
        <v>51</v>
      </c>
      <c r="S25" s="49" t="s">
        <v>52</v>
      </c>
      <c r="T25" s="49" t="s">
        <v>52</v>
      </c>
      <c r="U25" s="49" t="s">
        <v>52</v>
      </c>
      <c r="V25" s="49" t="s">
        <v>52</v>
      </c>
      <c r="W25" s="49" t="s">
        <v>52</v>
      </c>
      <c r="X25" s="50">
        <f t="shared" si="0"/>
        <v>11</v>
      </c>
      <c r="Y25" s="51">
        <f t="shared" si="1"/>
        <v>8</v>
      </c>
      <c r="Z25" s="52">
        <f t="shared" si="2"/>
        <v>0</v>
      </c>
      <c r="AA25" s="52">
        <f t="shared" si="3"/>
        <v>11</v>
      </c>
      <c r="AB25" s="52">
        <f t="shared" si="4"/>
        <v>0</v>
      </c>
      <c r="AC25" s="56" t="str">
        <f t="shared" si="5"/>
        <v xml:space="preserve"> </v>
      </c>
      <c r="AD25" s="56" t="str">
        <f t="shared" si="6"/>
        <v>Mayor</v>
      </c>
      <c r="AE25" s="56" t="str">
        <f t="shared" si="7"/>
        <v xml:space="preserve"> </v>
      </c>
      <c r="AF25" s="57" t="s">
        <v>104</v>
      </c>
    </row>
    <row r="26" spans="1:32" ht="78" customHeight="1" x14ac:dyDescent="0.25">
      <c r="A26" s="23"/>
      <c r="B26" s="59"/>
      <c r="C26" s="45" t="s">
        <v>101</v>
      </c>
      <c r="D26" s="45" t="e">
        <f>+VLOOKUP(B26,'Mapa Corrupcion'!$A$7:$H$304,8,1)</f>
        <v>#N/A</v>
      </c>
      <c r="E26" s="49" t="s">
        <v>51</v>
      </c>
      <c r="F26" s="49" t="s">
        <v>51</v>
      </c>
      <c r="G26" s="49" t="s">
        <v>51</v>
      </c>
      <c r="H26" s="49" t="s">
        <v>51</v>
      </c>
      <c r="I26" s="49" t="s">
        <v>51</v>
      </c>
      <c r="J26" s="49" t="s">
        <v>51</v>
      </c>
      <c r="K26" s="49" t="s">
        <v>52</v>
      </c>
      <c r="L26" s="49" t="s">
        <v>52</v>
      </c>
      <c r="M26" s="49" t="s">
        <v>52</v>
      </c>
      <c r="N26" s="49" t="s">
        <v>51</v>
      </c>
      <c r="O26" s="49" t="s">
        <v>51</v>
      </c>
      <c r="P26" s="49" t="s">
        <v>51</v>
      </c>
      <c r="Q26" s="49" t="s">
        <v>51</v>
      </c>
      <c r="R26" s="49" t="s">
        <v>51</v>
      </c>
      <c r="S26" s="49" t="s">
        <v>52</v>
      </c>
      <c r="T26" s="49" t="s">
        <v>52</v>
      </c>
      <c r="U26" s="49" t="s">
        <v>52</v>
      </c>
      <c r="V26" s="49" t="s">
        <v>52</v>
      </c>
      <c r="W26" s="49" t="s">
        <v>52</v>
      </c>
      <c r="X26" s="50">
        <f t="shared" si="0"/>
        <v>11</v>
      </c>
      <c r="Y26" s="51">
        <f t="shared" si="1"/>
        <v>8</v>
      </c>
      <c r="Z26" s="52">
        <f t="shared" si="2"/>
        <v>0</v>
      </c>
      <c r="AA26" s="52">
        <f t="shared" si="3"/>
        <v>11</v>
      </c>
      <c r="AB26" s="52">
        <f t="shared" si="4"/>
        <v>0</v>
      </c>
      <c r="AC26" s="56" t="str">
        <f t="shared" si="5"/>
        <v xml:space="preserve"> </v>
      </c>
      <c r="AD26" s="56" t="str">
        <f t="shared" si="6"/>
        <v>Mayor</v>
      </c>
      <c r="AE26" s="56" t="str">
        <f t="shared" si="7"/>
        <v xml:space="preserve"> </v>
      </c>
      <c r="AF26" s="57" t="s">
        <v>104</v>
      </c>
    </row>
    <row r="27" spans="1:32" ht="78" customHeight="1" x14ac:dyDescent="0.25">
      <c r="A27" s="23"/>
      <c r="B27" s="59"/>
      <c r="C27" s="45" t="s">
        <v>101</v>
      </c>
      <c r="D27" s="45" t="e">
        <f>+VLOOKUP(B27,'Mapa Corrupcion'!$A$7:$H$304,8,1)</f>
        <v>#N/A</v>
      </c>
      <c r="E27" s="49" t="s">
        <v>52</v>
      </c>
      <c r="F27" s="49" t="s">
        <v>52</v>
      </c>
      <c r="G27" s="49" t="s">
        <v>51</v>
      </c>
      <c r="H27" s="49" t="s">
        <v>51</v>
      </c>
      <c r="I27" s="49" t="s">
        <v>52</v>
      </c>
      <c r="J27" s="49" t="s">
        <v>52</v>
      </c>
      <c r="K27" s="49" t="s">
        <v>52</v>
      </c>
      <c r="L27" s="49" t="s">
        <v>52</v>
      </c>
      <c r="M27" s="49" t="s">
        <v>52</v>
      </c>
      <c r="N27" s="49" t="s">
        <v>51</v>
      </c>
      <c r="O27" s="49" t="s">
        <v>52</v>
      </c>
      <c r="P27" s="49" t="s">
        <v>51</v>
      </c>
      <c r="Q27" s="49" t="s">
        <v>51</v>
      </c>
      <c r="R27" s="49" t="s">
        <v>52</v>
      </c>
      <c r="S27" s="49" t="s">
        <v>52</v>
      </c>
      <c r="T27" s="49" t="s">
        <v>52</v>
      </c>
      <c r="U27" s="49" t="s">
        <v>52</v>
      </c>
      <c r="V27" s="49" t="s">
        <v>52</v>
      </c>
      <c r="W27" s="49" t="s">
        <v>52</v>
      </c>
      <c r="X27" s="50">
        <f t="shared" si="0"/>
        <v>5</v>
      </c>
      <c r="Y27" s="51">
        <f t="shared" si="1"/>
        <v>14</v>
      </c>
      <c r="Z27" s="52">
        <f t="shared" si="2"/>
        <v>0</v>
      </c>
      <c r="AA27" s="52">
        <f t="shared" si="3"/>
        <v>0</v>
      </c>
      <c r="AB27" s="52">
        <f t="shared" si="4"/>
        <v>5</v>
      </c>
      <c r="AC27" s="56" t="str">
        <f t="shared" si="5"/>
        <v xml:space="preserve"> </v>
      </c>
      <c r="AD27" s="56" t="str">
        <f t="shared" si="6"/>
        <v xml:space="preserve"> </v>
      </c>
      <c r="AE27" s="56" t="str">
        <f t="shared" si="7"/>
        <v>Moderado</v>
      </c>
      <c r="AF27" s="57" t="s">
        <v>104</v>
      </c>
    </row>
    <row r="28" spans="1:32" ht="78" customHeight="1" x14ac:dyDescent="0.25">
      <c r="A28" s="23"/>
      <c r="B28" s="59"/>
      <c r="C28" s="45" t="s">
        <v>101</v>
      </c>
      <c r="D28" s="45" t="e">
        <f>+VLOOKUP(B28,'Mapa Corrupcion'!$A$7:$H$304,8,1)</f>
        <v>#N/A</v>
      </c>
      <c r="E28" s="49" t="s">
        <v>52</v>
      </c>
      <c r="F28" s="49" t="s">
        <v>52</v>
      </c>
      <c r="G28" s="49" t="s">
        <v>51</v>
      </c>
      <c r="H28" s="49" t="s">
        <v>51</v>
      </c>
      <c r="I28" s="49" t="s">
        <v>52</v>
      </c>
      <c r="J28" s="49" t="s">
        <v>52</v>
      </c>
      <c r="K28" s="49" t="s">
        <v>52</v>
      </c>
      <c r="L28" s="49" t="s">
        <v>52</v>
      </c>
      <c r="M28" s="49" t="s">
        <v>52</v>
      </c>
      <c r="N28" s="49" t="s">
        <v>51</v>
      </c>
      <c r="O28" s="49" t="s">
        <v>52</v>
      </c>
      <c r="P28" s="49" t="s">
        <v>51</v>
      </c>
      <c r="Q28" s="49" t="s">
        <v>51</v>
      </c>
      <c r="R28" s="49" t="s">
        <v>52</v>
      </c>
      <c r="S28" s="49" t="s">
        <v>52</v>
      </c>
      <c r="T28" s="49" t="s">
        <v>52</v>
      </c>
      <c r="U28" s="49" t="s">
        <v>52</v>
      </c>
      <c r="V28" s="49" t="s">
        <v>52</v>
      </c>
      <c r="W28" s="49" t="s">
        <v>52</v>
      </c>
      <c r="X28" s="50">
        <f t="shared" si="0"/>
        <v>5</v>
      </c>
      <c r="Y28" s="51">
        <f t="shared" si="1"/>
        <v>14</v>
      </c>
      <c r="Z28" s="52">
        <f t="shared" si="2"/>
        <v>0</v>
      </c>
      <c r="AA28" s="52">
        <f t="shared" si="3"/>
        <v>0</v>
      </c>
      <c r="AB28" s="52">
        <f t="shared" si="4"/>
        <v>5</v>
      </c>
      <c r="AC28" s="56" t="str">
        <f t="shared" si="5"/>
        <v xml:space="preserve"> </v>
      </c>
      <c r="AD28" s="56" t="str">
        <f t="shared" si="6"/>
        <v xml:space="preserve"> </v>
      </c>
      <c r="AE28" s="56" t="str">
        <f t="shared" si="7"/>
        <v>Moderado</v>
      </c>
      <c r="AF28" s="57" t="s">
        <v>104</v>
      </c>
    </row>
    <row r="29" spans="1:32" ht="78" customHeight="1" x14ac:dyDescent="0.25">
      <c r="A29" s="23"/>
      <c r="B29" s="59"/>
      <c r="C29" s="45" t="s">
        <v>101</v>
      </c>
      <c r="D29" s="45" t="e">
        <f>+VLOOKUP(B29,'Mapa Corrupcion'!$A$7:$H$304,8,1)</f>
        <v>#N/A</v>
      </c>
      <c r="E29" s="49" t="s">
        <v>52</v>
      </c>
      <c r="F29" s="49" t="s">
        <v>52</v>
      </c>
      <c r="G29" s="49" t="s">
        <v>51</v>
      </c>
      <c r="H29" s="49" t="s">
        <v>51</v>
      </c>
      <c r="I29" s="49" t="s">
        <v>52</v>
      </c>
      <c r="J29" s="49" t="s">
        <v>52</v>
      </c>
      <c r="K29" s="49" t="s">
        <v>52</v>
      </c>
      <c r="L29" s="49" t="s">
        <v>52</v>
      </c>
      <c r="M29" s="49" t="s">
        <v>52</v>
      </c>
      <c r="N29" s="49" t="s">
        <v>51</v>
      </c>
      <c r="O29" s="49" t="s">
        <v>52</v>
      </c>
      <c r="P29" s="49" t="s">
        <v>51</v>
      </c>
      <c r="Q29" s="49" t="s">
        <v>51</v>
      </c>
      <c r="R29" s="49" t="s">
        <v>52</v>
      </c>
      <c r="S29" s="49" t="s">
        <v>52</v>
      </c>
      <c r="T29" s="49" t="s">
        <v>52</v>
      </c>
      <c r="U29" s="49" t="s">
        <v>52</v>
      </c>
      <c r="V29" s="49" t="s">
        <v>52</v>
      </c>
      <c r="W29" s="49" t="s">
        <v>52</v>
      </c>
      <c r="X29" s="50">
        <f t="shared" si="0"/>
        <v>5</v>
      </c>
      <c r="Y29" s="51">
        <f t="shared" si="1"/>
        <v>14</v>
      </c>
      <c r="Z29" s="52">
        <f t="shared" si="2"/>
        <v>0</v>
      </c>
      <c r="AA29" s="52">
        <f t="shared" si="3"/>
        <v>0</v>
      </c>
      <c r="AB29" s="52">
        <f t="shared" si="4"/>
        <v>5</v>
      </c>
      <c r="AC29" s="56" t="str">
        <f t="shared" si="5"/>
        <v xml:space="preserve"> </v>
      </c>
      <c r="AD29" s="56" t="str">
        <f t="shared" si="6"/>
        <v xml:space="preserve"> </v>
      </c>
      <c r="AE29" s="56" t="str">
        <f t="shared" si="7"/>
        <v>Moderado</v>
      </c>
      <c r="AF29" s="57" t="s">
        <v>104</v>
      </c>
    </row>
    <row r="30" spans="1:32" ht="34.5" customHeight="1" x14ac:dyDescent="0.25">
      <c r="A30" s="23"/>
      <c r="B30" s="63"/>
      <c r="C30" s="45" t="s">
        <v>101</v>
      </c>
      <c r="D30" s="45" t="e">
        <f>+VLOOKUP(B30,'Mapa Corrupcion'!$A$7:$H$304,8,1)</f>
        <v>#N/A</v>
      </c>
      <c r="E30" s="49" t="s">
        <v>23</v>
      </c>
      <c r="F30" s="49" t="s">
        <v>23</v>
      </c>
      <c r="G30" s="49" t="s">
        <v>23</v>
      </c>
      <c r="H30" s="49" t="s">
        <v>23</v>
      </c>
      <c r="I30" s="49" t="s">
        <v>23</v>
      </c>
      <c r="J30" s="49" t="s">
        <v>23</v>
      </c>
      <c r="K30" s="49" t="s">
        <v>23</v>
      </c>
      <c r="L30" s="49" t="s">
        <v>23</v>
      </c>
      <c r="M30" s="49" t="s">
        <v>23</v>
      </c>
      <c r="N30" s="49" t="s">
        <v>23</v>
      </c>
      <c r="O30" s="49" t="s">
        <v>23</v>
      </c>
      <c r="P30" s="49" t="s">
        <v>23</v>
      </c>
      <c r="Q30" s="49" t="s">
        <v>23</v>
      </c>
      <c r="R30" s="49" t="s">
        <v>23</v>
      </c>
      <c r="S30" s="49" t="s">
        <v>23</v>
      </c>
      <c r="T30" s="49" t="s">
        <v>23</v>
      </c>
      <c r="U30" s="49" t="s">
        <v>23</v>
      </c>
      <c r="V30" s="49" t="s">
        <v>23</v>
      </c>
      <c r="W30" s="49" t="s">
        <v>23</v>
      </c>
      <c r="X30" s="50">
        <f t="shared" si="0"/>
        <v>0</v>
      </c>
      <c r="Y30" s="51">
        <f t="shared" si="1"/>
        <v>0</v>
      </c>
      <c r="Z30" s="52">
        <f t="shared" si="2"/>
        <v>0</v>
      </c>
      <c r="AA30" s="52">
        <f t="shared" si="3"/>
        <v>0</v>
      </c>
      <c r="AB30" s="52">
        <f t="shared" si="4"/>
        <v>5</v>
      </c>
      <c r="AC30" s="56" t="str">
        <f t="shared" si="5"/>
        <v xml:space="preserve"> </v>
      </c>
      <c r="AD30" s="56" t="str">
        <f t="shared" si="6"/>
        <v xml:space="preserve"> </v>
      </c>
      <c r="AE30" s="56" t="str">
        <f t="shared" si="7"/>
        <v>Moderado</v>
      </c>
      <c r="AF30" s="57" t="s">
        <v>104</v>
      </c>
    </row>
    <row r="31" spans="1:32" ht="34.5" customHeight="1" x14ac:dyDescent="0.25">
      <c r="A31" s="23"/>
      <c r="B31" s="63"/>
      <c r="C31" s="45" t="s">
        <v>101</v>
      </c>
      <c r="D31" s="45" t="e">
        <f>+VLOOKUP(B31,'Mapa Corrupcion'!$A$7:$H$304,8,1)</f>
        <v>#N/A</v>
      </c>
      <c r="E31" s="49" t="s">
        <v>23</v>
      </c>
      <c r="F31" s="49" t="s">
        <v>23</v>
      </c>
      <c r="G31" s="49" t="s">
        <v>23</v>
      </c>
      <c r="H31" s="49" t="s">
        <v>23</v>
      </c>
      <c r="I31" s="49" t="s">
        <v>23</v>
      </c>
      <c r="J31" s="49" t="s">
        <v>23</v>
      </c>
      <c r="K31" s="49" t="s">
        <v>23</v>
      </c>
      <c r="L31" s="49" t="s">
        <v>23</v>
      </c>
      <c r="M31" s="49" t="s">
        <v>23</v>
      </c>
      <c r="N31" s="49" t="s">
        <v>23</v>
      </c>
      <c r="O31" s="49" t="s">
        <v>23</v>
      </c>
      <c r="P31" s="49" t="s">
        <v>23</v>
      </c>
      <c r="Q31" s="49" t="s">
        <v>23</v>
      </c>
      <c r="R31" s="49" t="s">
        <v>23</v>
      </c>
      <c r="S31" s="49" t="s">
        <v>23</v>
      </c>
      <c r="T31" s="49" t="s">
        <v>23</v>
      </c>
      <c r="U31" s="49" t="s">
        <v>23</v>
      </c>
      <c r="V31" s="49" t="s">
        <v>23</v>
      </c>
      <c r="W31" s="49" t="s">
        <v>23</v>
      </c>
      <c r="X31" s="50">
        <f t="shared" si="0"/>
        <v>0</v>
      </c>
      <c r="Y31" s="51">
        <f t="shared" si="1"/>
        <v>0</v>
      </c>
      <c r="Z31" s="52">
        <f t="shared" si="2"/>
        <v>0</v>
      </c>
      <c r="AA31" s="52">
        <f t="shared" si="3"/>
        <v>0</v>
      </c>
      <c r="AB31" s="52">
        <f t="shared" si="4"/>
        <v>5</v>
      </c>
      <c r="AC31" s="56" t="str">
        <f t="shared" si="5"/>
        <v xml:space="preserve"> </v>
      </c>
      <c r="AD31" s="56" t="str">
        <f t="shared" si="6"/>
        <v xml:space="preserve"> </v>
      </c>
      <c r="AE31" s="56" t="str">
        <f t="shared" si="7"/>
        <v>Moderado</v>
      </c>
      <c r="AF31" s="57" t="s">
        <v>104</v>
      </c>
    </row>
    <row r="32" spans="1:32" ht="34.5" customHeight="1" x14ac:dyDescent="0.25">
      <c r="A32" s="23"/>
      <c r="B32" s="63"/>
      <c r="C32" s="45" t="s">
        <v>101</v>
      </c>
      <c r="D32" s="45" t="e">
        <f>+VLOOKUP(B32,'Mapa Corrupcion'!$A$7:$H$304,8,1)</f>
        <v>#N/A</v>
      </c>
      <c r="E32" s="49" t="s">
        <v>23</v>
      </c>
      <c r="F32" s="49" t="s">
        <v>23</v>
      </c>
      <c r="G32" s="49" t="s">
        <v>23</v>
      </c>
      <c r="H32" s="49" t="s">
        <v>23</v>
      </c>
      <c r="I32" s="49" t="s">
        <v>23</v>
      </c>
      <c r="J32" s="49" t="s">
        <v>23</v>
      </c>
      <c r="K32" s="49" t="s">
        <v>23</v>
      </c>
      <c r="L32" s="49" t="s">
        <v>23</v>
      </c>
      <c r="M32" s="49" t="s">
        <v>23</v>
      </c>
      <c r="N32" s="49" t="s">
        <v>23</v>
      </c>
      <c r="O32" s="49" t="s">
        <v>23</v>
      </c>
      <c r="P32" s="49" t="s">
        <v>23</v>
      </c>
      <c r="Q32" s="49" t="s">
        <v>23</v>
      </c>
      <c r="R32" s="49" t="s">
        <v>23</v>
      </c>
      <c r="S32" s="49" t="s">
        <v>23</v>
      </c>
      <c r="T32" s="49" t="s">
        <v>23</v>
      </c>
      <c r="U32" s="49" t="s">
        <v>23</v>
      </c>
      <c r="V32" s="49" t="s">
        <v>23</v>
      </c>
      <c r="W32" s="49" t="s">
        <v>23</v>
      </c>
      <c r="X32" s="50">
        <f t="shared" si="0"/>
        <v>0</v>
      </c>
      <c r="Y32" s="51">
        <f t="shared" si="1"/>
        <v>0</v>
      </c>
      <c r="Z32" s="52">
        <f t="shared" si="2"/>
        <v>0</v>
      </c>
      <c r="AA32" s="52">
        <f t="shared" si="3"/>
        <v>0</v>
      </c>
      <c r="AB32" s="52">
        <f t="shared" si="4"/>
        <v>5</v>
      </c>
      <c r="AC32" s="56" t="str">
        <f t="shared" si="5"/>
        <v xml:space="preserve"> </v>
      </c>
      <c r="AD32" s="56" t="str">
        <f t="shared" si="6"/>
        <v xml:space="preserve"> </v>
      </c>
      <c r="AE32" s="56" t="str">
        <f t="shared" si="7"/>
        <v>Moderado</v>
      </c>
      <c r="AF32" s="57" t="s">
        <v>104</v>
      </c>
    </row>
    <row r="33" spans="1:32" ht="34.5" customHeight="1" x14ac:dyDescent="0.25">
      <c r="A33" s="23"/>
      <c r="B33" s="63"/>
      <c r="C33" s="45" t="s">
        <v>101</v>
      </c>
      <c r="D33" s="45" t="e">
        <f>+VLOOKUP(B33,'Mapa Corrupcion'!$A$7:$H$304,8,1)</f>
        <v>#N/A</v>
      </c>
      <c r="E33" s="49" t="s">
        <v>23</v>
      </c>
      <c r="F33" s="49" t="s">
        <v>23</v>
      </c>
      <c r="G33" s="49" t="s">
        <v>23</v>
      </c>
      <c r="H33" s="49" t="s">
        <v>23</v>
      </c>
      <c r="I33" s="49" t="s">
        <v>23</v>
      </c>
      <c r="J33" s="49" t="s">
        <v>23</v>
      </c>
      <c r="K33" s="49" t="s">
        <v>23</v>
      </c>
      <c r="L33" s="49" t="s">
        <v>23</v>
      </c>
      <c r="M33" s="49" t="s">
        <v>23</v>
      </c>
      <c r="N33" s="49" t="s">
        <v>23</v>
      </c>
      <c r="O33" s="49" t="s">
        <v>23</v>
      </c>
      <c r="P33" s="49" t="s">
        <v>23</v>
      </c>
      <c r="Q33" s="49" t="s">
        <v>23</v>
      </c>
      <c r="R33" s="49" t="s">
        <v>23</v>
      </c>
      <c r="S33" s="49" t="s">
        <v>23</v>
      </c>
      <c r="T33" s="49" t="s">
        <v>23</v>
      </c>
      <c r="U33" s="49" t="s">
        <v>23</v>
      </c>
      <c r="V33" s="49" t="s">
        <v>23</v>
      </c>
      <c r="W33" s="49" t="s">
        <v>23</v>
      </c>
      <c r="X33" s="50">
        <f t="shared" si="0"/>
        <v>0</v>
      </c>
      <c r="Y33" s="51">
        <f t="shared" si="1"/>
        <v>0</v>
      </c>
      <c r="Z33" s="52">
        <f t="shared" si="2"/>
        <v>0</v>
      </c>
      <c r="AA33" s="52">
        <f t="shared" si="3"/>
        <v>0</v>
      </c>
      <c r="AB33" s="52">
        <f t="shared" si="4"/>
        <v>5</v>
      </c>
      <c r="AC33" s="56" t="str">
        <f t="shared" si="5"/>
        <v xml:space="preserve"> </v>
      </c>
      <c r="AD33" s="56" t="str">
        <f t="shared" si="6"/>
        <v xml:space="preserve"> </v>
      </c>
      <c r="AE33" s="56" t="str">
        <f t="shared" si="7"/>
        <v>Moderado</v>
      </c>
      <c r="AF33" s="57" t="s">
        <v>104</v>
      </c>
    </row>
    <row r="34" spans="1:32" ht="34.5" customHeight="1" x14ac:dyDescent="0.25">
      <c r="A34" s="23"/>
      <c r="B34" s="63"/>
      <c r="C34" s="45" t="s">
        <v>101</v>
      </c>
      <c r="D34" s="45" t="e">
        <f>+VLOOKUP(B34,'Mapa Corrupcion'!$A$7:$H$304,8,1)</f>
        <v>#N/A</v>
      </c>
      <c r="E34" s="49" t="s">
        <v>23</v>
      </c>
      <c r="F34" s="49" t="s">
        <v>23</v>
      </c>
      <c r="G34" s="49" t="s">
        <v>23</v>
      </c>
      <c r="H34" s="49" t="s">
        <v>23</v>
      </c>
      <c r="I34" s="49" t="s">
        <v>23</v>
      </c>
      <c r="J34" s="49" t="s">
        <v>23</v>
      </c>
      <c r="K34" s="49" t="s">
        <v>23</v>
      </c>
      <c r="L34" s="49" t="s">
        <v>23</v>
      </c>
      <c r="M34" s="49" t="s">
        <v>23</v>
      </c>
      <c r="N34" s="49" t="s">
        <v>23</v>
      </c>
      <c r="O34" s="49" t="s">
        <v>23</v>
      </c>
      <c r="P34" s="49" t="s">
        <v>23</v>
      </c>
      <c r="Q34" s="49" t="s">
        <v>23</v>
      </c>
      <c r="R34" s="49" t="s">
        <v>23</v>
      </c>
      <c r="S34" s="49" t="s">
        <v>23</v>
      </c>
      <c r="T34" s="49" t="s">
        <v>23</v>
      </c>
      <c r="U34" s="49" t="s">
        <v>23</v>
      </c>
      <c r="V34" s="49" t="s">
        <v>23</v>
      </c>
      <c r="W34" s="49" t="s">
        <v>23</v>
      </c>
      <c r="X34" s="50">
        <f t="shared" si="0"/>
        <v>0</v>
      </c>
      <c r="Y34" s="51">
        <f t="shared" si="1"/>
        <v>0</v>
      </c>
      <c r="Z34" s="52">
        <f t="shared" si="2"/>
        <v>0</v>
      </c>
      <c r="AA34" s="52">
        <f t="shared" si="3"/>
        <v>0</v>
      </c>
      <c r="AB34" s="52">
        <f t="shared" si="4"/>
        <v>5</v>
      </c>
      <c r="AC34" s="56" t="str">
        <f t="shared" si="5"/>
        <v xml:space="preserve"> </v>
      </c>
      <c r="AD34" s="56" t="str">
        <f t="shared" si="6"/>
        <v xml:space="preserve"> </v>
      </c>
      <c r="AE34" s="56" t="str">
        <f t="shared" si="7"/>
        <v>Moderado</v>
      </c>
      <c r="AF34" s="57" t="s">
        <v>104</v>
      </c>
    </row>
    <row r="35" spans="1:32" ht="34.5" customHeight="1" x14ac:dyDescent="0.25">
      <c r="A35" s="23"/>
      <c r="B35" s="63"/>
      <c r="C35" s="45" t="s">
        <v>101</v>
      </c>
      <c r="D35" s="45" t="e">
        <f>+VLOOKUP(B35,'Mapa Corrupcion'!$A$7:$H$304,8,1)</f>
        <v>#N/A</v>
      </c>
      <c r="E35" s="49" t="s">
        <v>23</v>
      </c>
      <c r="F35" s="49" t="s">
        <v>23</v>
      </c>
      <c r="G35" s="49" t="s">
        <v>23</v>
      </c>
      <c r="H35" s="49" t="s">
        <v>23</v>
      </c>
      <c r="I35" s="49" t="s">
        <v>23</v>
      </c>
      <c r="J35" s="49" t="s">
        <v>23</v>
      </c>
      <c r="K35" s="49" t="s">
        <v>23</v>
      </c>
      <c r="L35" s="49" t="s">
        <v>23</v>
      </c>
      <c r="M35" s="49" t="s">
        <v>23</v>
      </c>
      <c r="N35" s="49" t="s">
        <v>23</v>
      </c>
      <c r="O35" s="49" t="s">
        <v>23</v>
      </c>
      <c r="P35" s="49" t="s">
        <v>23</v>
      </c>
      <c r="Q35" s="49" t="s">
        <v>23</v>
      </c>
      <c r="R35" s="49" t="s">
        <v>23</v>
      </c>
      <c r="S35" s="49" t="s">
        <v>23</v>
      </c>
      <c r="T35" s="49" t="s">
        <v>23</v>
      </c>
      <c r="U35" s="49" t="s">
        <v>23</v>
      </c>
      <c r="V35" s="49" t="s">
        <v>23</v>
      </c>
      <c r="W35" s="49" t="s">
        <v>23</v>
      </c>
      <c r="X35" s="50">
        <f t="shared" si="0"/>
        <v>0</v>
      </c>
      <c r="Y35" s="51">
        <f t="shared" si="1"/>
        <v>0</v>
      </c>
      <c r="Z35" s="52">
        <f t="shared" si="2"/>
        <v>0</v>
      </c>
      <c r="AA35" s="52">
        <f t="shared" si="3"/>
        <v>0</v>
      </c>
      <c r="AB35" s="52">
        <f t="shared" si="4"/>
        <v>5</v>
      </c>
      <c r="AC35" s="56" t="str">
        <f t="shared" si="5"/>
        <v xml:space="preserve"> </v>
      </c>
      <c r="AD35" s="56" t="str">
        <f t="shared" si="6"/>
        <v xml:space="preserve"> </v>
      </c>
      <c r="AE35" s="56" t="str">
        <f t="shared" si="7"/>
        <v>Moderado</v>
      </c>
      <c r="AF35" s="57" t="s">
        <v>104</v>
      </c>
    </row>
    <row r="36" spans="1:32" ht="34.5" customHeight="1" x14ac:dyDescent="0.25">
      <c r="A36" s="23"/>
      <c r="B36" s="63"/>
      <c r="C36" s="45" t="s">
        <v>101</v>
      </c>
      <c r="D36" s="45" t="e">
        <f>+VLOOKUP(B36,'Mapa Corrupcion'!$A$7:$H$304,8,1)</f>
        <v>#N/A</v>
      </c>
      <c r="E36" s="49" t="s">
        <v>23</v>
      </c>
      <c r="F36" s="49" t="s">
        <v>23</v>
      </c>
      <c r="G36" s="49" t="s">
        <v>23</v>
      </c>
      <c r="H36" s="49" t="s">
        <v>23</v>
      </c>
      <c r="I36" s="49" t="s">
        <v>23</v>
      </c>
      <c r="J36" s="49" t="s">
        <v>23</v>
      </c>
      <c r="K36" s="49" t="s">
        <v>23</v>
      </c>
      <c r="L36" s="49" t="s">
        <v>23</v>
      </c>
      <c r="M36" s="49" t="s">
        <v>23</v>
      </c>
      <c r="N36" s="49" t="s">
        <v>23</v>
      </c>
      <c r="O36" s="49" t="s">
        <v>23</v>
      </c>
      <c r="P36" s="49" t="s">
        <v>23</v>
      </c>
      <c r="Q36" s="49" t="s">
        <v>23</v>
      </c>
      <c r="R36" s="49" t="s">
        <v>23</v>
      </c>
      <c r="S36" s="49" t="s">
        <v>23</v>
      </c>
      <c r="T36" s="49" t="s">
        <v>23</v>
      </c>
      <c r="U36" s="49" t="s">
        <v>23</v>
      </c>
      <c r="V36" s="49" t="s">
        <v>23</v>
      </c>
      <c r="W36" s="49" t="s">
        <v>23</v>
      </c>
      <c r="X36" s="50">
        <f t="shared" si="0"/>
        <v>0</v>
      </c>
      <c r="Y36" s="51">
        <f t="shared" si="1"/>
        <v>0</v>
      </c>
      <c r="Z36" s="52">
        <f t="shared" si="2"/>
        <v>0</v>
      </c>
      <c r="AA36" s="52">
        <f t="shared" si="3"/>
        <v>0</v>
      </c>
      <c r="AB36" s="52">
        <f t="shared" si="4"/>
        <v>5</v>
      </c>
      <c r="AC36" s="56" t="str">
        <f t="shared" si="5"/>
        <v xml:space="preserve"> </v>
      </c>
      <c r="AD36" s="56" t="str">
        <f t="shared" si="6"/>
        <v xml:space="preserve"> </v>
      </c>
      <c r="AE36" s="56" t="str">
        <f t="shared" si="7"/>
        <v>Moderado</v>
      </c>
      <c r="AF36" s="57" t="s">
        <v>104</v>
      </c>
    </row>
    <row r="37" spans="1:32" ht="34.5" customHeight="1" x14ac:dyDescent="0.25">
      <c r="A37" s="23"/>
      <c r="B37" s="63"/>
      <c r="C37" s="45" t="s">
        <v>101</v>
      </c>
      <c r="D37" s="45" t="e">
        <f>+VLOOKUP(B37,'Mapa Corrupcion'!$A$7:$H$304,8,1)</f>
        <v>#N/A</v>
      </c>
      <c r="E37" s="49" t="s">
        <v>23</v>
      </c>
      <c r="F37" s="49" t="s">
        <v>23</v>
      </c>
      <c r="G37" s="49" t="s">
        <v>23</v>
      </c>
      <c r="H37" s="49" t="s">
        <v>23</v>
      </c>
      <c r="I37" s="49" t="s">
        <v>23</v>
      </c>
      <c r="J37" s="49" t="s">
        <v>23</v>
      </c>
      <c r="K37" s="49" t="s">
        <v>23</v>
      </c>
      <c r="L37" s="49" t="s">
        <v>23</v>
      </c>
      <c r="M37" s="49" t="s">
        <v>23</v>
      </c>
      <c r="N37" s="49" t="s">
        <v>23</v>
      </c>
      <c r="O37" s="49" t="s">
        <v>23</v>
      </c>
      <c r="P37" s="49" t="s">
        <v>23</v>
      </c>
      <c r="Q37" s="49" t="s">
        <v>23</v>
      </c>
      <c r="R37" s="49" t="s">
        <v>23</v>
      </c>
      <c r="S37" s="49" t="s">
        <v>23</v>
      </c>
      <c r="T37" s="49" t="s">
        <v>23</v>
      </c>
      <c r="U37" s="49" t="s">
        <v>23</v>
      </c>
      <c r="V37" s="49" t="s">
        <v>23</v>
      </c>
      <c r="W37" s="49" t="s">
        <v>23</v>
      </c>
      <c r="X37" s="50">
        <f t="shared" si="0"/>
        <v>0</v>
      </c>
      <c r="Y37" s="51">
        <f t="shared" si="1"/>
        <v>0</v>
      </c>
      <c r="Z37" s="52">
        <f t="shared" si="2"/>
        <v>0</v>
      </c>
      <c r="AA37" s="52">
        <f t="shared" si="3"/>
        <v>0</v>
      </c>
      <c r="AB37" s="52">
        <f t="shared" si="4"/>
        <v>5</v>
      </c>
      <c r="AC37" s="56" t="str">
        <f t="shared" si="5"/>
        <v xml:space="preserve"> </v>
      </c>
      <c r="AD37" s="56" t="str">
        <f t="shared" si="6"/>
        <v xml:space="preserve"> </v>
      </c>
      <c r="AE37" s="56" t="str">
        <f t="shared" si="7"/>
        <v>Moderado</v>
      </c>
      <c r="AF37" s="57" t="s">
        <v>104</v>
      </c>
    </row>
    <row r="38" spans="1:32" ht="34.5" customHeight="1" x14ac:dyDescent="0.25">
      <c r="A38" s="23"/>
      <c r="B38" s="63"/>
      <c r="C38" s="45" t="s">
        <v>101</v>
      </c>
      <c r="D38" s="45" t="e">
        <f>+VLOOKUP(B38,'Mapa Corrupcion'!$A$7:$H$304,8,1)</f>
        <v>#N/A</v>
      </c>
      <c r="E38" s="49" t="s">
        <v>23</v>
      </c>
      <c r="F38" s="49" t="s">
        <v>23</v>
      </c>
      <c r="G38" s="49" t="s">
        <v>23</v>
      </c>
      <c r="H38" s="49" t="s">
        <v>23</v>
      </c>
      <c r="I38" s="49" t="s">
        <v>23</v>
      </c>
      <c r="J38" s="49" t="s">
        <v>23</v>
      </c>
      <c r="K38" s="49" t="s">
        <v>23</v>
      </c>
      <c r="L38" s="49" t="s">
        <v>23</v>
      </c>
      <c r="M38" s="49" t="s">
        <v>23</v>
      </c>
      <c r="N38" s="49" t="s">
        <v>23</v>
      </c>
      <c r="O38" s="49" t="s">
        <v>23</v>
      </c>
      <c r="P38" s="49" t="s">
        <v>23</v>
      </c>
      <c r="Q38" s="49" t="s">
        <v>23</v>
      </c>
      <c r="R38" s="49" t="s">
        <v>23</v>
      </c>
      <c r="S38" s="49" t="s">
        <v>23</v>
      </c>
      <c r="T38" s="49" t="s">
        <v>23</v>
      </c>
      <c r="U38" s="49" t="s">
        <v>23</v>
      </c>
      <c r="V38" s="49" t="s">
        <v>23</v>
      </c>
      <c r="W38" s="49" t="s">
        <v>23</v>
      </c>
      <c r="X38" s="50">
        <f t="shared" si="0"/>
        <v>0</v>
      </c>
      <c r="Y38" s="51">
        <f t="shared" si="1"/>
        <v>0</v>
      </c>
      <c r="Z38" s="52">
        <f t="shared" si="2"/>
        <v>0</v>
      </c>
      <c r="AA38" s="52">
        <f t="shared" si="3"/>
        <v>0</v>
      </c>
      <c r="AB38" s="52">
        <f t="shared" si="4"/>
        <v>5</v>
      </c>
      <c r="AC38" s="56" t="str">
        <f t="shared" si="5"/>
        <v xml:space="preserve"> </v>
      </c>
      <c r="AD38" s="56" t="str">
        <f t="shared" si="6"/>
        <v xml:space="preserve"> </v>
      </c>
      <c r="AE38" s="56" t="str">
        <f t="shared" si="7"/>
        <v>Moderado</v>
      </c>
      <c r="AF38" s="57" t="s">
        <v>104</v>
      </c>
    </row>
    <row r="39" spans="1:32" ht="34.5" customHeight="1" x14ac:dyDescent="0.25">
      <c r="A39" s="23"/>
      <c r="B39" s="63"/>
      <c r="C39" s="45" t="s">
        <v>101</v>
      </c>
      <c r="D39" s="45" t="e">
        <f>+VLOOKUP(B39,'Mapa Corrupcion'!$A$7:$H$304,8,1)</f>
        <v>#N/A</v>
      </c>
      <c r="E39" s="49" t="s">
        <v>23</v>
      </c>
      <c r="F39" s="49" t="s">
        <v>23</v>
      </c>
      <c r="G39" s="49" t="s">
        <v>23</v>
      </c>
      <c r="H39" s="49" t="s">
        <v>23</v>
      </c>
      <c r="I39" s="49" t="s">
        <v>23</v>
      </c>
      <c r="J39" s="49" t="s">
        <v>23</v>
      </c>
      <c r="K39" s="49" t="s">
        <v>23</v>
      </c>
      <c r="L39" s="49" t="s">
        <v>23</v>
      </c>
      <c r="M39" s="49" t="s">
        <v>23</v>
      </c>
      <c r="N39" s="49" t="s">
        <v>23</v>
      </c>
      <c r="O39" s="49" t="s">
        <v>23</v>
      </c>
      <c r="P39" s="49" t="s">
        <v>23</v>
      </c>
      <c r="Q39" s="49" t="s">
        <v>23</v>
      </c>
      <c r="R39" s="49" t="s">
        <v>23</v>
      </c>
      <c r="S39" s="49" t="s">
        <v>23</v>
      </c>
      <c r="T39" s="49" t="s">
        <v>23</v>
      </c>
      <c r="U39" s="49" t="s">
        <v>23</v>
      </c>
      <c r="V39" s="49" t="s">
        <v>23</v>
      </c>
      <c r="W39" s="49" t="s">
        <v>23</v>
      </c>
      <c r="X39" s="50">
        <f t="shared" si="0"/>
        <v>0</v>
      </c>
      <c r="Y39" s="51">
        <f t="shared" si="1"/>
        <v>0</v>
      </c>
      <c r="Z39" s="52">
        <f t="shared" si="2"/>
        <v>0</v>
      </c>
      <c r="AA39" s="52">
        <f t="shared" si="3"/>
        <v>0</v>
      </c>
      <c r="AB39" s="52">
        <f t="shared" si="4"/>
        <v>5</v>
      </c>
      <c r="AC39" s="56" t="str">
        <f t="shared" si="5"/>
        <v xml:space="preserve"> </v>
      </c>
      <c r="AD39" s="56" t="str">
        <f t="shared" si="6"/>
        <v xml:space="preserve"> </v>
      </c>
      <c r="AE39" s="56" t="str">
        <f t="shared" si="7"/>
        <v>Moderado</v>
      </c>
      <c r="AF39" s="57" t="s">
        <v>104</v>
      </c>
    </row>
    <row r="40" spans="1:32" ht="34.5" customHeight="1" x14ac:dyDescent="0.25">
      <c r="A40" s="23"/>
      <c r="B40" s="63"/>
      <c r="C40" s="45" t="s">
        <v>101</v>
      </c>
      <c r="D40" s="45" t="e">
        <f>+VLOOKUP(B40,'Mapa Corrupcion'!$A$7:$H$304,8,1)</f>
        <v>#N/A</v>
      </c>
      <c r="E40" s="49" t="s">
        <v>23</v>
      </c>
      <c r="F40" s="49" t="s">
        <v>23</v>
      </c>
      <c r="G40" s="49" t="s">
        <v>23</v>
      </c>
      <c r="H40" s="49" t="s">
        <v>23</v>
      </c>
      <c r="I40" s="49" t="s">
        <v>23</v>
      </c>
      <c r="J40" s="49" t="s">
        <v>23</v>
      </c>
      <c r="K40" s="49" t="s">
        <v>23</v>
      </c>
      <c r="L40" s="49" t="s">
        <v>23</v>
      </c>
      <c r="M40" s="49" t="s">
        <v>23</v>
      </c>
      <c r="N40" s="49" t="s">
        <v>23</v>
      </c>
      <c r="O40" s="49" t="s">
        <v>23</v>
      </c>
      <c r="P40" s="49" t="s">
        <v>23</v>
      </c>
      <c r="Q40" s="49" t="s">
        <v>23</v>
      </c>
      <c r="R40" s="49" t="s">
        <v>23</v>
      </c>
      <c r="S40" s="49" t="s">
        <v>23</v>
      </c>
      <c r="T40" s="49" t="s">
        <v>23</v>
      </c>
      <c r="U40" s="49" t="s">
        <v>23</v>
      </c>
      <c r="V40" s="49" t="s">
        <v>23</v>
      </c>
      <c r="W40" s="49" t="s">
        <v>23</v>
      </c>
      <c r="X40" s="50">
        <f t="shared" si="0"/>
        <v>0</v>
      </c>
      <c r="Y40" s="51">
        <f t="shared" si="1"/>
        <v>0</v>
      </c>
      <c r="Z40" s="52">
        <f t="shared" si="2"/>
        <v>0</v>
      </c>
      <c r="AA40" s="52">
        <f t="shared" si="3"/>
        <v>0</v>
      </c>
      <c r="AB40" s="52">
        <f t="shared" si="4"/>
        <v>5</v>
      </c>
      <c r="AC40" s="56" t="str">
        <f t="shared" si="5"/>
        <v xml:space="preserve"> </v>
      </c>
      <c r="AD40" s="56" t="str">
        <f t="shared" si="6"/>
        <v xml:space="preserve"> </v>
      </c>
      <c r="AE40" s="56" t="str">
        <f t="shared" si="7"/>
        <v>Moderado</v>
      </c>
      <c r="AF40" s="57" t="s">
        <v>104</v>
      </c>
    </row>
    <row r="41" spans="1:32" ht="34.5" customHeight="1" x14ac:dyDescent="0.25">
      <c r="A41" s="23"/>
      <c r="B41" s="63"/>
      <c r="C41" s="45" t="s">
        <v>101</v>
      </c>
      <c r="D41" s="45" t="e">
        <f>+VLOOKUP(B41,'Mapa Corrupcion'!$A$7:$H$304,8,1)</f>
        <v>#N/A</v>
      </c>
      <c r="E41" s="49" t="s">
        <v>23</v>
      </c>
      <c r="F41" s="49" t="s">
        <v>23</v>
      </c>
      <c r="G41" s="49" t="s">
        <v>23</v>
      </c>
      <c r="H41" s="49" t="s">
        <v>23</v>
      </c>
      <c r="I41" s="49" t="s">
        <v>23</v>
      </c>
      <c r="J41" s="49" t="s">
        <v>23</v>
      </c>
      <c r="K41" s="49" t="s">
        <v>23</v>
      </c>
      <c r="L41" s="49" t="s">
        <v>23</v>
      </c>
      <c r="M41" s="49" t="s">
        <v>23</v>
      </c>
      <c r="N41" s="49" t="s">
        <v>23</v>
      </c>
      <c r="O41" s="49" t="s">
        <v>23</v>
      </c>
      <c r="P41" s="49" t="s">
        <v>23</v>
      </c>
      <c r="Q41" s="49" t="s">
        <v>23</v>
      </c>
      <c r="R41" s="49" t="s">
        <v>23</v>
      </c>
      <c r="S41" s="49" t="s">
        <v>23</v>
      </c>
      <c r="T41" s="49" t="s">
        <v>23</v>
      </c>
      <c r="U41" s="49" t="s">
        <v>23</v>
      </c>
      <c r="V41" s="49" t="s">
        <v>23</v>
      </c>
      <c r="W41" s="49" t="s">
        <v>23</v>
      </c>
      <c r="X41" s="50">
        <f t="shared" si="0"/>
        <v>0</v>
      </c>
      <c r="Y41" s="51">
        <f t="shared" si="1"/>
        <v>0</v>
      </c>
      <c r="Z41" s="52">
        <f t="shared" si="2"/>
        <v>0</v>
      </c>
      <c r="AA41" s="52">
        <f t="shared" si="3"/>
        <v>0</v>
      </c>
      <c r="AB41" s="52">
        <f t="shared" si="4"/>
        <v>5</v>
      </c>
      <c r="AC41" s="56" t="str">
        <f t="shared" si="5"/>
        <v xml:space="preserve"> </v>
      </c>
      <c r="AD41" s="56" t="str">
        <f t="shared" si="6"/>
        <v xml:space="preserve"> </v>
      </c>
      <c r="AE41" s="56" t="str">
        <f t="shared" si="7"/>
        <v>Moderado</v>
      </c>
      <c r="AF41" s="57" t="s">
        <v>104</v>
      </c>
    </row>
    <row r="42" spans="1:32" ht="15.75" customHeight="1" x14ac:dyDescent="0.25">
      <c r="A42" s="23"/>
      <c r="B42" s="24"/>
      <c r="C42" s="76" t="e">
        <f>VLOOKUP(B42,'[3]Mapa Corrupcion'!$A$7:$B$224,2,TRUE)</f>
        <v>#N/A</v>
      </c>
      <c r="D42" s="45" t="e">
        <f>+VLOOKUP(B42,'Mapa Corrupcion'!$A$7:$H$304,8,1)</f>
        <v>#N/A</v>
      </c>
      <c r="E42" s="25"/>
      <c r="F42" s="23"/>
      <c r="G42" s="23"/>
      <c r="H42" s="23"/>
      <c r="I42" s="23"/>
      <c r="J42" s="23"/>
      <c r="K42" s="23"/>
      <c r="L42" s="23"/>
      <c r="M42" s="23"/>
      <c r="N42" s="23"/>
      <c r="O42" s="23"/>
      <c r="P42" s="23"/>
      <c r="Q42" s="23"/>
      <c r="R42" s="23"/>
      <c r="S42" s="23"/>
      <c r="T42" s="23"/>
      <c r="U42" s="23"/>
      <c r="V42" s="23"/>
      <c r="W42" s="23"/>
      <c r="X42" s="23"/>
      <c r="Y42" s="23"/>
      <c r="Z42" s="23"/>
      <c r="AA42" s="23"/>
      <c r="AB42" s="23"/>
    </row>
    <row r="43" spans="1:32" ht="15.75" customHeight="1" x14ac:dyDescent="0.25">
      <c r="A43" s="23"/>
      <c r="B43" s="24"/>
      <c r="C43" s="24"/>
      <c r="D43" s="25"/>
      <c r="E43" s="25"/>
      <c r="F43" s="23"/>
      <c r="G43" s="23"/>
      <c r="H43" s="23"/>
      <c r="I43" s="23"/>
      <c r="J43" s="23"/>
      <c r="K43" s="23"/>
      <c r="L43" s="23"/>
      <c r="M43" s="23"/>
      <c r="N43" s="23"/>
      <c r="O43" s="23"/>
      <c r="P43" s="23"/>
      <c r="Q43" s="23"/>
      <c r="R43" s="23"/>
      <c r="S43" s="23"/>
      <c r="T43" s="23"/>
      <c r="U43" s="23"/>
      <c r="V43" s="23"/>
      <c r="W43" s="23"/>
      <c r="X43" s="23"/>
      <c r="Y43" s="23"/>
      <c r="Z43" s="23"/>
      <c r="AA43" s="23"/>
      <c r="AB43" s="23"/>
    </row>
    <row r="44" spans="1:32" ht="15.75" customHeight="1" x14ac:dyDescent="0.25">
      <c r="A44" s="23"/>
      <c r="B44" s="24"/>
      <c r="C44" s="24"/>
      <c r="D44" s="25"/>
      <c r="E44" s="25"/>
      <c r="F44" s="23"/>
      <c r="G44" s="23"/>
      <c r="H44" s="23"/>
      <c r="I44" s="23"/>
      <c r="J44" s="23"/>
      <c r="K44" s="23"/>
      <c r="L44" s="23"/>
      <c r="M44" s="23"/>
      <c r="N44" s="23"/>
      <c r="O44" s="23"/>
      <c r="P44" s="23"/>
      <c r="Q44" s="23"/>
      <c r="R44" s="23"/>
      <c r="S44" s="23"/>
      <c r="T44" s="23"/>
      <c r="U44" s="23"/>
      <c r="V44" s="23"/>
      <c r="W44" s="23"/>
      <c r="X44" s="23"/>
      <c r="Y44" s="23"/>
      <c r="Z44" s="23"/>
      <c r="AA44" s="23"/>
      <c r="AB44" s="23"/>
    </row>
    <row r="45" spans="1:32" ht="15.75" customHeight="1" x14ac:dyDescent="0.25">
      <c r="A45" s="23"/>
      <c r="B45" s="24"/>
      <c r="C45" s="24"/>
      <c r="D45" s="25"/>
      <c r="E45" s="25"/>
      <c r="F45" s="23"/>
      <c r="G45" s="23"/>
      <c r="H45" s="23"/>
      <c r="I45" s="23"/>
      <c r="J45" s="23"/>
      <c r="K45" s="23"/>
      <c r="L45" s="23"/>
      <c r="M45" s="23"/>
      <c r="N45" s="23"/>
      <c r="O45" s="23"/>
      <c r="P45" s="23"/>
      <c r="Q45" s="23"/>
      <c r="R45" s="23"/>
      <c r="S45" s="23"/>
      <c r="T45" s="23"/>
      <c r="U45" s="23"/>
      <c r="V45" s="23"/>
      <c r="W45" s="23"/>
      <c r="X45" s="23"/>
      <c r="Y45" s="23"/>
      <c r="Z45" s="23"/>
      <c r="AA45" s="23"/>
      <c r="AB45" s="23"/>
    </row>
    <row r="46" spans="1:32" ht="15.75" customHeight="1" x14ac:dyDescent="0.25">
      <c r="A46" s="23"/>
      <c r="B46" s="24"/>
      <c r="C46" s="24"/>
      <c r="D46" s="25"/>
      <c r="E46" s="25"/>
      <c r="F46" s="23"/>
      <c r="G46" s="23"/>
      <c r="H46" s="23"/>
      <c r="I46" s="23"/>
      <c r="J46" s="23"/>
      <c r="K46" s="23"/>
      <c r="L46" s="23"/>
      <c r="M46" s="23"/>
      <c r="N46" s="23"/>
      <c r="O46" s="23"/>
      <c r="P46" s="23"/>
      <c r="Q46" s="23"/>
      <c r="R46" s="23"/>
      <c r="S46" s="23"/>
      <c r="T46" s="23"/>
      <c r="U46" s="23"/>
      <c r="V46" s="23"/>
      <c r="W46" s="23"/>
      <c r="X46" s="23"/>
      <c r="Y46" s="23"/>
      <c r="Z46" s="23"/>
      <c r="AA46" s="23"/>
      <c r="AB46" s="23"/>
    </row>
    <row r="47" spans="1:32" ht="15.75" customHeight="1" x14ac:dyDescent="0.25">
      <c r="A47" s="23"/>
      <c r="B47" s="24"/>
      <c r="C47" s="24"/>
      <c r="D47" s="25"/>
      <c r="E47" s="25"/>
      <c r="F47" s="23"/>
      <c r="G47" s="23"/>
      <c r="H47" s="23"/>
      <c r="I47" s="23"/>
      <c r="J47" s="23"/>
      <c r="K47" s="23"/>
      <c r="L47" s="23"/>
      <c r="M47" s="23"/>
      <c r="N47" s="23"/>
      <c r="O47" s="23"/>
      <c r="P47" s="23"/>
      <c r="Q47" s="23"/>
      <c r="R47" s="23"/>
      <c r="S47" s="23"/>
      <c r="T47" s="23"/>
      <c r="U47" s="23"/>
      <c r="V47" s="23"/>
      <c r="W47" s="23"/>
      <c r="X47" s="23"/>
      <c r="Y47" s="23"/>
      <c r="Z47" s="23"/>
      <c r="AA47" s="23"/>
      <c r="AB47" s="23"/>
    </row>
    <row r="48" spans="1:32" ht="15.75" customHeight="1" x14ac:dyDescent="0.25">
      <c r="A48" s="23"/>
      <c r="B48" s="24"/>
      <c r="C48" s="24"/>
      <c r="D48" s="25"/>
      <c r="E48" s="25"/>
      <c r="F48" s="23"/>
      <c r="G48" s="23"/>
      <c r="H48" s="23"/>
      <c r="I48" s="23"/>
      <c r="J48" s="23"/>
      <c r="K48" s="23"/>
      <c r="L48" s="23"/>
      <c r="M48" s="23"/>
      <c r="N48" s="23"/>
      <c r="O48" s="23"/>
      <c r="P48" s="23"/>
      <c r="Q48" s="23"/>
      <c r="R48" s="23"/>
      <c r="S48" s="23"/>
      <c r="T48" s="23"/>
      <c r="U48" s="23"/>
      <c r="V48" s="23"/>
      <c r="W48" s="23"/>
      <c r="X48" s="23"/>
      <c r="Y48" s="23"/>
      <c r="Z48" s="23"/>
      <c r="AA48" s="23"/>
      <c r="AB48" s="23"/>
    </row>
    <row r="49" spans="1:28" ht="15.75" customHeight="1" x14ac:dyDescent="0.25">
      <c r="A49" s="23"/>
      <c r="B49" s="24"/>
      <c r="C49" s="24"/>
      <c r="D49" s="25"/>
      <c r="E49" s="25"/>
      <c r="F49" s="23"/>
      <c r="G49" s="23"/>
      <c r="H49" s="23"/>
      <c r="I49" s="23"/>
      <c r="J49" s="23"/>
      <c r="K49" s="23"/>
      <c r="L49" s="23"/>
      <c r="M49" s="23"/>
      <c r="N49" s="23"/>
      <c r="O49" s="23"/>
      <c r="P49" s="23"/>
      <c r="Q49" s="23"/>
      <c r="R49" s="23"/>
      <c r="S49" s="23"/>
      <c r="T49" s="23"/>
      <c r="U49" s="23"/>
      <c r="V49" s="23"/>
      <c r="W49" s="23"/>
      <c r="X49" s="23"/>
      <c r="Y49" s="23"/>
      <c r="Z49" s="23"/>
      <c r="AA49" s="23"/>
      <c r="AB49" s="23"/>
    </row>
    <row r="50" spans="1:28" ht="15.75" customHeight="1" x14ac:dyDescent="0.25">
      <c r="A50" s="23"/>
      <c r="B50" s="24"/>
      <c r="C50" s="24"/>
      <c r="D50" s="25"/>
      <c r="E50" s="25"/>
      <c r="F50" s="23"/>
      <c r="G50" s="23"/>
      <c r="H50" s="23"/>
      <c r="I50" s="23"/>
      <c r="J50" s="23"/>
      <c r="K50" s="23"/>
      <c r="L50" s="23"/>
      <c r="M50" s="23"/>
      <c r="N50" s="23"/>
      <c r="O50" s="23"/>
      <c r="P50" s="23"/>
      <c r="Q50" s="23"/>
      <c r="R50" s="23"/>
      <c r="S50" s="23"/>
      <c r="T50" s="23"/>
      <c r="U50" s="23"/>
      <c r="V50" s="23"/>
      <c r="W50" s="23"/>
      <c r="X50" s="23"/>
      <c r="Y50" s="23"/>
      <c r="Z50" s="23"/>
      <c r="AA50" s="23"/>
      <c r="AB50" s="23"/>
    </row>
    <row r="51" spans="1:28" ht="15.75" customHeight="1" x14ac:dyDescent="0.25">
      <c r="A51" s="23"/>
      <c r="B51" s="24"/>
      <c r="C51" s="24"/>
      <c r="D51" s="25"/>
      <c r="E51" s="25"/>
      <c r="F51" s="23"/>
      <c r="G51" s="23"/>
      <c r="H51" s="23"/>
      <c r="I51" s="23"/>
      <c r="J51" s="23"/>
      <c r="K51" s="23"/>
      <c r="L51" s="23"/>
      <c r="M51" s="23"/>
      <c r="N51" s="23"/>
      <c r="O51" s="23"/>
      <c r="P51" s="23"/>
      <c r="Q51" s="23"/>
      <c r="R51" s="23"/>
      <c r="S51" s="23"/>
      <c r="T51" s="23"/>
      <c r="U51" s="23"/>
      <c r="V51" s="23"/>
      <c r="W51" s="23"/>
      <c r="X51" s="23"/>
      <c r="Y51" s="23"/>
      <c r="Z51" s="23"/>
      <c r="AA51" s="23"/>
      <c r="AB51" s="23"/>
    </row>
    <row r="52" spans="1:28" ht="15.75" customHeight="1" x14ac:dyDescent="0.25">
      <c r="A52" s="23"/>
      <c r="B52" s="24"/>
      <c r="C52" s="24"/>
      <c r="D52" s="25"/>
      <c r="E52" s="25"/>
      <c r="F52" s="23"/>
      <c r="G52" s="23"/>
      <c r="H52" s="23"/>
      <c r="I52" s="23"/>
      <c r="J52" s="23"/>
      <c r="K52" s="23"/>
      <c r="L52" s="23"/>
      <c r="M52" s="23"/>
      <c r="N52" s="23"/>
      <c r="O52" s="23"/>
      <c r="P52" s="23"/>
      <c r="Q52" s="23"/>
      <c r="R52" s="23"/>
      <c r="S52" s="23"/>
      <c r="T52" s="23"/>
      <c r="U52" s="23"/>
      <c r="V52" s="23"/>
      <c r="W52" s="23"/>
      <c r="X52" s="23"/>
      <c r="Y52" s="23"/>
      <c r="Z52" s="23"/>
      <c r="AA52" s="23"/>
      <c r="AB52" s="23"/>
    </row>
    <row r="53" spans="1:28" ht="15.75" customHeight="1" x14ac:dyDescent="0.25">
      <c r="A53" s="23"/>
      <c r="B53" s="24"/>
      <c r="C53" s="24"/>
      <c r="D53" s="25"/>
      <c r="E53" s="25"/>
      <c r="F53" s="23"/>
      <c r="G53" s="23"/>
      <c r="H53" s="23"/>
      <c r="I53" s="23"/>
      <c r="J53" s="23"/>
      <c r="K53" s="23"/>
      <c r="L53" s="23"/>
      <c r="M53" s="23"/>
      <c r="N53" s="23"/>
      <c r="O53" s="23"/>
      <c r="P53" s="23"/>
      <c r="Q53" s="23"/>
      <c r="R53" s="23"/>
      <c r="S53" s="23"/>
      <c r="T53" s="23"/>
      <c r="U53" s="23"/>
      <c r="V53" s="23"/>
      <c r="W53" s="23"/>
      <c r="X53" s="23"/>
      <c r="Y53" s="23"/>
      <c r="Z53" s="23"/>
      <c r="AA53" s="23"/>
      <c r="AB53" s="23"/>
    </row>
    <row r="54" spans="1:28" ht="15.75" customHeight="1" x14ac:dyDescent="0.25">
      <c r="A54" s="23"/>
      <c r="B54" s="24"/>
      <c r="C54" s="24"/>
      <c r="D54" s="25"/>
      <c r="E54" s="25"/>
      <c r="F54" s="23"/>
      <c r="G54" s="23"/>
      <c r="H54" s="23"/>
      <c r="I54" s="23"/>
      <c r="J54" s="23"/>
      <c r="K54" s="23"/>
      <c r="L54" s="23"/>
      <c r="M54" s="23"/>
      <c r="N54" s="23"/>
      <c r="O54" s="23"/>
      <c r="P54" s="23"/>
      <c r="Q54" s="23"/>
      <c r="R54" s="23"/>
      <c r="S54" s="23"/>
      <c r="T54" s="23"/>
      <c r="U54" s="23"/>
      <c r="V54" s="23"/>
      <c r="W54" s="23"/>
      <c r="X54" s="23"/>
      <c r="Y54" s="23"/>
      <c r="Z54" s="23"/>
      <c r="AA54" s="23"/>
      <c r="AB54" s="23"/>
    </row>
    <row r="55" spans="1:28" ht="15.75" customHeight="1" x14ac:dyDescent="0.25">
      <c r="A55" s="23"/>
      <c r="B55" s="24"/>
      <c r="C55" s="24"/>
      <c r="D55" s="25"/>
      <c r="E55" s="25"/>
      <c r="F55" s="23"/>
      <c r="G55" s="23"/>
      <c r="H55" s="23"/>
      <c r="I55" s="23"/>
      <c r="J55" s="23"/>
      <c r="K55" s="23"/>
      <c r="L55" s="23"/>
      <c r="M55" s="23"/>
      <c r="N55" s="23"/>
      <c r="O55" s="23"/>
      <c r="P55" s="23"/>
      <c r="Q55" s="23"/>
      <c r="R55" s="23"/>
      <c r="S55" s="23"/>
      <c r="T55" s="23"/>
      <c r="U55" s="23"/>
      <c r="V55" s="23"/>
      <c r="W55" s="23"/>
      <c r="X55" s="23"/>
      <c r="Y55" s="23"/>
      <c r="Z55" s="23"/>
      <c r="AA55" s="23"/>
      <c r="AB55" s="23"/>
    </row>
    <row r="56" spans="1:28" ht="15.75" customHeight="1" x14ac:dyDescent="0.25">
      <c r="A56" s="23"/>
      <c r="B56" s="24"/>
      <c r="C56" s="24"/>
      <c r="D56" s="25"/>
      <c r="E56" s="25"/>
      <c r="F56" s="23"/>
      <c r="G56" s="23"/>
      <c r="H56" s="23"/>
      <c r="I56" s="23"/>
      <c r="J56" s="23"/>
      <c r="K56" s="23"/>
      <c r="L56" s="23"/>
      <c r="M56" s="23"/>
      <c r="N56" s="23"/>
      <c r="O56" s="23"/>
      <c r="P56" s="23"/>
      <c r="Q56" s="23"/>
      <c r="R56" s="23"/>
      <c r="S56" s="23"/>
      <c r="T56" s="23"/>
      <c r="U56" s="23"/>
      <c r="V56" s="23"/>
      <c r="W56" s="23"/>
      <c r="X56" s="23"/>
      <c r="Y56" s="23"/>
      <c r="Z56" s="23"/>
      <c r="AA56" s="23"/>
      <c r="AB56" s="23"/>
    </row>
    <row r="57" spans="1:28" ht="15.75" customHeight="1" x14ac:dyDescent="0.25">
      <c r="A57" s="23"/>
      <c r="B57" s="24"/>
      <c r="C57" s="24"/>
      <c r="D57" s="25"/>
      <c r="E57" s="25"/>
      <c r="F57" s="23"/>
      <c r="G57" s="23"/>
      <c r="H57" s="23"/>
      <c r="I57" s="23"/>
      <c r="J57" s="23"/>
      <c r="K57" s="23"/>
      <c r="L57" s="23"/>
      <c r="M57" s="23"/>
      <c r="N57" s="23"/>
      <c r="O57" s="23"/>
      <c r="P57" s="23"/>
      <c r="Q57" s="23"/>
      <c r="R57" s="23"/>
      <c r="S57" s="23"/>
      <c r="T57" s="23"/>
      <c r="U57" s="23"/>
      <c r="V57" s="23"/>
      <c r="W57" s="23"/>
      <c r="X57" s="23"/>
      <c r="Y57" s="23"/>
      <c r="Z57" s="23"/>
      <c r="AA57" s="23"/>
      <c r="AB57" s="23"/>
    </row>
    <row r="58" spans="1:28" ht="15.75" customHeight="1" x14ac:dyDescent="0.25">
      <c r="A58" s="23"/>
      <c r="B58" s="24"/>
      <c r="C58" s="24"/>
      <c r="D58" s="25"/>
      <c r="E58" s="25"/>
      <c r="F58" s="23"/>
      <c r="G58" s="23"/>
      <c r="H58" s="23"/>
      <c r="I58" s="23"/>
      <c r="J58" s="23"/>
      <c r="K58" s="23"/>
      <c r="L58" s="23"/>
      <c r="M58" s="23"/>
      <c r="N58" s="23"/>
      <c r="O58" s="23"/>
      <c r="P58" s="23"/>
      <c r="Q58" s="23"/>
      <c r="R58" s="23"/>
      <c r="S58" s="23"/>
      <c r="T58" s="23"/>
      <c r="U58" s="23"/>
      <c r="V58" s="23"/>
      <c r="W58" s="23"/>
      <c r="X58" s="23"/>
      <c r="Y58" s="23"/>
      <c r="Z58" s="23"/>
      <c r="AA58" s="23"/>
      <c r="AB58" s="23"/>
    </row>
    <row r="59" spans="1:28" ht="15.75" customHeight="1" x14ac:dyDescent="0.25">
      <c r="A59" s="23"/>
      <c r="B59" s="24"/>
      <c r="C59" s="24"/>
      <c r="D59" s="25"/>
      <c r="E59" s="25"/>
      <c r="F59" s="23"/>
      <c r="G59" s="23"/>
      <c r="H59" s="23"/>
      <c r="I59" s="23"/>
      <c r="J59" s="23"/>
      <c r="K59" s="23"/>
      <c r="L59" s="23"/>
      <c r="M59" s="23"/>
      <c r="N59" s="23"/>
      <c r="O59" s="23"/>
      <c r="P59" s="23"/>
      <c r="Q59" s="23"/>
      <c r="R59" s="23"/>
      <c r="S59" s="23"/>
      <c r="T59" s="23"/>
      <c r="U59" s="23"/>
      <c r="V59" s="23"/>
      <c r="W59" s="23"/>
      <c r="X59" s="23"/>
      <c r="Y59" s="23"/>
      <c r="Z59" s="23"/>
      <c r="AA59" s="23"/>
      <c r="AB59" s="23"/>
    </row>
    <row r="60" spans="1:28" ht="15.75" customHeight="1" x14ac:dyDescent="0.25">
      <c r="A60" s="23"/>
      <c r="B60" s="24"/>
      <c r="C60" s="24"/>
      <c r="D60" s="25"/>
      <c r="E60" s="25"/>
      <c r="F60" s="23"/>
      <c r="G60" s="23"/>
      <c r="H60" s="23"/>
      <c r="I60" s="23"/>
      <c r="J60" s="23"/>
      <c r="K60" s="23"/>
      <c r="L60" s="23"/>
      <c r="M60" s="23"/>
      <c r="N60" s="23"/>
      <c r="O60" s="23"/>
      <c r="P60" s="23"/>
      <c r="Q60" s="23"/>
      <c r="R60" s="23"/>
      <c r="S60" s="23"/>
      <c r="T60" s="23"/>
      <c r="U60" s="23"/>
      <c r="V60" s="23"/>
      <c r="W60" s="23"/>
      <c r="X60" s="23"/>
      <c r="Y60" s="23"/>
      <c r="Z60" s="23"/>
      <c r="AA60" s="23"/>
      <c r="AB60" s="23"/>
    </row>
    <row r="61" spans="1:28" ht="15.75" customHeight="1" x14ac:dyDescent="0.25">
      <c r="A61" s="23"/>
      <c r="B61" s="24"/>
      <c r="C61" s="24"/>
      <c r="D61" s="25"/>
      <c r="E61" s="25"/>
      <c r="F61" s="23"/>
      <c r="G61" s="23"/>
      <c r="H61" s="23"/>
      <c r="I61" s="23"/>
      <c r="J61" s="23"/>
      <c r="K61" s="23"/>
      <c r="L61" s="23"/>
      <c r="M61" s="23"/>
      <c r="N61" s="23"/>
      <c r="O61" s="23"/>
      <c r="P61" s="23"/>
      <c r="Q61" s="23"/>
      <c r="R61" s="23"/>
      <c r="S61" s="23"/>
      <c r="T61" s="23"/>
      <c r="U61" s="23"/>
      <c r="V61" s="23"/>
      <c r="W61" s="23"/>
      <c r="X61" s="23"/>
      <c r="Y61" s="23"/>
      <c r="Z61" s="23"/>
      <c r="AA61" s="23"/>
      <c r="AB61" s="23"/>
    </row>
    <row r="62" spans="1:28" ht="15.75" customHeight="1" x14ac:dyDescent="0.25">
      <c r="A62" s="23"/>
      <c r="B62" s="24"/>
      <c r="C62" s="24"/>
      <c r="D62" s="25"/>
      <c r="E62" s="25"/>
      <c r="F62" s="23"/>
      <c r="G62" s="23"/>
      <c r="H62" s="23"/>
      <c r="I62" s="23"/>
      <c r="J62" s="23"/>
      <c r="K62" s="23"/>
      <c r="L62" s="23"/>
      <c r="M62" s="23"/>
      <c r="N62" s="23"/>
      <c r="O62" s="23"/>
      <c r="P62" s="23"/>
      <c r="Q62" s="23"/>
      <c r="R62" s="23"/>
      <c r="S62" s="23"/>
      <c r="T62" s="23"/>
      <c r="U62" s="23"/>
      <c r="V62" s="23"/>
      <c r="W62" s="23"/>
      <c r="X62" s="23"/>
      <c r="Y62" s="23"/>
      <c r="Z62" s="23"/>
      <c r="AA62" s="23"/>
      <c r="AB62" s="23"/>
    </row>
    <row r="63" spans="1:28" ht="15.75" customHeight="1" x14ac:dyDescent="0.25">
      <c r="A63" s="23"/>
      <c r="B63" s="24"/>
      <c r="C63" s="24"/>
      <c r="D63" s="25"/>
      <c r="E63" s="25"/>
      <c r="F63" s="23"/>
      <c r="G63" s="23"/>
      <c r="H63" s="23"/>
      <c r="I63" s="23"/>
      <c r="J63" s="23"/>
      <c r="K63" s="23"/>
      <c r="L63" s="23"/>
      <c r="M63" s="23"/>
      <c r="N63" s="23"/>
      <c r="O63" s="23"/>
      <c r="P63" s="23"/>
      <c r="Q63" s="23"/>
      <c r="R63" s="23"/>
      <c r="S63" s="23"/>
      <c r="T63" s="23"/>
      <c r="U63" s="23"/>
      <c r="V63" s="23"/>
      <c r="W63" s="23"/>
      <c r="X63" s="23"/>
      <c r="Y63" s="23"/>
      <c r="Z63" s="23"/>
      <c r="AA63" s="23"/>
      <c r="AB63" s="23"/>
    </row>
    <row r="64" spans="1:28" ht="15.75" customHeight="1" x14ac:dyDescent="0.25">
      <c r="A64" s="23"/>
      <c r="B64" s="24"/>
      <c r="C64" s="24"/>
      <c r="D64" s="25"/>
      <c r="E64" s="25"/>
      <c r="F64" s="23"/>
      <c r="G64" s="23"/>
      <c r="H64" s="23"/>
      <c r="I64" s="23"/>
      <c r="J64" s="23"/>
      <c r="K64" s="23"/>
      <c r="L64" s="23"/>
      <c r="M64" s="23"/>
      <c r="N64" s="23"/>
      <c r="O64" s="23"/>
      <c r="P64" s="23"/>
      <c r="Q64" s="23"/>
      <c r="R64" s="23"/>
      <c r="S64" s="23"/>
      <c r="T64" s="23"/>
      <c r="U64" s="23"/>
      <c r="V64" s="23"/>
      <c r="W64" s="23"/>
      <c r="X64" s="23"/>
      <c r="Y64" s="23"/>
      <c r="Z64" s="23"/>
      <c r="AA64" s="23"/>
      <c r="AB64" s="23"/>
    </row>
    <row r="65" spans="1:28" ht="15.75" customHeight="1" x14ac:dyDescent="0.25">
      <c r="A65" s="23"/>
      <c r="B65" s="24"/>
      <c r="C65" s="24"/>
      <c r="D65" s="25"/>
      <c r="E65" s="25"/>
      <c r="F65" s="23"/>
      <c r="G65" s="23"/>
      <c r="H65" s="23"/>
      <c r="I65" s="23"/>
      <c r="J65" s="23"/>
      <c r="K65" s="23"/>
      <c r="L65" s="23"/>
      <c r="M65" s="23"/>
      <c r="N65" s="23"/>
      <c r="O65" s="23"/>
      <c r="P65" s="23"/>
      <c r="Q65" s="23"/>
      <c r="R65" s="23"/>
      <c r="S65" s="23"/>
      <c r="T65" s="23"/>
      <c r="U65" s="23"/>
      <c r="V65" s="23"/>
      <c r="W65" s="23"/>
      <c r="X65" s="23"/>
      <c r="Y65" s="23"/>
      <c r="Z65" s="23"/>
      <c r="AA65" s="23"/>
      <c r="AB65" s="23"/>
    </row>
    <row r="66" spans="1:28" ht="15.75" customHeight="1" x14ac:dyDescent="0.25">
      <c r="A66" s="23"/>
      <c r="B66" s="24"/>
      <c r="C66" s="24"/>
      <c r="D66" s="25"/>
      <c r="E66" s="25"/>
      <c r="F66" s="23"/>
      <c r="G66" s="23"/>
      <c r="H66" s="23"/>
      <c r="I66" s="23"/>
      <c r="J66" s="23"/>
      <c r="K66" s="23"/>
      <c r="L66" s="23"/>
      <c r="M66" s="23"/>
      <c r="N66" s="23"/>
      <c r="O66" s="23"/>
      <c r="P66" s="23"/>
      <c r="Q66" s="23"/>
      <c r="R66" s="23"/>
      <c r="S66" s="23"/>
      <c r="T66" s="23"/>
      <c r="U66" s="23"/>
      <c r="V66" s="23"/>
      <c r="W66" s="23"/>
      <c r="X66" s="23"/>
      <c r="Y66" s="23"/>
      <c r="Z66" s="23"/>
      <c r="AA66" s="23"/>
      <c r="AB66" s="23"/>
    </row>
    <row r="67" spans="1:28" ht="15.75" customHeight="1" x14ac:dyDescent="0.25">
      <c r="A67" s="23"/>
      <c r="B67" s="24"/>
      <c r="C67" s="24"/>
      <c r="D67" s="25"/>
      <c r="E67" s="25"/>
      <c r="F67" s="23"/>
      <c r="G67" s="23"/>
      <c r="H67" s="23"/>
      <c r="I67" s="23"/>
      <c r="J67" s="23"/>
      <c r="K67" s="23"/>
      <c r="L67" s="23"/>
      <c r="M67" s="23"/>
      <c r="N67" s="23"/>
      <c r="O67" s="23"/>
      <c r="P67" s="23"/>
      <c r="Q67" s="23"/>
      <c r="R67" s="23"/>
      <c r="S67" s="23"/>
      <c r="T67" s="23"/>
      <c r="U67" s="23"/>
      <c r="V67" s="23"/>
      <c r="W67" s="23"/>
      <c r="X67" s="23"/>
      <c r="Y67" s="23"/>
      <c r="Z67" s="23"/>
      <c r="AA67" s="23"/>
      <c r="AB67" s="23"/>
    </row>
    <row r="68" spans="1:28" ht="15.75" customHeight="1" x14ac:dyDescent="0.25">
      <c r="A68" s="23"/>
      <c r="B68" s="24"/>
      <c r="C68" s="24"/>
      <c r="D68" s="25"/>
      <c r="E68" s="25"/>
      <c r="F68" s="23"/>
      <c r="G68" s="23"/>
      <c r="H68" s="23"/>
      <c r="I68" s="23"/>
      <c r="J68" s="23"/>
      <c r="K68" s="23"/>
      <c r="L68" s="23"/>
      <c r="M68" s="23"/>
      <c r="N68" s="23"/>
      <c r="O68" s="23"/>
      <c r="P68" s="23"/>
      <c r="Q68" s="23"/>
      <c r="R68" s="23"/>
      <c r="S68" s="23"/>
      <c r="T68" s="23"/>
      <c r="U68" s="23"/>
      <c r="V68" s="23"/>
      <c r="W68" s="23"/>
      <c r="X68" s="23"/>
      <c r="Y68" s="23"/>
      <c r="Z68" s="23"/>
      <c r="AA68" s="23"/>
      <c r="AB68" s="23"/>
    </row>
    <row r="69" spans="1:28" ht="15.75" customHeight="1" x14ac:dyDescent="0.25">
      <c r="A69" s="23"/>
      <c r="B69" s="24"/>
      <c r="C69" s="24"/>
      <c r="D69" s="25"/>
      <c r="E69" s="25"/>
      <c r="F69" s="23"/>
      <c r="G69" s="23"/>
      <c r="H69" s="23"/>
      <c r="I69" s="23"/>
      <c r="J69" s="23"/>
      <c r="K69" s="23"/>
      <c r="L69" s="23"/>
      <c r="M69" s="23"/>
      <c r="N69" s="23"/>
      <c r="O69" s="23"/>
      <c r="P69" s="23"/>
      <c r="Q69" s="23"/>
      <c r="R69" s="23"/>
      <c r="S69" s="23"/>
      <c r="T69" s="23"/>
      <c r="U69" s="23"/>
      <c r="V69" s="23"/>
      <c r="W69" s="23"/>
      <c r="X69" s="23"/>
      <c r="Y69" s="23"/>
      <c r="Z69" s="23"/>
      <c r="AA69" s="23"/>
      <c r="AB69" s="23"/>
    </row>
    <row r="70" spans="1:28" ht="15.75" customHeight="1" x14ac:dyDescent="0.25">
      <c r="A70" s="23"/>
      <c r="B70" s="24"/>
      <c r="C70" s="24"/>
      <c r="D70" s="25"/>
      <c r="E70" s="25"/>
      <c r="F70" s="23"/>
      <c r="G70" s="23"/>
      <c r="H70" s="23"/>
      <c r="I70" s="23"/>
      <c r="J70" s="23"/>
      <c r="K70" s="23"/>
      <c r="L70" s="23"/>
      <c r="M70" s="23"/>
      <c r="N70" s="23"/>
      <c r="O70" s="23"/>
      <c r="P70" s="23"/>
      <c r="Q70" s="23"/>
      <c r="R70" s="23"/>
      <c r="S70" s="23"/>
      <c r="T70" s="23"/>
      <c r="U70" s="23"/>
      <c r="V70" s="23"/>
      <c r="W70" s="23"/>
      <c r="X70" s="23"/>
      <c r="Y70" s="23"/>
      <c r="Z70" s="23"/>
      <c r="AA70" s="23"/>
      <c r="AB70" s="23"/>
    </row>
    <row r="71" spans="1:28" ht="15.75" customHeight="1" x14ac:dyDescent="0.25">
      <c r="A71" s="23"/>
      <c r="B71" s="24"/>
      <c r="C71" s="24"/>
      <c r="D71" s="25"/>
      <c r="E71" s="25"/>
      <c r="F71" s="23"/>
      <c r="G71" s="23"/>
      <c r="H71" s="23"/>
      <c r="I71" s="23"/>
      <c r="J71" s="23"/>
      <c r="K71" s="23"/>
      <c r="L71" s="23"/>
      <c r="M71" s="23"/>
      <c r="N71" s="23"/>
      <c r="O71" s="23"/>
      <c r="P71" s="23"/>
      <c r="Q71" s="23"/>
      <c r="R71" s="23"/>
      <c r="S71" s="23"/>
      <c r="T71" s="23"/>
      <c r="U71" s="23"/>
      <c r="V71" s="23"/>
      <c r="W71" s="23"/>
      <c r="X71" s="23"/>
      <c r="Y71" s="23"/>
      <c r="Z71" s="23"/>
      <c r="AA71" s="23"/>
      <c r="AB71" s="23"/>
    </row>
    <row r="72" spans="1:28" ht="15.75" customHeight="1" x14ac:dyDescent="0.25">
      <c r="A72" s="23"/>
      <c r="B72" s="24"/>
      <c r="C72" s="24"/>
      <c r="D72" s="25"/>
      <c r="E72" s="25"/>
      <c r="F72" s="23"/>
      <c r="G72" s="23"/>
      <c r="H72" s="23"/>
      <c r="I72" s="23"/>
      <c r="J72" s="23"/>
      <c r="K72" s="23"/>
      <c r="L72" s="23"/>
      <c r="M72" s="23"/>
      <c r="N72" s="23"/>
      <c r="O72" s="23"/>
      <c r="P72" s="23"/>
      <c r="Q72" s="23"/>
      <c r="R72" s="23"/>
      <c r="S72" s="23"/>
      <c r="T72" s="23"/>
      <c r="U72" s="23"/>
      <c r="V72" s="23"/>
      <c r="W72" s="23"/>
      <c r="X72" s="23"/>
      <c r="Y72" s="23"/>
      <c r="Z72" s="23"/>
      <c r="AA72" s="23"/>
      <c r="AB72" s="23"/>
    </row>
    <row r="73" spans="1:28" ht="15.75" customHeight="1" x14ac:dyDescent="0.25">
      <c r="A73" s="23"/>
      <c r="B73" s="24"/>
      <c r="C73" s="24"/>
      <c r="D73" s="25"/>
      <c r="E73" s="25"/>
      <c r="F73" s="23"/>
      <c r="G73" s="23"/>
      <c r="H73" s="23"/>
      <c r="I73" s="23"/>
      <c r="J73" s="23"/>
      <c r="K73" s="23"/>
      <c r="L73" s="23"/>
      <c r="M73" s="23"/>
      <c r="N73" s="23"/>
      <c r="O73" s="23"/>
      <c r="P73" s="23"/>
      <c r="Q73" s="23"/>
      <c r="R73" s="23"/>
      <c r="S73" s="23"/>
      <c r="T73" s="23"/>
      <c r="U73" s="23"/>
      <c r="V73" s="23"/>
      <c r="W73" s="23"/>
      <c r="X73" s="23"/>
      <c r="Y73" s="23"/>
      <c r="Z73" s="23"/>
      <c r="AA73" s="23"/>
      <c r="AB73" s="23"/>
    </row>
    <row r="74" spans="1:28" ht="15.75" customHeight="1" x14ac:dyDescent="0.25">
      <c r="A74" s="23"/>
      <c r="B74" s="24"/>
      <c r="C74" s="24"/>
      <c r="D74" s="25"/>
      <c r="E74" s="25"/>
      <c r="F74" s="23"/>
      <c r="G74" s="23"/>
      <c r="H74" s="23"/>
      <c r="I74" s="23"/>
      <c r="J74" s="23"/>
      <c r="K74" s="23"/>
      <c r="L74" s="23"/>
      <c r="M74" s="23"/>
      <c r="N74" s="23"/>
      <c r="O74" s="23"/>
      <c r="P74" s="23"/>
      <c r="Q74" s="23"/>
      <c r="R74" s="23"/>
      <c r="S74" s="23"/>
      <c r="T74" s="23"/>
      <c r="U74" s="23"/>
      <c r="V74" s="23"/>
      <c r="W74" s="23"/>
      <c r="X74" s="23"/>
      <c r="Y74" s="23"/>
      <c r="Z74" s="23"/>
      <c r="AA74" s="23"/>
      <c r="AB74" s="23"/>
    </row>
    <row r="75" spans="1:28" ht="15.75" customHeight="1" x14ac:dyDescent="0.25">
      <c r="A75" s="23"/>
      <c r="B75" s="24"/>
      <c r="C75" s="24"/>
      <c r="D75" s="25"/>
      <c r="E75" s="25"/>
      <c r="F75" s="23"/>
      <c r="G75" s="23"/>
      <c r="H75" s="23"/>
      <c r="I75" s="23"/>
      <c r="J75" s="23"/>
      <c r="K75" s="23"/>
      <c r="L75" s="23"/>
      <c r="M75" s="23"/>
      <c r="N75" s="23"/>
      <c r="O75" s="23"/>
      <c r="P75" s="23"/>
      <c r="Q75" s="23"/>
      <c r="R75" s="23"/>
      <c r="S75" s="23"/>
      <c r="T75" s="23"/>
      <c r="U75" s="23"/>
      <c r="V75" s="23"/>
      <c r="W75" s="23"/>
      <c r="X75" s="23"/>
      <c r="Y75" s="23"/>
      <c r="Z75" s="23"/>
      <c r="AA75" s="23"/>
      <c r="AB75" s="23"/>
    </row>
    <row r="76" spans="1:28" ht="15.75" customHeight="1" x14ac:dyDescent="0.25">
      <c r="A76" s="23"/>
      <c r="B76" s="24"/>
      <c r="C76" s="24"/>
      <c r="D76" s="25"/>
      <c r="E76" s="25"/>
      <c r="F76" s="23"/>
      <c r="G76" s="23"/>
      <c r="H76" s="23"/>
      <c r="I76" s="23"/>
      <c r="J76" s="23"/>
      <c r="K76" s="23"/>
      <c r="L76" s="23"/>
      <c r="M76" s="23"/>
      <c r="N76" s="23"/>
      <c r="O76" s="23"/>
      <c r="P76" s="23"/>
      <c r="Q76" s="23"/>
      <c r="R76" s="23"/>
      <c r="S76" s="23"/>
      <c r="T76" s="23"/>
      <c r="U76" s="23"/>
      <c r="V76" s="23"/>
      <c r="W76" s="23"/>
      <c r="X76" s="23"/>
      <c r="Y76" s="23"/>
      <c r="Z76" s="23"/>
      <c r="AA76" s="23"/>
      <c r="AB76" s="23"/>
    </row>
    <row r="77" spans="1:28" ht="15.75" customHeight="1" x14ac:dyDescent="0.25">
      <c r="A77" s="23"/>
      <c r="B77" s="24"/>
      <c r="C77" s="24"/>
      <c r="D77" s="25"/>
      <c r="E77" s="25"/>
      <c r="F77" s="23"/>
      <c r="G77" s="23"/>
      <c r="H77" s="23"/>
      <c r="I77" s="23"/>
      <c r="J77" s="23"/>
      <c r="K77" s="23"/>
      <c r="L77" s="23"/>
      <c r="M77" s="23"/>
      <c r="N77" s="23"/>
      <c r="O77" s="23"/>
      <c r="P77" s="23"/>
      <c r="Q77" s="23"/>
      <c r="R77" s="23"/>
      <c r="S77" s="23"/>
      <c r="T77" s="23"/>
      <c r="U77" s="23"/>
      <c r="V77" s="23"/>
      <c r="W77" s="23"/>
      <c r="X77" s="23"/>
      <c r="Y77" s="23"/>
      <c r="Z77" s="23"/>
      <c r="AA77" s="23"/>
      <c r="AB77" s="23"/>
    </row>
    <row r="78" spans="1:28" ht="15.75" customHeight="1" x14ac:dyDescent="0.25">
      <c r="A78" s="23"/>
      <c r="B78" s="24"/>
      <c r="C78" s="24"/>
      <c r="D78" s="25"/>
      <c r="E78" s="25"/>
      <c r="F78" s="23"/>
      <c r="G78" s="23"/>
      <c r="H78" s="23"/>
      <c r="I78" s="23"/>
      <c r="J78" s="23"/>
      <c r="K78" s="23"/>
      <c r="L78" s="23"/>
      <c r="M78" s="23"/>
      <c r="N78" s="23"/>
      <c r="O78" s="23"/>
      <c r="P78" s="23"/>
      <c r="Q78" s="23"/>
      <c r="R78" s="23"/>
      <c r="S78" s="23"/>
      <c r="T78" s="23"/>
      <c r="U78" s="23"/>
      <c r="V78" s="23"/>
      <c r="W78" s="23"/>
      <c r="X78" s="23"/>
      <c r="Y78" s="23"/>
      <c r="Z78" s="23"/>
      <c r="AA78" s="23"/>
      <c r="AB78" s="23"/>
    </row>
    <row r="79" spans="1:28" ht="15.75" customHeight="1" x14ac:dyDescent="0.25">
      <c r="A79" s="23"/>
      <c r="B79" s="24"/>
      <c r="C79" s="24"/>
      <c r="D79" s="25"/>
      <c r="E79" s="25"/>
      <c r="F79" s="23"/>
      <c r="G79" s="23"/>
      <c r="H79" s="23"/>
      <c r="I79" s="23"/>
      <c r="J79" s="23"/>
      <c r="K79" s="23"/>
      <c r="L79" s="23"/>
      <c r="M79" s="23"/>
      <c r="N79" s="23"/>
      <c r="O79" s="23"/>
      <c r="P79" s="23"/>
      <c r="Q79" s="23"/>
      <c r="R79" s="23"/>
      <c r="S79" s="23"/>
      <c r="T79" s="23"/>
      <c r="U79" s="23"/>
      <c r="V79" s="23"/>
      <c r="W79" s="23"/>
      <c r="X79" s="23"/>
      <c r="Y79" s="23"/>
      <c r="Z79" s="23"/>
      <c r="AA79" s="23"/>
      <c r="AB79" s="23"/>
    </row>
    <row r="80" spans="1:28" ht="15.75" customHeight="1" x14ac:dyDescent="0.25">
      <c r="A80" s="23"/>
      <c r="B80" s="24"/>
      <c r="C80" s="24"/>
      <c r="D80" s="25"/>
      <c r="E80" s="25"/>
      <c r="F80" s="23"/>
      <c r="G80" s="23"/>
      <c r="H80" s="23"/>
      <c r="I80" s="23"/>
      <c r="J80" s="23"/>
      <c r="K80" s="23"/>
      <c r="L80" s="23"/>
      <c r="M80" s="23"/>
      <c r="N80" s="23"/>
      <c r="O80" s="23"/>
      <c r="P80" s="23"/>
      <c r="Q80" s="23"/>
      <c r="R80" s="23"/>
      <c r="S80" s="23"/>
      <c r="T80" s="23"/>
      <c r="U80" s="23"/>
      <c r="V80" s="23"/>
      <c r="W80" s="23"/>
      <c r="X80" s="23"/>
      <c r="Y80" s="23"/>
      <c r="Z80" s="23"/>
      <c r="AA80" s="23"/>
      <c r="AB80" s="23"/>
    </row>
    <row r="81" spans="1:28" ht="15.75" customHeight="1" x14ac:dyDescent="0.25">
      <c r="A81" s="23"/>
      <c r="B81" s="24"/>
      <c r="C81" s="24"/>
      <c r="D81" s="25"/>
      <c r="E81" s="25"/>
      <c r="F81" s="23"/>
      <c r="G81" s="23"/>
      <c r="H81" s="23"/>
      <c r="I81" s="23"/>
      <c r="J81" s="23"/>
      <c r="K81" s="23"/>
      <c r="L81" s="23"/>
      <c r="M81" s="23"/>
      <c r="N81" s="23"/>
      <c r="O81" s="23"/>
      <c r="P81" s="23"/>
      <c r="Q81" s="23"/>
      <c r="R81" s="23"/>
      <c r="S81" s="23"/>
      <c r="T81" s="23"/>
      <c r="U81" s="23"/>
      <c r="V81" s="23"/>
      <c r="W81" s="23"/>
      <c r="X81" s="23"/>
      <c r="Y81" s="23"/>
      <c r="Z81" s="23"/>
      <c r="AA81" s="23"/>
      <c r="AB81" s="23"/>
    </row>
    <row r="82" spans="1:28" ht="15.75" customHeight="1" x14ac:dyDescent="0.25">
      <c r="A82" s="23"/>
      <c r="B82" s="24"/>
      <c r="C82" s="24"/>
      <c r="D82" s="25"/>
      <c r="E82" s="25"/>
      <c r="F82" s="23"/>
      <c r="G82" s="23"/>
      <c r="H82" s="23"/>
      <c r="I82" s="23"/>
      <c r="J82" s="23"/>
      <c r="K82" s="23"/>
      <c r="L82" s="23"/>
      <c r="M82" s="23"/>
      <c r="N82" s="23"/>
      <c r="O82" s="23"/>
      <c r="P82" s="23"/>
      <c r="Q82" s="23"/>
      <c r="R82" s="23"/>
      <c r="S82" s="23"/>
      <c r="T82" s="23"/>
      <c r="U82" s="23"/>
      <c r="V82" s="23"/>
      <c r="W82" s="23"/>
      <c r="X82" s="23"/>
      <c r="Y82" s="23"/>
      <c r="Z82" s="23"/>
      <c r="AA82" s="23"/>
      <c r="AB82" s="23"/>
    </row>
    <row r="83" spans="1:28" ht="15.75" customHeight="1" x14ac:dyDescent="0.25">
      <c r="A83" s="23"/>
      <c r="B83" s="24"/>
      <c r="C83" s="24"/>
      <c r="D83" s="25"/>
      <c r="E83" s="25"/>
      <c r="F83" s="23"/>
      <c r="G83" s="23"/>
      <c r="H83" s="23"/>
      <c r="I83" s="23"/>
      <c r="J83" s="23"/>
      <c r="K83" s="23"/>
      <c r="L83" s="23"/>
      <c r="M83" s="23"/>
      <c r="N83" s="23"/>
      <c r="O83" s="23"/>
      <c r="P83" s="23"/>
      <c r="Q83" s="23"/>
      <c r="R83" s="23"/>
      <c r="S83" s="23"/>
      <c r="T83" s="23"/>
      <c r="U83" s="23"/>
      <c r="V83" s="23"/>
      <c r="W83" s="23"/>
      <c r="X83" s="23"/>
      <c r="Y83" s="23"/>
      <c r="Z83" s="23"/>
      <c r="AA83" s="23"/>
      <c r="AB83" s="23"/>
    </row>
    <row r="84" spans="1:28" ht="15.75" customHeight="1" x14ac:dyDescent="0.25">
      <c r="A84" s="23"/>
      <c r="B84" s="24"/>
      <c r="C84" s="24"/>
      <c r="D84" s="25"/>
      <c r="E84" s="25"/>
      <c r="F84" s="23"/>
      <c r="G84" s="23"/>
      <c r="H84" s="23"/>
      <c r="I84" s="23"/>
      <c r="J84" s="23"/>
      <c r="K84" s="23"/>
      <c r="L84" s="23"/>
      <c r="M84" s="23"/>
      <c r="N84" s="23"/>
      <c r="O84" s="23"/>
      <c r="P84" s="23"/>
      <c r="Q84" s="23"/>
      <c r="R84" s="23"/>
      <c r="S84" s="23"/>
      <c r="T84" s="23"/>
      <c r="U84" s="23"/>
      <c r="V84" s="23"/>
      <c r="W84" s="23"/>
      <c r="X84" s="23"/>
      <c r="Y84" s="23"/>
      <c r="Z84" s="23"/>
      <c r="AA84" s="23"/>
      <c r="AB84" s="23"/>
    </row>
    <row r="85" spans="1:28" ht="15.75" customHeight="1" x14ac:dyDescent="0.25">
      <c r="A85" s="23"/>
      <c r="B85" s="24"/>
      <c r="C85" s="24"/>
      <c r="D85" s="25"/>
      <c r="E85" s="25"/>
      <c r="F85" s="23"/>
      <c r="G85" s="23"/>
      <c r="H85" s="23"/>
      <c r="I85" s="23"/>
      <c r="J85" s="23"/>
      <c r="K85" s="23"/>
      <c r="L85" s="23"/>
      <c r="M85" s="23"/>
      <c r="N85" s="23"/>
      <c r="O85" s="23"/>
      <c r="P85" s="23"/>
      <c r="Q85" s="23"/>
      <c r="R85" s="23"/>
      <c r="S85" s="23"/>
      <c r="T85" s="23"/>
      <c r="U85" s="23"/>
      <c r="V85" s="23"/>
      <c r="W85" s="23"/>
      <c r="X85" s="23"/>
      <c r="Y85" s="23"/>
      <c r="Z85" s="23"/>
      <c r="AA85" s="23"/>
      <c r="AB85" s="23"/>
    </row>
    <row r="86" spans="1:28" ht="15.75" customHeight="1" x14ac:dyDescent="0.25">
      <c r="A86" s="23"/>
      <c r="B86" s="24"/>
      <c r="C86" s="24"/>
      <c r="D86" s="25"/>
      <c r="E86" s="25"/>
      <c r="F86" s="23"/>
      <c r="G86" s="23"/>
      <c r="H86" s="23"/>
      <c r="I86" s="23"/>
      <c r="J86" s="23"/>
      <c r="K86" s="23"/>
      <c r="L86" s="23"/>
      <c r="M86" s="23"/>
      <c r="N86" s="23"/>
      <c r="O86" s="23"/>
      <c r="P86" s="23"/>
      <c r="Q86" s="23"/>
      <c r="R86" s="23"/>
      <c r="S86" s="23"/>
      <c r="T86" s="23"/>
      <c r="U86" s="23"/>
      <c r="V86" s="23"/>
      <c r="W86" s="23"/>
      <c r="X86" s="23"/>
      <c r="Y86" s="23"/>
      <c r="Z86" s="23"/>
      <c r="AA86" s="23"/>
      <c r="AB86" s="23"/>
    </row>
    <row r="87" spans="1:28" ht="15.75" customHeight="1" x14ac:dyDescent="0.25">
      <c r="A87" s="23"/>
      <c r="B87" s="24"/>
      <c r="C87" s="24"/>
      <c r="D87" s="25"/>
      <c r="E87" s="25"/>
      <c r="F87" s="23"/>
      <c r="G87" s="23"/>
      <c r="H87" s="23"/>
      <c r="I87" s="23"/>
      <c r="J87" s="23"/>
      <c r="K87" s="23"/>
      <c r="L87" s="23"/>
      <c r="M87" s="23"/>
      <c r="N87" s="23"/>
      <c r="O87" s="23"/>
      <c r="P87" s="23"/>
      <c r="Q87" s="23"/>
      <c r="R87" s="23"/>
      <c r="S87" s="23"/>
      <c r="T87" s="23"/>
      <c r="U87" s="23"/>
      <c r="V87" s="23"/>
      <c r="W87" s="23"/>
      <c r="X87" s="23"/>
      <c r="Y87" s="23"/>
      <c r="Z87" s="23"/>
      <c r="AA87" s="23"/>
      <c r="AB87" s="23"/>
    </row>
    <row r="88" spans="1:28" ht="15.75" customHeight="1" x14ac:dyDescent="0.25">
      <c r="A88" s="23"/>
      <c r="B88" s="24"/>
      <c r="C88" s="24"/>
      <c r="D88" s="25"/>
      <c r="E88" s="25"/>
      <c r="F88" s="23"/>
      <c r="G88" s="23"/>
      <c r="H88" s="23"/>
      <c r="I88" s="23"/>
      <c r="J88" s="23"/>
      <c r="K88" s="23"/>
      <c r="L88" s="23"/>
      <c r="M88" s="23"/>
      <c r="N88" s="23"/>
      <c r="O88" s="23"/>
      <c r="P88" s="23"/>
      <c r="Q88" s="23"/>
      <c r="R88" s="23"/>
      <c r="S88" s="23"/>
      <c r="T88" s="23"/>
      <c r="U88" s="23"/>
      <c r="V88" s="23"/>
      <c r="W88" s="23"/>
      <c r="X88" s="23"/>
      <c r="Y88" s="23"/>
      <c r="Z88" s="23"/>
      <c r="AA88" s="23"/>
      <c r="AB88" s="23"/>
    </row>
    <row r="89" spans="1:28" ht="15.75" customHeight="1" x14ac:dyDescent="0.25">
      <c r="A89" s="23"/>
      <c r="B89" s="24"/>
      <c r="C89" s="24"/>
      <c r="D89" s="25"/>
      <c r="E89" s="25"/>
      <c r="F89" s="23"/>
      <c r="G89" s="23"/>
      <c r="H89" s="23"/>
      <c r="I89" s="23"/>
      <c r="J89" s="23"/>
      <c r="K89" s="23"/>
      <c r="L89" s="23"/>
      <c r="M89" s="23"/>
      <c r="N89" s="23"/>
      <c r="O89" s="23"/>
      <c r="P89" s="23"/>
      <c r="Q89" s="23"/>
      <c r="R89" s="23"/>
      <c r="S89" s="23"/>
      <c r="T89" s="23"/>
      <c r="U89" s="23"/>
      <c r="V89" s="23"/>
      <c r="W89" s="23"/>
      <c r="X89" s="23"/>
      <c r="Y89" s="23"/>
      <c r="Z89" s="23"/>
      <c r="AA89" s="23"/>
      <c r="AB89" s="23"/>
    </row>
    <row r="90" spans="1:28" ht="15.75" customHeight="1" x14ac:dyDescent="0.25">
      <c r="A90" s="23"/>
      <c r="B90" s="24"/>
      <c r="C90" s="24"/>
      <c r="D90" s="25"/>
      <c r="E90" s="25"/>
      <c r="F90" s="23"/>
      <c r="G90" s="23"/>
      <c r="H90" s="23"/>
      <c r="I90" s="23"/>
      <c r="J90" s="23"/>
      <c r="K90" s="23"/>
      <c r="L90" s="23"/>
      <c r="M90" s="23"/>
      <c r="N90" s="23"/>
      <c r="O90" s="23"/>
      <c r="P90" s="23"/>
      <c r="Q90" s="23"/>
      <c r="R90" s="23"/>
      <c r="S90" s="23"/>
      <c r="T90" s="23"/>
      <c r="U90" s="23"/>
      <c r="V90" s="23"/>
      <c r="W90" s="23"/>
      <c r="X90" s="23"/>
      <c r="Y90" s="23"/>
      <c r="Z90" s="23"/>
      <c r="AA90" s="23"/>
      <c r="AB90" s="23"/>
    </row>
    <row r="91" spans="1:28" ht="15.75" customHeight="1" x14ac:dyDescent="0.25">
      <c r="A91" s="23"/>
      <c r="B91" s="24"/>
      <c r="C91" s="24"/>
      <c r="D91" s="25"/>
      <c r="E91" s="25"/>
      <c r="F91" s="23"/>
      <c r="G91" s="23"/>
      <c r="H91" s="23"/>
      <c r="I91" s="23"/>
      <c r="J91" s="23"/>
      <c r="K91" s="23"/>
      <c r="L91" s="23"/>
      <c r="M91" s="23"/>
      <c r="N91" s="23"/>
      <c r="O91" s="23"/>
      <c r="P91" s="23"/>
      <c r="Q91" s="23"/>
      <c r="R91" s="23"/>
      <c r="S91" s="23"/>
      <c r="T91" s="23"/>
      <c r="U91" s="23"/>
      <c r="V91" s="23"/>
      <c r="W91" s="23"/>
      <c r="X91" s="23"/>
      <c r="Y91" s="23"/>
      <c r="Z91" s="23"/>
      <c r="AA91" s="23"/>
      <c r="AB91" s="23"/>
    </row>
    <row r="92" spans="1:28" ht="15.75" customHeight="1" x14ac:dyDescent="0.25">
      <c r="A92" s="23"/>
      <c r="B92" s="24"/>
      <c r="C92" s="24"/>
      <c r="D92" s="25"/>
      <c r="E92" s="25"/>
      <c r="F92" s="23"/>
      <c r="G92" s="23"/>
      <c r="H92" s="23"/>
      <c r="I92" s="23"/>
      <c r="J92" s="23"/>
      <c r="K92" s="23"/>
      <c r="L92" s="23"/>
      <c r="M92" s="23"/>
      <c r="N92" s="23"/>
      <c r="O92" s="23"/>
      <c r="P92" s="23"/>
      <c r="Q92" s="23"/>
      <c r="R92" s="23"/>
      <c r="S92" s="23"/>
      <c r="T92" s="23"/>
      <c r="U92" s="23"/>
      <c r="V92" s="23"/>
      <c r="W92" s="23"/>
      <c r="X92" s="23"/>
      <c r="Y92" s="23"/>
      <c r="Z92" s="23"/>
      <c r="AA92" s="23"/>
      <c r="AB92" s="23"/>
    </row>
    <row r="93" spans="1:28" ht="15.75" customHeight="1" x14ac:dyDescent="0.25">
      <c r="A93" s="23"/>
      <c r="B93" s="24"/>
      <c r="C93" s="24"/>
      <c r="D93" s="25"/>
      <c r="E93" s="25"/>
      <c r="F93" s="23"/>
      <c r="G93" s="23"/>
      <c r="H93" s="23"/>
      <c r="I93" s="23"/>
      <c r="J93" s="23"/>
      <c r="K93" s="23"/>
      <c r="L93" s="23"/>
      <c r="M93" s="23"/>
      <c r="N93" s="23"/>
      <c r="O93" s="23"/>
      <c r="P93" s="23"/>
      <c r="Q93" s="23"/>
      <c r="R93" s="23"/>
      <c r="S93" s="23"/>
      <c r="T93" s="23"/>
      <c r="U93" s="23"/>
      <c r="V93" s="23"/>
      <c r="W93" s="23"/>
      <c r="X93" s="23"/>
      <c r="Y93" s="23"/>
      <c r="Z93" s="23"/>
      <c r="AA93" s="23"/>
      <c r="AB93" s="23"/>
    </row>
    <row r="94" spans="1:28" ht="15.75" customHeight="1" x14ac:dyDescent="0.25">
      <c r="A94" s="23"/>
      <c r="B94" s="24"/>
      <c r="C94" s="24"/>
      <c r="D94" s="25"/>
      <c r="E94" s="25"/>
      <c r="F94" s="23"/>
      <c r="G94" s="23"/>
      <c r="H94" s="23"/>
      <c r="I94" s="23"/>
      <c r="J94" s="23"/>
      <c r="K94" s="23"/>
      <c r="L94" s="23"/>
      <c r="M94" s="23"/>
      <c r="N94" s="23"/>
      <c r="O94" s="23"/>
      <c r="P94" s="23"/>
      <c r="Q94" s="23"/>
      <c r="R94" s="23"/>
      <c r="S94" s="23"/>
      <c r="T94" s="23"/>
      <c r="U94" s="23"/>
      <c r="V94" s="23"/>
      <c r="W94" s="23"/>
      <c r="X94" s="23"/>
      <c r="Y94" s="23"/>
      <c r="Z94" s="23"/>
      <c r="AA94" s="23"/>
      <c r="AB94" s="23"/>
    </row>
    <row r="95" spans="1:28" ht="15.75" customHeight="1" x14ac:dyDescent="0.25">
      <c r="A95" s="23"/>
      <c r="B95" s="24"/>
      <c r="C95" s="24"/>
      <c r="D95" s="25"/>
      <c r="E95" s="25"/>
      <c r="F95" s="23"/>
      <c r="G95" s="23"/>
      <c r="H95" s="23"/>
      <c r="I95" s="23"/>
      <c r="J95" s="23"/>
      <c r="K95" s="23"/>
      <c r="L95" s="23"/>
      <c r="M95" s="23"/>
      <c r="N95" s="23"/>
      <c r="O95" s="23"/>
      <c r="P95" s="23"/>
      <c r="Q95" s="23"/>
      <c r="R95" s="23"/>
      <c r="S95" s="23"/>
      <c r="T95" s="23"/>
      <c r="U95" s="23"/>
      <c r="V95" s="23"/>
      <c r="W95" s="23"/>
      <c r="X95" s="23"/>
      <c r="Y95" s="23"/>
      <c r="Z95" s="23"/>
      <c r="AA95" s="23"/>
      <c r="AB95" s="23"/>
    </row>
    <row r="96" spans="1:28" ht="15.75" customHeight="1" x14ac:dyDescent="0.25">
      <c r="A96" s="23"/>
      <c r="B96" s="24"/>
      <c r="C96" s="24"/>
      <c r="D96" s="25"/>
      <c r="E96" s="25"/>
      <c r="F96" s="23"/>
      <c r="G96" s="23"/>
      <c r="H96" s="23"/>
      <c r="I96" s="23"/>
      <c r="J96" s="23"/>
      <c r="K96" s="23"/>
      <c r="L96" s="23"/>
      <c r="M96" s="23"/>
      <c r="N96" s="23"/>
      <c r="O96" s="23"/>
      <c r="P96" s="23"/>
      <c r="Q96" s="23"/>
      <c r="R96" s="23"/>
      <c r="S96" s="23"/>
      <c r="T96" s="23"/>
      <c r="U96" s="23"/>
      <c r="V96" s="23"/>
      <c r="W96" s="23"/>
      <c r="X96" s="23"/>
      <c r="Y96" s="23"/>
      <c r="Z96" s="23"/>
      <c r="AA96" s="23"/>
      <c r="AB96" s="23"/>
    </row>
    <row r="97" spans="1:28" ht="15.75" customHeight="1" x14ac:dyDescent="0.25">
      <c r="A97" s="23"/>
      <c r="B97" s="24"/>
      <c r="C97" s="24"/>
      <c r="D97" s="25"/>
      <c r="E97" s="25"/>
      <c r="F97" s="23"/>
      <c r="G97" s="23"/>
      <c r="H97" s="23"/>
      <c r="I97" s="23"/>
      <c r="J97" s="23"/>
      <c r="K97" s="23"/>
      <c r="L97" s="23"/>
      <c r="M97" s="23"/>
      <c r="N97" s="23"/>
      <c r="O97" s="23"/>
      <c r="P97" s="23"/>
      <c r="Q97" s="23"/>
      <c r="R97" s="23"/>
      <c r="S97" s="23"/>
      <c r="T97" s="23"/>
      <c r="U97" s="23"/>
      <c r="V97" s="23"/>
      <c r="W97" s="23"/>
      <c r="X97" s="23"/>
      <c r="Y97" s="23"/>
      <c r="Z97" s="23"/>
      <c r="AA97" s="23"/>
      <c r="AB97" s="23"/>
    </row>
    <row r="98" spans="1:28" ht="15.75" customHeight="1" x14ac:dyDescent="0.25">
      <c r="A98" s="23"/>
      <c r="B98" s="24"/>
      <c r="C98" s="24"/>
      <c r="D98" s="25"/>
      <c r="E98" s="25"/>
      <c r="F98" s="23"/>
      <c r="G98" s="23"/>
      <c r="H98" s="23"/>
      <c r="I98" s="23"/>
      <c r="J98" s="23"/>
      <c r="K98" s="23"/>
      <c r="L98" s="23"/>
      <c r="M98" s="23"/>
      <c r="N98" s="23"/>
      <c r="O98" s="23"/>
      <c r="P98" s="23"/>
      <c r="Q98" s="23"/>
      <c r="R98" s="23"/>
      <c r="S98" s="23"/>
      <c r="T98" s="23"/>
      <c r="U98" s="23"/>
      <c r="V98" s="23"/>
      <c r="W98" s="23"/>
      <c r="X98" s="23"/>
      <c r="Y98" s="23"/>
      <c r="Z98" s="23"/>
      <c r="AA98" s="23"/>
      <c r="AB98" s="23"/>
    </row>
    <row r="99" spans="1:28" ht="15.75" customHeight="1" x14ac:dyDescent="0.25">
      <c r="A99" s="23"/>
      <c r="B99" s="24"/>
      <c r="C99" s="24"/>
      <c r="D99" s="25"/>
      <c r="E99" s="25"/>
      <c r="F99" s="23"/>
      <c r="G99" s="23"/>
      <c r="H99" s="23"/>
      <c r="I99" s="23"/>
      <c r="J99" s="23"/>
      <c r="K99" s="23"/>
      <c r="L99" s="23"/>
      <c r="M99" s="23"/>
      <c r="N99" s="23"/>
      <c r="O99" s="23"/>
      <c r="P99" s="23"/>
      <c r="Q99" s="23"/>
      <c r="R99" s="23"/>
      <c r="S99" s="23"/>
      <c r="T99" s="23"/>
      <c r="U99" s="23"/>
      <c r="V99" s="23"/>
      <c r="W99" s="23"/>
      <c r="X99" s="23"/>
      <c r="Y99" s="23"/>
      <c r="Z99" s="23"/>
      <c r="AA99" s="23"/>
      <c r="AB99" s="23"/>
    </row>
    <row r="100" spans="1:28" ht="15.75" customHeight="1" x14ac:dyDescent="0.25">
      <c r="A100" s="23"/>
      <c r="B100" s="24"/>
      <c r="C100" s="24"/>
      <c r="D100" s="25"/>
      <c r="E100" s="25"/>
      <c r="F100" s="23"/>
      <c r="G100" s="23"/>
      <c r="H100" s="23"/>
      <c r="I100" s="23"/>
      <c r="J100" s="23"/>
      <c r="K100" s="23"/>
      <c r="L100" s="23"/>
      <c r="M100" s="23"/>
      <c r="N100" s="23"/>
      <c r="O100" s="23"/>
      <c r="P100" s="23"/>
      <c r="Q100" s="23"/>
      <c r="R100" s="23"/>
      <c r="S100" s="23"/>
      <c r="T100" s="23"/>
      <c r="U100" s="23"/>
      <c r="V100" s="23"/>
      <c r="W100" s="23"/>
      <c r="X100" s="23"/>
      <c r="Y100" s="23"/>
      <c r="Z100" s="23"/>
      <c r="AA100" s="23"/>
      <c r="AB100" s="23"/>
    </row>
    <row r="101" spans="1:28" ht="15.75" customHeight="1" x14ac:dyDescent="0.25">
      <c r="A101" s="23"/>
      <c r="B101" s="24"/>
      <c r="C101" s="24"/>
      <c r="D101" s="25"/>
      <c r="E101" s="25"/>
      <c r="F101" s="23"/>
      <c r="G101" s="23"/>
      <c r="H101" s="23"/>
      <c r="I101" s="23"/>
      <c r="J101" s="23"/>
      <c r="K101" s="23"/>
      <c r="L101" s="23"/>
      <c r="M101" s="23"/>
      <c r="N101" s="23"/>
      <c r="O101" s="23"/>
      <c r="P101" s="23"/>
      <c r="Q101" s="23"/>
      <c r="R101" s="23"/>
      <c r="S101" s="23"/>
      <c r="T101" s="23"/>
      <c r="U101" s="23"/>
      <c r="V101" s="23"/>
      <c r="W101" s="23"/>
      <c r="X101" s="23"/>
      <c r="Y101" s="23"/>
      <c r="Z101" s="23"/>
      <c r="AA101" s="23"/>
      <c r="AB101" s="23"/>
    </row>
    <row r="102" spans="1:28" ht="15.75" customHeight="1" x14ac:dyDescent="0.25">
      <c r="A102" s="23"/>
      <c r="B102" s="24"/>
      <c r="C102" s="24"/>
      <c r="D102" s="25"/>
      <c r="E102" s="25"/>
      <c r="F102" s="23"/>
      <c r="G102" s="23"/>
      <c r="H102" s="23"/>
      <c r="I102" s="23"/>
      <c r="J102" s="23"/>
      <c r="K102" s="23"/>
      <c r="L102" s="23"/>
      <c r="M102" s="23"/>
      <c r="N102" s="23"/>
      <c r="O102" s="23"/>
      <c r="P102" s="23"/>
      <c r="Q102" s="23"/>
      <c r="R102" s="23"/>
      <c r="S102" s="23"/>
      <c r="T102" s="23"/>
      <c r="U102" s="23"/>
      <c r="V102" s="23"/>
      <c r="W102" s="23"/>
      <c r="X102" s="23"/>
      <c r="Y102" s="23"/>
      <c r="Z102" s="23"/>
      <c r="AA102" s="23"/>
      <c r="AB102" s="23"/>
    </row>
    <row r="103" spans="1:28" ht="15.75" customHeight="1" x14ac:dyDescent="0.25">
      <c r="A103" s="23"/>
      <c r="B103" s="24"/>
      <c r="C103" s="24"/>
      <c r="D103" s="25"/>
      <c r="E103" s="25"/>
      <c r="F103" s="23"/>
      <c r="G103" s="23"/>
      <c r="H103" s="23"/>
      <c r="I103" s="23"/>
      <c r="J103" s="23"/>
      <c r="K103" s="23"/>
      <c r="L103" s="23"/>
      <c r="M103" s="23"/>
      <c r="N103" s="23"/>
      <c r="O103" s="23"/>
      <c r="P103" s="23"/>
      <c r="Q103" s="23"/>
      <c r="R103" s="23"/>
      <c r="S103" s="23"/>
      <c r="T103" s="23"/>
      <c r="U103" s="23"/>
      <c r="V103" s="23"/>
      <c r="W103" s="23"/>
      <c r="X103" s="23"/>
      <c r="Y103" s="23"/>
      <c r="Z103" s="23"/>
      <c r="AA103" s="23"/>
      <c r="AB103" s="23"/>
    </row>
    <row r="104" spans="1:28" ht="15.75" customHeight="1" x14ac:dyDescent="0.25">
      <c r="A104" s="23"/>
      <c r="B104" s="24"/>
      <c r="C104" s="24"/>
      <c r="D104" s="25"/>
      <c r="E104" s="25"/>
      <c r="F104" s="23"/>
      <c r="G104" s="23"/>
      <c r="H104" s="23"/>
      <c r="I104" s="23"/>
      <c r="J104" s="23"/>
      <c r="K104" s="23"/>
      <c r="L104" s="23"/>
      <c r="M104" s="23"/>
      <c r="N104" s="23"/>
      <c r="O104" s="23"/>
      <c r="P104" s="23"/>
      <c r="Q104" s="23"/>
      <c r="R104" s="23"/>
      <c r="S104" s="23"/>
      <c r="T104" s="23"/>
      <c r="U104" s="23"/>
      <c r="V104" s="23"/>
      <c r="W104" s="23"/>
      <c r="X104" s="23"/>
      <c r="Y104" s="23"/>
      <c r="Z104" s="23"/>
      <c r="AA104" s="23"/>
      <c r="AB104" s="23"/>
    </row>
    <row r="105" spans="1:28" ht="15.75" customHeight="1" x14ac:dyDescent="0.25">
      <c r="A105" s="23"/>
      <c r="B105" s="24"/>
      <c r="C105" s="24"/>
      <c r="D105" s="25"/>
      <c r="E105" s="25"/>
      <c r="F105" s="23"/>
      <c r="G105" s="23"/>
      <c r="H105" s="23"/>
      <c r="I105" s="23"/>
      <c r="J105" s="23"/>
      <c r="K105" s="23"/>
      <c r="L105" s="23"/>
      <c r="M105" s="23"/>
      <c r="N105" s="23"/>
      <c r="O105" s="23"/>
      <c r="P105" s="23"/>
      <c r="Q105" s="23"/>
      <c r="R105" s="23"/>
      <c r="S105" s="23"/>
      <c r="T105" s="23"/>
      <c r="U105" s="23"/>
      <c r="V105" s="23"/>
      <c r="W105" s="23"/>
      <c r="X105" s="23"/>
      <c r="Y105" s="23"/>
      <c r="Z105" s="23"/>
      <c r="AA105" s="23"/>
      <c r="AB105" s="23"/>
    </row>
    <row r="106" spans="1:28" ht="15.75" customHeight="1" x14ac:dyDescent="0.25">
      <c r="A106" s="23"/>
      <c r="B106" s="24"/>
      <c r="C106" s="24"/>
      <c r="D106" s="25"/>
      <c r="E106" s="25"/>
      <c r="F106" s="23"/>
      <c r="G106" s="23"/>
      <c r="H106" s="23"/>
      <c r="I106" s="23"/>
      <c r="J106" s="23"/>
      <c r="K106" s="23"/>
      <c r="L106" s="23"/>
      <c r="M106" s="23"/>
      <c r="N106" s="23"/>
      <c r="O106" s="23"/>
      <c r="P106" s="23"/>
      <c r="Q106" s="23"/>
      <c r="R106" s="23"/>
      <c r="S106" s="23"/>
      <c r="T106" s="23"/>
      <c r="U106" s="23"/>
      <c r="V106" s="23"/>
      <c r="W106" s="23"/>
      <c r="X106" s="23"/>
      <c r="Y106" s="23"/>
      <c r="Z106" s="23"/>
      <c r="AA106" s="23"/>
      <c r="AB106" s="23"/>
    </row>
    <row r="107" spans="1:28" ht="15.75" customHeight="1" x14ac:dyDescent="0.25">
      <c r="A107" s="23"/>
      <c r="B107" s="24"/>
      <c r="C107" s="24"/>
      <c r="D107" s="25"/>
      <c r="E107" s="25"/>
      <c r="F107" s="23"/>
      <c r="G107" s="23"/>
      <c r="H107" s="23"/>
      <c r="I107" s="23"/>
      <c r="J107" s="23"/>
      <c r="K107" s="23"/>
      <c r="L107" s="23"/>
      <c r="M107" s="23"/>
      <c r="N107" s="23"/>
      <c r="O107" s="23"/>
      <c r="P107" s="23"/>
      <c r="Q107" s="23"/>
      <c r="R107" s="23"/>
      <c r="S107" s="23"/>
      <c r="T107" s="23"/>
      <c r="U107" s="23"/>
      <c r="V107" s="23"/>
      <c r="W107" s="23"/>
      <c r="X107" s="23"/>
      <c r="Y107" s="23"/>
      <c r="Z107" s="23"/>
      <c r="AA107" s="23"/>
      <c r="AB107" s="23"/>
    </row>
    <row r="108" spans="1:28" ht="15.75" customHeight="1" x14ac:dyDescent="0.25">
      <c r="A108" s="23"/>
      <c r="B108" s="24"/>
      <c r="C108" s="24"/>
      <c r="D108" s="25"/>
      <c r="E108" s="25"/>
      <c r="F108" s="23"/>
      <c r="G108" s="23"/>
      <c r="H108" s="23"/>
      <c r="I108" s="23"/>
      <c r="J108" s="23"/>
      <c r="K108" s="23"/>
      <c r="L108" s="23"/>
      <c r="M108" s="23"/>
      <c r="N108" s="23"/>
      <c r="O108" s="23"/>
      <c r="P108" s="23"/>
      <c r="Q108" s="23"/>
      <c r="R108" s="23"/>
      <c r="S108" s="23"/>
      <c r="T108" s="23"/>
      <c r="U108" s="23"/>
      <c r="V108" s="23"/>
      <c r="W108" s="23"/>
      <c r="X108" s="23"/>
      <c r="Y108" s="23"/>
      <c r="Z108" s="23"/>
      <c r="AA108" s="23"/>
      <c r="AB108" s="23"/>
    </row>
    <row r="109" spans="1:28" ht="15.75" customHeight="1" x14ac:dyDescent="0.25">
      <c r="A109" s="23"/>
      <c r="B109" s="24"/>
      <c r="C109" s="24"/>
      <c r="D109" s="25"/>
      <c r="E109" s="25"/>
      <c r="F109" s="23"/>
      <c r="G109" s="23"/>
      <c r="H109" s="23"/>
      <c r="I109" s="23"/>
      <c r="J109" s="23"/>
      <c r="K109" s="23"/>
      <c r="L109" s="23"/>
      <c r="M109" s="23"/>
      <c r="N109" s="23"/>
      <c r="O109" s="23"/>
      <c r="P109" s="23"/>
      <c r="Q109" s="23"/>
      <c r="R109" s="23"/>
      <c r="S109" s="23"/>
      <c r="T109" s="23"/>
      <c r="U109" s="23"/>
      <c r="V109" s="23"/>
      <c r="W109" s="23"/>
      <c r="X109" s="23"/>
      <c r="Y109" s="23"/>
      <c r="Z109" s="23"/>
      <c r="AA109" s="23"/>
      <c r="AB109" s="23"/>
    </row>
    <row r="110" spans="1:28" ht="15.75" customHeight="1" x14ac:dyDescent="0.25">
      <c r="A110" s="23"/>
      <c r="B110" s="24"/>
      <c r="C110" s="24"/>
      <c r="D110" s="25"/>
      <c r="E110" s="25"/>
      <c r="F110" s="23"/>
      <c r="G110" s="23"/>
      <c r="H110" s="23"/>
      <c r="I110" s="23"/>
      <c r="J110" s="23"/>
      <c r="K110" s="23"/>
      <c r="L110" s="23"/>
      <c r="M110" s="23"/>
      <c r="N110" s="23"/>
      <c r="O110" s="23"/>
      <c r="P110" s="23"/>
      <c r="Q110" s="23"/>
      <c r="R110" s="23"/>
      <c r="S110" s="23"/>
      <c r="T110" s="23"/>
      <c r="U110" s="23"/>
      <c r="V110" s="23"/>
      <c r="W110" s="23"/>
      <c r="X110" s="23"/>
      <c r="Y110" s="23"/>
      <c r="Z110" s="23"/>
      <c r="AA110" s="23"/>
      <c r="AB110" s="23"/>
    </row>
    <row r="111" spans="1:28" ht="15.75" customHeight="1" x14ac:dyDescent="0.25">
      <c r="A111" s="23"/>
      <c r="B111" s="24"/>
      <c r="C111" s="24"/>
      <c r="D111" s="25"/>
      <c r="E111" s="25"/>
      <c r="F111" s="23"/>
      <c r="G111" s="23"/>
      <c r="H111" s="23"/>
      <c r="I111" s="23"/>
      <c r="J111" s="23"/>
      <c r="K111" s="23"/>
      <c r="L111" s="23"/>
      <c r="M111" s="23"/>
      <c r="N111" s="23"/>
      <c r="O111" s="23"/>
      <c r="P111" s="23"/>
      <c r="Q111" s="23"/>
      <c r="R111" s="23"/>
      <c r="S111" s="23"/>
      <c r="T111" s="23"/>
      <c r="U111" s="23"/>
      <c r="V111" s="23"/>
      <c r="W111" s="23"/>
      <c r="X111" s="23"/>
      <c r="Y111" s="23"/>
      <c r="Z111" s="23"/>
      <c r="AA111" s="23"/>
      <c r="AB111" s="23"/>
    </row>
    <row r="112" spans="1:28" ht="15.75" customHeight="1" x14ac:dyDescent="0.25">
      <c r="A112" s="23"/>
      <c r="B112" s="24"/>
      <c r="C112" s="24"/>
      <c r="D112" s="25"/>
      <c r="E112" s="25"/>
      <c r="F112" s="23"/>
      <c r="G112" s="23"/>
      <c r="H112" s="23"/>
      <c r="I112" s="23"/>
      <c r="J112" s="23"/>
      <c r="K112" s="23"/>
      <c r="L112" s="23"/>
      <c r="M112" s="23"/>
      <c r="N112" s="23"/>
      <c r="O112" s="23"/>
      <c r="P112" s="23"/>
      <c r="Q112" s="23"/>
      <c r="R112" s="23"/>
      <c r="S112" s="23"/>
      <c r="T112" s="23"/>
      <c r="U112" s="23"/>
      <c r="V112" s="23"/>
      <c r="W112" s="23"/>
      <c r="X112" s="23"/>
      <c r="Y112" s="23"/>
      <c r="Z112" s="23"/>
      <c r="AA112" s="23"/>
      <c r="AB112" s="23"/>
    </row>
    <row r="113" spans="1:28" ht="15.75" customHeight="1" x14ac:dyDescent="0.25">
      <c r="A113" s="23"/>
      <c r="B113" s="24"/>
      <c r="C113" s="24"/>
      <c r="D113" s="25"/>
      <c r="E113" s="25"/>
      <c r="F113" s="23"/>
      <c r="G113" s="23"/>
      <c r="H113" s="23"/>
      <c r="I113" s="23"/>
      <c r="J113" s="23"/>
      <c r="K113" s="23"/>
      <c r="L113" s="23"/>
      <c r="M113" s="23"/>
      <c r="N113" s="23"/>
      <c r="O113" s="23"/>
      <c r="P113" s="23"/>
      <c r="Q113" s="23"/>
      <c r="R113" s="23"/>
      <c r="S113" s="23"/>
      <c r="T113" s="23"/>
      <c r="U113" s="23"/>
      <c r="V113" s="23"/>
      <c r="W113" s="23"/>
      <c r="X113" s="23"/>
      <c r="Y113" s="23"/>
      <c r="Z113" s="23"/>
      <c r="AA113" s="23"/>
      <c r="AB113" s="23"/>
    </row>
    <row r="114" spans="1:28" ht="15.75" customHeight="1" x14ac:dyDescent="0.25">
      <c r="A114" s="23"/>
      <c r="B114" s="24"/>
      <c r="C114" s="24"/>
      <c r="D114" s="25"/>
      <c r="E114" s="25"/>
      <c r="F114" s="23"/>
      <c r="G114" s="23"/>
      <c r="H114" s="23"/>
      <c r="I114" s="23"/>
      <c r="J114" s="23"/>
      <c r="K114" s="23"/>
      <c r="L114" s="23"/>
      <c r="M114" s="23"/>
      <c r="N114" s="23"/>
      <c r="O114" s="23"/>
      <c r="P114" s="23"/>
      <c r="Q114" s="23"/>
      <c r="R114" s="23"/>
      <c r="S114" s="23"/>
      <c r="T114" s="23"/>
      <c r="U114" s="23"/>
      <c r="V114" s="23"/>
      <c r="W114" s="23"/>
      <c r="X114" s="23"/>
      <c r="Y114" s="23"/>
      <c r="Z114" s="23"/>
      <c r="AA114" s="23"/>
      <c r="AB114" s="23"/>
    </row>
    <row r="115" spans="1:28" ht="15.75" customHeight="1" x14ac:dyDescent="0.25">
      <c r="A115" s="23"/>
      <c r="B115" s="24"/>
      <c r="C115" s="24"/>
      <c r="D115" s="25"/>
      <c r="E115" s="25"/>
      <c r="F115" s="23"/>
      <c r="G115" s="23"/>
      <c r="H115" s="23"/>
      <c r="I115" s="23"/>
      <c r="J115" s="23"/>
      <c r="K115" s="23"/>
      <c r="L115" s="23"/>
      <c r="M115" s="23"/>
      <c r="N115" s="23"/>
      <c r="O115" s="23"/>
      <c r="P115" s="23"/>
      <c r="Q115" s="23"/>
      <c r="R115" s="23"/>
      <c r="S115" s="23"/>
      <c r="T115" s="23"/>
      <c r="U115" s="23"/>
      <c r="V115" s="23"/>
      <c r="W115" s="23"/>
      <c r="X115" s="23"/>
      <c r="Y115" s="23"/>
      <c r="Z115" s="23"/>
      <c r="AA115" s="23"/>
      <c r="AB115" s="23"/>
    </row>
    <row r="116" spans="1:28" ht="15.75" customHeight="1" x14ac:dyDescent="0.25">
      <c r="A116" s="23"/>
      <c r="B116" s="24"/>
      <c r="C116" s="24"/>
      <c r="D116" s="25"/>
      <c r="E116" s="25"/>
      <c r="F116" s="23"/>
      <c r="G116" s="23"/>
      <c r="H116" s="23"/>
      <c r="I116" s="23"/>
      <c r="J116" s="23"/>
      <c r="K116" s="23"/>
      <c r="L116" s="23"/>
      <c r="M116" s="23"/>
      <c r="N116" s="23"/>
      <c r="O116" s="23"/>
      <c r="P116" s="23"/>
      <c r="Q116" s="23"/>
      <c r="R116" s="23"/>
      <c r="S116" s="23"/>
      <c r="T116" s="23"/>
      <c r="U116" s="23"/>
      <c r="V116" s="23"/>
      <c r="W116" s="23"/>
      <c r="X116" s="23"/>
      <c r="Y116" s="23"/>
      <c r="Z116" s="23"/>
      <c r="AA116" s="23"/>
      <c r="AB116" s="23"/>
    </row>
    <row r="117" spans="1:28" ht="15.75" customHeight="1" x14ac:dyDescent="0.25">
      <c r="A117" s="23"/>
      <c r="B117" s="24"/>
      <c r="C117" s="24"/>
      <c r="D117" s="25"/>
      <c r="E117" s="25"/>
      <c r="F117" s="23"/>
      <c r="G117" s="23"/>
      <c r="H117" s="23"/>
      <c r="I117" s="23"/>
      <c r="J117" s="23"/>
      <c r="K117" s="23"/>
      <c r="L117" s="23"/>
      <c r="M117" s="23"/>
      <c r="N117" s="23"/>
      <c r="O117" s="23"/>
      <c r="P117" s="23"/>
      <c r="Q117" s="23"/>
      <c r="R117" s="23"/>
      <c r="S117" s="23"/>
      <c r="T117" s="23"/>
      <c r="U117" s="23"/>
      <c r="V117" s="23"/>
      <c r="W117" s="23"/>
      <c r="X117" s="23"/>
      <c r="Y117" s="23"/>
      <c r="Z117" s="23"/>
      <c r="AA117" s="23"/>
      <c r="AB117" s="23"/>
    </row>
    <row r="118" spans="1:28" ht="15.75" customHeight="1" x14ac:dyDescent="0.25">
      <c r="A118" s="23"/>
      <c r="B118" s="24"/>
      <c r="C118" s="24"/>
      <c r="D118" s="25"/>
      <c r="E118" s="25"/>
      <c r="F118" s="23"/>
      <c r="G118" s="23"/>
      <c r="H118" s="23"/>
      <c r="I118" s="23"/>
      <c r="J118" s="23"/>
      <c r="K118" s="23"/>
      <c r="L118" s="23"/>
      <c r="M118" s="23"/>
      <c r="N118" s="23"/>
      <c r="O118" s="23"/>
      <c r="P118" s="23"/>
      <c r="Q118" s="23"/>
      <c r="R118" s="23"/>
      <c r="S118" s="23"/>
      <c r="T118" s="23"/>
      <c r="U118" s="23"/>
      <c r="V118" s="23"/>
      <c r="W118" s="23"/>
      <c r="X118" s="23"/>
      <c r="Y118" s="23"/>
      <c r="Z118" s="23"/>
      <c r="AA118" s="23"/>
      <c r="AB118" s="23"/>
    </row>
    <row r="119" spans="1:28" ht="15.75" customHeight="1" x14ac:dyDescent="0.25">
      <c r="A119" s="23"/>
      <c r="B119" s="24"/>
      <c r="C119" s="24"/>
      <c r="D119" s="25"/>
      <c r="E119" s="25"/>
      <c r="F119" s="23"/>
      <c r="G119" s="23"/>
      <c r="H119" s="23"/>
      <c r="I119" s="23"/>
      <c r="J119" s="23"/>
      <c r="K119" s="23"/>
      <c r="L119" s="23"/>
      <c r="M119" s="23"/>
      <c r="N119" s="23"/>
      <c r="O119" s="23"/>
      <c r="P119" s="23"/>
      <c r="Q119" s="23"/>
      <c r="R119" s="23"/>
      <c r="S119" s="23"/>
      <c r="T119" s="23"/>
      <c r="U119" s="23"/>
      <c r="V119" s="23"/>
      <c r="W119" s="23"/>
      <c r="X119" s="23"/>
      <c r="Y119" s="23"/>
      <c r="Z119" s="23"/>
      <c r="AA119" s="23"/>
      <c r="AB119" s="23"/>
    </row>
    <row r="120" spans="1:28" ht="15.75" customHeight="1" x14ac:dyDescent="0.25">
      <c r="A120" s="23"/>
      <c r="B120" s="24"/>
      <c r="C120" s="24"/>
      <c r="D120" s="25"/>
      <c r="E120" s="25"/>
      <c r="F120" s="23"/>
      <c r="G120" s="23"/>
      <c r="H120" s="23"/>
      <c r="I120" s="23"/>
      <c r="J120" s="23"/>
      <c r="K120" s="23"/>
      <c r="L120" s="23"/>
      <c r="M120" s="23"/>
      <c r="N120" s="23"/>
      <c r="O120" s="23"/>
      <c r="P120" s="23"/>
      <c r="Q120" s="23"/>
      <c r="R120" s="23"/>
      <c r="S120" s="23"/>
      <c r="T120" s="23"/>
      <c r="U120" s="23"/>
      <c r="V120" s="23"/>
      <c r="W120" s="23"/>
      <c r="X120" s="23"/>
      <c r="Y120" s="23"/>
      <c r="Z120" s="23"/>
      <c r="AA120" s="23"/>
      <c r="AB120" s="23"/>
    </row>
    <row r="121" spans="1:28" ht="15.75" customHeight="1" x14ac:dyDescent="0.25">
      <c r="A121" s="23"/>
      <c r="B121" s="24"/>
      <c r="C121" s="24"/>
      <c r="D121" s="25"/>
      <c r="E121" s="25"/>
      <c r="F121" s="23"/>
      <c r="G121" s="23"/>
      <c r="H121" s="23"/>
      <c r="I121" s="23"/>
      <c r="J121" s="23"/>
      <c r="K121" s="23"/>
      <c r="L121" s="23"/>
      <c r="M121" s="23"/>
      <c r="N121" s="23"/>
      <c r="O121" s="23"/>
      <c r="P121" s="23"/>
      <c r="Q121" s="23"/>
      <c r="R121" s="23"/>
      <c r="S121" s="23"/>
      <c r="T121" s="23"/>
      <c r="U121" s="23"/>
      <c r="V121" s="23"/>
      <c r="W121" s="23"/>
      <c r="X121" s="23"/>
      <c r="Y121" s="23"/>
      <c r="Z121" s="23"/>
      <c r="AA121" s="23"/>
      <c r="AB121" s="23"/>
    </row>
    <row r="122" spans="1:28" ht="15.75" customHeight="1" x14ac:dyDescent="0.25">
      <c r="A122" s="23"/>
      <c r="B122" s="24"/>
      <c r="C122" s="24"/>
      <c r="D122" s="25"/>
      <c r="E122" s="25"/>
      <c r="F122" s="23"/>
      <c r="G122" s="23"/>
      <c r="H122" s="23"/>
      <c r="I122" s="23"/>
      <c r="J122" s="23"/>
      <c r="K122" s="23"/>
      <c r="L122" s="23"/>
      <c r="M122" s="23"/>
      <c r="N122" s="23"/>
      <c r="O122" s="23"/>
      <c r="P122" s="23"/>
      <c r="Q122" s="23"/>
      <c r="R122" s="23"/>
      <c r="S122" s="23"/>
      <c r="T122" s="23"/>
      <c r="U122" s="23"/>
      <c r="V122" s="23"/>
      <c r="W122" s="23"/>
      <c r="X122" s="23"/>
      <c r="Y122" s="23"/>
      <c r="Z122" s="23"/>
      <c r="AA122" s="23"/>
      <c r="AB122" s="23"/>
    </row>
    <row r="123" spans="1:28" ht="15.75" customHeight="1" x14ac:dyDescent="0.25">
      <c r="A123" s="23"/>
      <c r="B123" s="24"/>
      <c r="C123" s="24"/>
      <c r="D123" s="25"/>
      <c r="E123" s="25"/>
      <c r="F123" s="23"/>
      <c r="G123" s="23"/>
      <c r="H123" s="23"/>
      <c r="I123" s="23"/>
      <c r="J123" s="23"/>
      <c r="K123" s="23"/>
      <c r="L123" s="23"/>
      <c r="M123" s="23"/>
      <c r="N123" s="23"/>
      <c r="O123" s="23"/>
      <c r="P123" s="23"/>
      <c r="Q123" s="23"/>
      <c r="R123" s="23"/>
      <c r="S123" s="23"/>
      <c r="T123" s="23"/>
      <c r="U123" s="23"/>
      <c r="V123" s="23"/>
      <c r="W123" s="23"/>
      <c r="X123" s="23"/>
      <c r="Y123" s="23"/>
      <c r="Z123" s="23"/>
      <c r="AA123" s="23"/>
      <c r="AB123" s="23"/>
    </row>
    <row r="124" spans="1:28" ht="15.75" customHeight="1" x14ac:dyDescent="0.25">
      <c r="A124" s="23"/>
      <c r="B124" s="24"/>
      <c r="C124" s="24"/>
      <c r="D124" s="25"/>
      <c r="E124" s="25"/>
      <c r="F124" s="23"/>
      <c r="G124" s="23"/>
      <c r="H124" s="23"/>
      <c r="I124" s="23"/>
      <c r="J124" s="23"/>
      <c r="K124" s="23"/>
      <c r="L124" s="23"/>
      <c r="M124" s="23"/>
      <c r="N124" s="23"/>
      <c r="O124" s="23"/>
      <c r="P124" s="23"/>
      <c r="Q124" s="23"/>
      <c r="R124" s="23"/>
      <c r="S124" s="23"/>
      <c r="T124" s="23"/>
      <c r="U124" s="23"/>
      <c r="V124" s="23"/>
      <c r="W124" s="23"/>
      <c r="X124" s="23"/>
      <c r="Y124" s="23"/>
      <c r="Z124" s="23"/>
      <c r="AA124" s="23"/>
      <c r="AB124" s="23"/>
    </row>
    <row r="125" spans="1:28" ht="15.75" customHeight="1" x14ac:dyDescent="0.25">
      <c r="A125" s="23"/>
      <c r="B125" s="24"/>
      <c r="C125" s="24"/>
      <c r="D125" s="25"/>
      <c r="E125" s="25"/>
      <c r="F125" s="23"/>
      <c r="G125" s="23"/>
      <c r="H125" s="23"/>
      <c r="I125" s="23"/>
      <c r="J125" s="23"/>
      <c r="K125" s="23"/>
      <c r="L125" s="23"/>
      <c r="M125" s="23"/>
      <c r="N125" s="23"/>
      <c r="O125" s="23"/>
      <c r="P125" s="23"/>
      <c r="Q125" s="23"/>
      <c r="R125" s="23"/>
      <c r="S125" s="23"/>
      <c r="T125" s="23"/>
      <c r="U125" s="23"/>
      <c r="V125" s="23"/>
      <c r="W125" s="23"/>
      <c r="X125" s="23"/>
      <c r="Y125" s="23"/>
      <c r="Z125" s="23"/>
      <c r="AA125" s="23"/>
      <c r="AB125" s="23"/>
    </row>
    <row r="126" spans="1:28" ht="15.75" customHeight="1" x14ac:dyDescent="0.25">
      <c r="A126" s="23"/>
      <c r="B126" s="24"/>
      <c r="C126" s="24"/>
      <c r="D126" s="25"/>
      <c r="E126" s="25"/>
      <c r="F126" s="23"/>
      <c r="G126" s="23"/>
      <c r="H126" s="23"/>
      <c r="I126" s="23"/>
      <c r="J126" s="23"/>
      <c r="K126" s="23"/>
      <c r="L126" s="23"/>
      <c r="M126" s="23"/>
      <c r="N126" s="23"/>
      <c r="O126" s="23"/>
      <c r="P126" s="23"/>
      <c r="Q126" s="23"/>
      <c r="R126" s="23"/>
      <c r="S126" s="23"/>
      <c r="T126" s="23"/>
      <c r="U126" s="23"/>
      <c r="V126" s="23"/>
      <c r="W126" s="23"/>
      <c r="X126" s="23"/>
      <c r="Y126" s="23"/>
      <c r="Z126" s="23"/>
      <c r="AA126" s="23"/>
      <c r="AB126" s="23"/>
    </row>
    <row r="127" spans="1:28" ht="15.75" customHeight="1" x14ac:dyDescent="0.25">
      <c r="A127" s="23"/>
      <c r="B127" s="24"/>
      <c r="C127" s="24"/>
      <c r="D127" s="25"/>
      <c r="E127" s="25"/>
      <c r="F127" s="23"/>
      <c r="G127" s="23"/>
      <c r="H127" s="23"/>
      <c r="I127" s="23"/>
      <c r="J127" s="23"/>
      <c r="K127" s="23"/>
      <c r="L127" s="23"/>
      <c r="M127" s="23"/>
      <c r="N127" s="23"/>
      <c r="O127" s="23"/>
      <c r="P127" s="23"/>
      <c r="Q127" s="23"/>
      <c r="R127" s="23"/>
      <c r="S127" s="23"/>
      <c r="T127" s="23"/>
      <c r="U127" s="23"/>
      <c r="V127" s="23"/>
      <c r="W127" s="23"/>
      <c r="X127" s="23"/>
      <c r="Y127" s="23"/>
      <c r="Z127" s="23"/>
      <c r="AA127" s="23"/>
      <c r="AB127" s="23"/>
    </row>
    <row r="128" spans="1:28" ht="15.75" customHeight="1" x14ac:dyDescent="0.25">
      <c r="A128" s="23"/>
      <c r="B128" s="24"/>
      <c r="C128" s="24"/>
      <c r="D128" s="25"/>
      <c r="E128" s="25"/>
      <c r="F128" s="23"/>
      <c r="G128" s="23"/>
      <c r="H128" s="23"/>
      <c r="I128" s="23"/>
      <c r="J128" s="23"/>
      <c r="K128" s="23"/>
      <c r="L128" s="23"/>
      <c r="M128" s="23"/>
      <c r="N128" s="23"/>
      <c r="O128" s="23"/>
      <c r="P128" s="23"/>
      <c r="Q128" s="23"/>
      <c r="R128" s="23"/>
      <c r="S128" s="23"/>
      <c r="T128" s="23"/>
      <c r="U128" s="23"/>
      <c r="V128" s="23"/>
      <c r="W128" s="23"/>
      <c r="X128" s="23"/>
      <c r="Y128" s="23"/>
      <c r="Z128" s="23"/>
      <c r="AA128" s="23"/>
      <c r="AB128" s="23"/>
    </row>
    <row r="129" spans="1:28" ht="15.75" customHeight="1" x14ac:dyDescent="0.25">
      <c r="A129" s="23"/>
      <c r="B129" s="24"/>
      <c r="C129" s="24"/>
      <c r="D129" s="25"/>
      <c r="E129" s="25"/>
      <c r="F129" s="23"/>
      <c r="G129" s="23"/>
      <c r="H129" s="23"/>
      <c r="I129" s="23"/>
      <c r="J129" s="23"/>
      <c r="K129" s="23"/>
      <c r="L129" s="23"/>
      <c r="M129" s="23"/>
      <c r="N129" s="23"/>
      <c r="O129" s="23"/>
      <c r="P129" s="23"/>
      <c r="Q129" s="23"/>
      <c r="R129" s="23"/>
      <c r="S129" s="23"/>
      <c r="T129" s="23"/>
      <c r="U129" s="23"/>
      <c r="V129" s="23"/>
      <c r="W129" s="23"/>
      <c r="X129" s="23"/>
      <c r="Y129" s="23"/>
      <c r="Z129" s="23"/>
      <c r="AA129" s="23"/>
      <c r="AB129" s="23"/>
    </row>
    <row r="130" spans="1:28" ht="15.75" customHeight="1" x14ac:dyDescent="0.25">
      <c r="A130" s="23"/>
      <c r="B130" s="24"/>
      <c r="C130" s="24"/>
      <c r="D130" s="25"/>
      <c r="E130" s="25"/>
      <c r="F130" s="23"/>
      <c r="G130" s="23"/>
      <c r="H130" s="23"/>
      <c r="I130" s="23"/>
      <c r="J130" s="23"/>
      <c r="K130" s="23"/>
      <c r="L130" s="23"/>
      <c r="M130" s="23"/>
      <c r="N130" s="23"/>
      <c r="O130" s="23"/>
      <c r="P130" s="23"/>
      <c r="Q130" s="23"/>
      <c r="R130" s="23"/>
      <c r="S130" s="23"/>
      <c r="T130" s="23"/>
      <c r="U130" s="23"/>
      <c r="V130" s="23"/>
      <c r="W130" s="23"/>
      <c r="X130" s="23"/>
      <c r="Y130" s="23"/>
      <c r="Z130" s="23"/>
      <c r="AA130" s="23"/>
      <c r="AB130" s="23"/>
    </row>
    <row r="131" spans="1:28" ht="15.75" customHeight="1" x14ac:dyDescent="0.25">
      <c r="A131" s="23"/>
      <c r="B131" s="24"/>
      <c r="C131" s="24"/>
      <c r="D131" s="25"/>
      <c r="E131" s="25"/>
      <c r="F131" s="23"/>
      <c r="G131" s="23"/>
      <c r="H131" s="23"/>
      <c r="I131" s="23"/>
      <c r="J131" s="23"/>
      <c r="K131" s="23"/>
      <c r="L131" s="23"/>
      <c r="M131" s="23"/>
      <c r="N131" s="23"/>
      <c r="O131" s="23"/>
      <c r="P131" s="23"/>
      <c r="Q131" s="23"/>
      <c r="R131" s="23"/>
      <c r="S131" s="23"/>
      <c r="T131" s="23"/>
      <c r="U131" s="23"/>
      <c r="V131" s="23"/>
      <c r="W131" s="23"/>
      <c r="X131" s="23"/>
      <c r="Y131" s="23"/>
      <c r="Z131" s="23"/>
      <c r="AA131" s="23"/>
      <c r="AB131" s="23"/>
    </row>
    <row r="132" spans="1:28" ht="15.75" customHeight="1" x14ac:dyDescent="0.25">
      <c r="A132" s="23"/>
      <c r="B132" s="24"/>
      <c r="C132" s="24"/>
      <c r="D132" s="25"/>
      <c r="E132" s="25"/>
      <c r="F132" s="23"/>
      <c r="G132" s="23"/>
      <c r="H132" s="23"/>
      <c r="I132" s="23"/>
      <c r="J132" s="23"/>
      <c r="K132" s="23"/>
      <c r="L132" s="23"/>
      <c r="M132" s="23"/>
      <c r="N132" s="23"/>
      <c r="O132" s="23"/>
      <c r="P132" s="23"/>
      <c r="Q132" s="23"/>
      <c r="R132" s="23"/>
      <c r="S132" s="23"/>
      <c r="T132" s="23"/>
      <c r="U132" s="23"/>
      <c r="V132" s="23"/>
      <c r="W132" s="23"/>
      <c r="X132" s="23"/>
      <c r="Y132" s="23"/>
      <c r="Z132" s="23"/>
      <c r="AA132" s="23"/>
      <c r="AB132" s="23"/>
    </row>
    <row r="133" spans="1:28" ht="15.75" customHeight="1" x14ac:dyDescent="0.25">
      <c r="A133" s="23"/>
      <c r="B133" s="24"/>
      <c r="C133" s="24"/>
      <c r="D133" s="25"/>
      <c r="E133" s="25"/>
      <c r="F133" s="23"/>
      <c r="G133" s="23"/>
      <c r="H133" s="23"/>
      <c r="I133" s="23"/>
      <c r="J133" s="23"/>
      <c r="K133" s="23"/>
      <c r="L133" s="23"/>
      <c r="M133" s="23"/>
      <c r="N133" s="23"/>
      <c r="O133" s="23"/>
      <c r="P133" s="23"/>
      <c r="Q133" s="23"/>
      <c r="R133" s="23"/>
      <c r="S133" s="23"/>
      <c r="T133" s="23"/>
      <c r="U133" s="23"/>
      <c r="V133" s="23"/>
      <c r="W133" s="23"/>
      <c r="X133" s="23"/>
      <c r="Y133" s="23"/>
      <c r="Z133" s="23"/>
      <c r="AA133" s="23"/>
      <c r="AB133" s="23"/>
    </row>
    <row r="134" spans="1:28" ht="15.75" customHeight="1" x14ac:dyDescent="0.25">
      <c r="A134" s="23"/>
      <c r="B134" s="24"/>
      <c r="C134" s="24"/>
      <c r="D134" s="25"/>
      <c r="E134" s="25"/>
      <c r="F134" s="23"/>
      <c r="G134" s="23"/>
      <c r="H134" s="23"/>
      <c r="I134" s="23"/>
      <c r="J134" s="23"/>
      <c r="K134" s="23"/>
      <c r="L134" s="23"/>
      <c r="M134" s="23"/>
      <c r="N134" s="23"/>
      <c r="O134" s="23"/>
      <c r="P134" s="23"/>
      <c r="Q134" s="23"/>
      <c r="R134" s="23"/>
      <c r="S134" s="23"/>
      <c r="T134" s="23"/>
      <c r="U134" s="23"/>
      <c r="V134" s="23"/>
      <c r="W134" s="23"/>
      <c r="X134" s="23"/>
      <c r="Y134" s="23"/>
      <c r="Z134" s="23"/>
      <c r="AA134" s="23"/>
      <c r="AB134" s="23"/>
    </row>
    <row r="135" spans="1:28" ht="15.75" customHeight="1" x14ac:dyDescent="0.25">
      <c r="A135" s="23"/>
      <c r="B135" s="24"/>
      <c r="C135" s="24"/>
      <c r="D135" s="25"/>
      <c r="E135" s="25"/>
      <c r="F135" s="23"/>
      <c r="G135" s="23"/>
      <c r="H135" s="23"/>
      <c r="I135" s="23"/>
      <c r="J135" s="23"/>
      <c r="K135" s="23"/>
      <c r="L135" s="23"/>
      <c r="M135" s="23"/>
      <c r="N135" s="23"/>
      <c r="O135" s="23"/>
      <c r="P135" s="23"/>
      <c r="Q135" s="23"/>
      <c r="R135" s="23"/>
      <c r="S135" s="23"/>
      <c r="T135" s="23"/>
      <c r="U135" s="23"/>
      <c r="V135" s="23"/>
      <c r="W135" s="23"/>
      <c r="X135" s="23"/>
      <c r="Y135" s="23"/>
      <c r="Z135" s="23"/>
      <c r="AA135" s="23"/>
      <c r="AB135" s="23"/>
    </row>
    <row r="136" spans="1:28" ht="15.75" customHeight="1" x14ac:dyDescent="0.25">
      <c r="A136" s="23"/>
      <c r="B136" s="24"/>
      <c r="C136" s="24"/>
      <c r="D136" s="25"/>
      <c r="E136" s="25"/>
      <c r="F136" s="23"/>
      <c r="G136" s="23"/>
      <c r="H136" s="23"/>
      <c r="I136" s="23"/>
      <c r="J136" s="23"/>
      <c r="K136" s="23"/>
      <c r="L136" s="23"/>
      <c r="M136" s="23"/>
      <c r="N136" s="23"/>
      <c r="O136" s="23"/>
      <c r="P136" s="23"/>
      <c r="Q136" s="23"/>
      <c r="R136" s="23"/>
      <c r="S136" s="23"/>
      <c r="T136" s="23"/>
      <c r="U136" s="23"/>
      <c r="V136" s="23"/>
      <c r="W136" s="23"/>
      <c r="X136" s="23"/>
      <c r="Y136" s="23"/>
      <c r="Z136" s="23"/>
      <c r="AA136" s="23"/>
      <c r="AB136" s="23"/>
    </row>
    <row r="137" spans="1:28" ht="15.75" customHeight="1" x14ac:dyDescent="0.25">
      <c r="A137" s="23"/>
      <c r="B137" s="24"/>
      <c r="C137" s="24"/>
      <c r="D137" s="25"/>
      <c r="E137" s="25"/>
      <c r="F137" s="23"/>
      <c r="G137" s="23"/>
      <c r="H137" s="23"/>
      <c r="I137" s="23"/>
      <c r="J137" s="23"/>
      <c r="K137" s="23"/>
      <c r="L137" s="23"/>
      <c r="M137" s="23"/>
      <c r="N137" s="23"/>
      <c r="O137" s="23"/>
      <c r="P137" s="23"/>
      <c r="Q137" s="23"/>
      <c r="R137" s="23"/>
      <c r="S137" s="23"/>
      <c r="T137" s="23"/>
      <c r="U137" s="23"/>
      <c r="V137" s="23"/>
      <c r="W137" s="23"/>
      <c r="X137" s="23"/>
      <c r="Y137" s="23"/>
      <c r="Z137" s="23"/>
      <c r="AA137" s="23"/>
      <c r="AB137" s="23"/>
    </row>
    <row r="138" spans="1:28" ht="15.75" customHeight="1" x14ac:dyDescent="0.25">
      <c r="A138" s="23"/>
      <c r="B138" s="24"/>
      <c r="C138" s="24"/>
      <c r="D138" s="25"/>
      <c r="E138" s="25"/>
      <c r="F138" s="23"/>
      <c r="G138" s="23"/>
      <c r="H138" s="23"/>
      <c r="I138" s="23"/>
      <c r="J138" s="23"/>
      <c r="K138" s="23"/>
      <c r="L138" s="23"/>
      <c r="M138" s="23"/>
      <c r="N138" s="23"/>
      <c r="O138" s="23"/>
      <c r="P138" s="23"/>
      <c r="Q138" s="23"/>
      <c r="R138" s="23"/>
      <c r="S138" s="23"/>
      <c r="T138" s="23"/>
      <c r="U138" s="23"/>
      <c r="V138" s="23"/>
      <c r="W138" s="23"/>
      <c r="X138" s="23"/>
      <c r="Y138" s="23"/>
      <c r="Z138" s="23"/>
      <c r="AA138" s="23"/>
      <c r="AB138" s="23"/>
    </row>
    <row r="139" spans="1:28" ht="15.75" customHeight="1" x14ac:dyDescent="0.25">
      <c r="A139" s="23"/>
      <c r="B139" s="24"/>
      <c r="C139" s="24"/>
      <c r="D139" s="25"/>
      <c r="E139" s="25"/>
      <c r="F139" s="23"/>
      <c r="G139" s="23"/>
      <c r="H139" s="23"/>
      <c r="I139" s="23"/>
      <c r="J139" s="23"/>
      <c r="K139" s="23"/>
      <c r="L139" s="23"/>
      <c r="M139" s="23"/>
      <c r="N139" s="23"/>
      <c r="O139" s="23"/>
      <c r="P139" s="23"/>
      <c r="Q139" s="23"/>
      <c r="R139" s="23"/>
      <c r="S139" s="23"/>
      <c r="T139" s="23"/>
      <c r="U139" s="23"/>
      <c r="V139" s="23"/>
      <c r="W139" s="23"/>
      <c r="X139" s="23"/>
      <c r="Y139" s="23"/>
      <c r="Z139" s="23"/>
      <c r="AA139" s="23"/>
      <c r="AB139" s="23"/>
    </row>
    <row r="140" spans="1:28" ht="15.75" customHeight="1" x14ac:dyDescent="0.25">
      <c r="A140" s="23"/>
      <c r="B140" s="24"/>
      <c r="C140" s="24"/>
      <c r="D140" s="25"/>
      <c r="E140" s="25"/>
      <c r="F140" s="23"/>
      <c r="G140" s="23"/>
      <c r="H140" s="23"/>
      <c r="I140" s="23"/>
      <c r="J140" s="23"/>
      <c r="K140" s="23"/>
      <c r="L140" s="23"/>
      <c r="M140" s="23"/>
      <c r="N140" s="23"/>
      <c r="O140" s="23"/>
      <c r="P140" s="23"/>
      <c r="Q140" s="23"/>
      <c r="R140" s="23"/>
      <c r="S140" s="23"/>
      <c r="T140" s="23"/>
      <c r="U140" s="23"/>
      <c r="V140" s="23"/>
      <c r="W140" s="23"/>
      <c r="X140" s="23"/>
      <c r="Y140" s="23"/>
      <c r="Z140" s="23"/>
      <c r="AA140" s="23"/>
      <c r="AB140" s="23"/>
    </row>
    <row r="141" spans="1:28" ht="15.75" customHeight="1" x14ac:dyDescent="0.25">
      <c r="A141" s="23"/>
      <c r="B141" s="24"/>
      <c r="C141" s="24"/>
      <c r="D141" s="25"/>
      <c r="E141" s="25"/>
      <c r="F141" s="23"/>
      <c r="G141" s="23"/>
      <c r="H141" s="23"/>
      <c r="I141" s="23"/>
      <c r="J141" s="23"/>
      <c r="K141" s="23"/>
      <c r="L141" s="23"/>
      <c r="M141" s="23"/>
      <c r="N141" s="23"/>
      <c r="O141" s="23"/>
      <c r="P141" s="23"/>
      <c r="Q141" s="23"/>
      <c r="R141" s="23"/>
      <c r="S141" s="23"/>
      <c r="T141" s="23"/>
      <c r="U141" s="23"/>
      <c r="V141" s="23"/>
      <c r="W141" s="23"/>
      <c r="X141" s="23"/>
      <c r="Y141" s="23"/>
      <c r="Z141" s="23"/>
      <c r="AA141" s="23"/>
      <c r="AB141" s="23"/>
    </row>
    <row r="142" spans="1:28" ht="15.75" customHeight="1" x14ac:dyDescent="0.25">
      <c r="A142" s="23"/>
      <c r="B142" s="24"/>
      <c r="C142" s="24"/>
      <c r="D142" s="25"/>
      <c r="E142" s="25"/>
      <c r="F142" s="23"/>
      <c r="G142" s="23"/>
      <c r="H142" s="23"/>
      <c r="I142" s="23"/>
      <c r="J142" s="23"/>
      <c r="K142" s="23"/>
      <c r="L142" s="23"/>
      <c r="M142" s="23"/>
      <c r="N142" s="23"/>
      <c r="O142" s="23"/>
      <c r="P142" s="23"/>
      <c r="Q142" s="23"/>
      <c r="R142" s="23"/>
      <c r="S142" s="23"/>
      <c r="T142" s="23"/>
      <c r="U142" s="23"/>
      <c r="V142" s="23"/>
      <c r="W142" s="23"/>
      <c r="X142" s="23"/>
      <c r="Y142" s="23"/>
      <c r="Z142" s="23"/>
      <c r="AA142" s="23"/>
      <c r="AB142" s="23"/>
    </row>
    <row r="143" spans="1:28" ht="15.75" customHeight="1" x14ac:dyDescent="0.25">
      <c r="A143" s="23"/>
      <c r="B143" s="24"/>
      <c r="C143" s="24"/>
      <c r="D143" s="25"/>
      <c r="E143" s="25"/>
      <c r="F143" s="23"/>
      <c r="G143" s="23"/>
      <c r="H143" s="23"/>
      <c r="I143" s="23"/>
      <c r="J143" s="23"/>
      <c r="K143" s="23"/>
      <c r="L143" s="23"/>
      <c r="M143" s="23"/>
      <c r="N143" s="23"/>
      <c r="O143" s="23"/>
      <c r="P143" s="23"/>
      <c r="Q143" s="23"/>
      <c r="R143" s="23"/>
      <c r="S143" s="23"/>
      <c r="T143" s="23"/>
      <c r="U143" s="23"/>
      <c r="V143" s="23"/>
      <c r="W143" s="23"/>
      <c r="X143" s="23"/>
      <c r="Y143" s="23"/>
      <c r="Z143" s="23"/>
      <c r="AA143" s="23"/>
      <c r="AB143" s="23"/>
    </row>
    <row r="144" spans="1:28" ht="15.75" customHeight="1" x14ac:dyDescent="0.25">
      <c r="A144" s="23"/>
      <c r="B144" s="24"/>
      <c r="C144" s="24"/>
      <c r="D144" s="25"/>
      <c r="E144" s="25"/>
      <c r="F144" s="23"/>
      <c r="G144" s="23"/>
      <c r="H144" s="23"/>
      <c r="I144" s="23"/>
      <c r="J144" s="23"/>
      <c r="K144" s="23"/>
      <c r="L144" s="23"/>
      <c r="M144" s="23"/>
      <c r="N144" s="23"/>
      <c r="O144" s="23"/>
      <c r="P144" s="23"/>
      <c r="Q144" s="23"/>
      <c r="R144" s="23"/>
      <c r="S144" s="23"/>
      <c r="T144" s="23"/>
      <c r="U144" s="23"/>
      <c r="V144" s="23"/>
      <c r="W144" s="23"/>
      <c r="X144" s="23"/>
      <c r="Y144" s="23"/>
      <c r="Z144" s="23"/>
      <c r="AA144" s="23"/>
      <c r="AB144" s="23"/>
    </row>
    <row r="145" spans="1:28" ht="15.75" customHeight="1" x14ac:dyDescent="0.25">
      <c r="A145" s="23"/>
      <c r="B145" s="24"/>
      <c r="C145" s="24"/>
      <c r="D145" s="25"/>
      <c r="E145" s="25"/>
      <c r="F145" s="23"/>
      <c r="G145" s="23"/>
      <c r="H145" s="23"/>
      <c r="I145" s="23"/>
      <c r="J145" s="23"/>
      <c r="K145" s="23"/>
      <c r="L145" s="23"/>
      <c r="M145" s="23"/>
      <c r="N145" s="23"/>
      <c r="O145" s="23"/>
      <c r="P145" s="23"/>
      <c r="Q145" s="23"/>
      <c r="R145" s="23"/>
      <c r="S145" s="23"/>
      <c r="T145" s="23"/>
      <c r="U145" s="23"/>
      <c r="V145" s="23"/>
      <c r="W145" s="23"/>
      <c r="X145" s="23"/>
      <c r="Y145" s="23"/>
      <c r="Z145" s="23"/>
      <c r="AA145" s="23"/>
      <c r="AB145" s="23"/>
    </row>
    <row r="146" spans="1:28" ht="15.75" customHeight="1" x14ac:dyDescent="0.25">
      <c r="A146" s="23"/>
      <c r="B146" s="24"/>
      <c r="C146" s="24"/>
      <c r="D146" s="25"/>
      <c r="E146" s="25"/>
      <c r="F146" s="23"/>
      <c r="G146" s="23"/>
      <c r="H146" s="23"/>
      <c r="I146" s="23"/>
      <c r="J146" s="23"/>
      <c r="K146" s="23"/>
      <c r="L146" s="23"/>
      <c r="M146" s="23"/>
      <c r="N146" s="23"/>
      <c r="O146" s="23"/>
      <c r="P146" s="23"/>
      <c r="Q146" s="23"/>
      <c r="R146" s="23"/>
      <c r="S146" s="23"/>
      <c r="T146" s="23"/>
      <c r="U146" s="23"/>
      <c r="V146" s="23"/>
      <c r="W146" s="23"/>
      <c r="X146" s="23"/>
      <c r="Y146" s="23"/>
      <c r="Z146" s="23"/>
      <c r="AA146" s="23"/>
      <c r="AB146" s="23"/>
    </row>
    <row r="147" spans="1:28" ht="15.75" customHeight="1" x14ac:dyDescent="0.25">
      <c r="A147" s="23"/>
      <c r="B147" s="24"/>
      <c r="C147" s="24"/>
      <c r="D147" s="25"/>
      <c r="E147" s="25"/>
      <c r="F147" s="23"/>
      <c r="G147" s="23"/>
      <c r="H147" s="23"/>
      <c r="I147" s="23"/>
      <c r="J147" s="23"/>
      <c r="K147" s="23"/>
      <c r="L147" s="23"/>
      <c r="M147" s="23"/>
      <c r="N147" s="23"/>
      <c r="O147" s="23"/>
      <c r="P147" s="23"/>
      <c r="Q147" s="23"/>
      <c r="R147" s="23"/>
      <c r="S147" s="23"/>
      <c r="T147" s="23"/>
      <c r="U147" s="23"/>
      <c r="V147" s="23"/>
      <c r="W147" s="23"/>
      <c r="X147" s="23"/>
      <c r="Y147" s="23"/>
      <c r="Z147" s="23"/>
      <c r="AA147" s="23"/>
      <c r="AB147" s="23"/>
    </row>
    <row r="148" spans="1:28" ht="15.75" customHeight="1" x14ac:dyDescent="0.25">
      <c r="A148" s="23"/>
      <c r="B148" s="24"/>
      <c r="C148" s="24"/>
      <c r="D148" s="25"/>
      <c r="E148" s="25"/>
      <c r="F148" s="23"/>
      <c r="G148" s="23"/>
      <c r="H148" s="23"/>
      <c r="I148" s="23"/>
      <c r="J148" s="23"/>
      <c r="K148" s="23"/>
      <c r="L148" s="23"/>
      <c r="M148" s="23"/>
      <c r="N148" s="23"/>
      <c r="O148" s="23"/>
      <c r="P148" s="23"/>
      <c r="Q148" s="23"/>
      <c r="R148" s="23"/>
      <c r="S148" s="23"/>
      <c r="T148" s="23"/>
      <c r="U148" s="23"/>
      <c r="V148" s="23"/>
      <c r="W148" s="23"/>
      <c r="X148" s="23"/>
      <c r="Y148" s="23"/>
      <c r="Z148" s="23"/>
      <c r="AA148" s="23"/>
      <c r="AB148" s="23"/>
    </row>
    <row r="149" spans="1:28" ht="15.75" customHeight="1" x14ac:dyDescent="0.25">
      <c r="A149" s="23"/>
      <c r="B149" s="24"/>
      <c r="C149" s="24"/>
      <c r="D149" s="25"/>
      <c r="E149" s="25"/>
      <c r="F149" s="23"/>
      <c r="G149" s="23"/>
      <c r="H149" s="23"/>
      <c r="I149" s="23"/>
      <c r="J149" s="23"/>
      <c r="K149" s="23"/>
      <c r="L149" s="23"/>
      <c r="M149" s="23"/>
      <c r="N149" s="23"/>
      <c r="O149" s="23"/>
      <c r="P149" s="23"/>
      <c r="Q149" s="23"/>
      <c r="R149" s="23"/>
      <c r="S149" s="23"/>
      <c r="T149" s="23"/>
      <c r="U149" s="23"/>
      <c r="V149" s="23"/>
      <c r="W149" s="23"/>
      <c r="X149" s="23"/>
      <c r="Y149" s="23"/>
      <c r="Z149" s="23"/>
      <c r="AA149" s="23"/>
      <c r="AB149" s="23"/>
    </row>
    <row r="150" spans="1:28" ht="15.75" customHeight="1" x14ac:dyDescent="0.25">
      <c r="A150" s="23"/>
      <c r="B150" s="24"/>
      <c r="C150" s="24"/>
      <c r="D150" s="25"/>
      <c r="E150" s="25"/>
      <c r="F150" s="23"/>
      <c r="G150" s="23"/>
      <c r="H150" s="23"/>
      <c r="I150" s="23"/>
      <c r="J150" s="23"/>
      <c r="K150" s="23"/>
      <c r="L150" s="23"/>
      <c r="M150" s="23"/>
      <c r="N150" s="23"/>
      <c r="O150" s="23"/>
      <c r="P150" s="23"/>
      <c r="Q150" s="23"/>
      <c r="R150" s="23"/>
      <c r="S150" s="23"/>
      <c r="T150" s="23"/>
      <c r="U150" s="23"/>
      <c r="V150" s="23"/>
      <c r="W150" s="23"/>
      <c r="X150" s="23"/>
      <c r="Y150" s="23"/>
      <c r="Z150" s="23"/>
      <c r="AA150" s="23"/>
      <c r="AB150" s="23"/>
    </row>
    <row r="151" spans="1:28" ht="15.75" customHeight="1" x14ac:dyDescent="0.25">
      <c r="A151" s="23"/>
      <c r="B151" s="24"/>
      <c r="C151" s="24"/>
      <c r="D151" s="25"/>
      <c r="E151" s="25"/>
      <c r="F151" s="23"/>
      <c r="G151" s="23"/>
      <c r="H151" s="23"/>
      <c r="I151" s="23"/>
      <c r="J151" s="23"/>
      <c r="K151" s="23"/>
      <c r="L151" s="23"/>
      <c r="M151" s="23"/>
      <c r="N151" s="23"/>
      <c r="O151" s="23"/>
      <c r="P151" s="23"/>
      <c r="Q151" s="23"/>
      <c r="R151" s="23"/>
      <c r="S151" s="23"/>
      <c r="T151" s="23"/>
      <c r="U151" s="23"/>
      <c r="V151" s="23"/>
      <c r="W151" s="23"/>
      <c r="X151" s="23"/>
      <c r="Y151" s="23"/>
      <c r="Z151" s="23"/>
      <c r="AA151" s="23"/>
      <c r="AB151" s="23"/>
    </row>
    <row r="152" spans="1:28" ht="15.75" customHeight="1" x14ac:dyDescent="0.25">
      <c r="A152" s="23"/>
      <c r="B152" s="24"/>
      <c r="C152" s="24"/>
      <c r="D152" s="25"/>
      <c r="E152" s="25"/>
      <c r="F152" s="23"/>
      <c r="G152" s="23"/>
      <c r="H152" s="23"/>
      <c r="I152" s="23"/>
      <c r="J152" s="23"/>
      <c r="K152" s="23"/>
      <c r="L152" s="23"/>
      <c r="M152" s="23"/>
      <c r="N152" s="23"/>
      <c r="O152" s="23"/>
      <c r="P152" s="23"/>
      <c r="Q152" s="23"/>
      <c r="R152" s="23"/>
      <c r="S152" s="23"/>
      <c r="T152" s="23"/>
      <c r="U152" s="23"/>
      <c r="V152" s="23"/>
      <c r="W152" s="23"/>
      <c r="X152" s="23"/>
      <c r="Y152" s="23"/>
      <c r="Z152" s="23"/>
      <c r="AA152" s="23"/>
      <c r="AB152" s="23"/>
    </row>
    <row r="153" spans="1:28" ht="15.75" customHeight="1" x14ac:dyDescent="0.25">
      <c r="A153" s="23"/>
      <c r="B153" s="24"/>
      <c r="C153" s="24"/>
      <c r="D153" s="25"/>
      <c r="E153" s="25"/>
      <c r="F153" s="23"/>
      <c r="G153" s="23"/>
      <c r="H153" s="23"/>
      <c r="I153" s="23"/>
      <c r="J153" s="23"/>
      <c r="K153" s="23"/>
      <c r="L153" s="23"/>
      <c r="M153" s="23"/>
      <c r="N153" s="23"/>
      <c r="O153" s="23"/>
      <c r="P153" s="23"/>
      <c r="Q153" s="23"/>
      <c r="R153" s="23"/>
      <c r="S153" s="23"/>
      <c r="T153" s="23"/>
      <c r="U153" s="23"/>
      <c r="V153" s="23"/>
      <c r="W153" s="23"/>
      <c r="X153" s="23"/>
      <c r="Y153" s="23"/>
      <c r="Z153" s="23"/>
      <c r="AA153" s="23"/>
      <c r="AB153" s="23"/>
    </row>
    <row r="154" spans="1:28" ht="15.75" customHeight="1" x14ac:dyDescent="0.25">
      <c r="A154" s="23"/>
      <c r="B154" s="24"/>
      <c r="C154" s="24"/>
      <c r="D154" s="25"/>
      <c r="E154" s="25"/>
      <c r="F154" s="23"/>
      <c r="G154" s="23"/>
      <c r="H154" s="23"/>
      <c r="I154" s="23"/>
      <c r="J154" s="23"/>
      <c r="K154" s="23"/>
      <c r="L154" s="23"/>
      <c r="M154" s="23"/>
      <c r="N154" s="23"/>
      <c r="O154" s="23"/>
      <c r="P154" s="23"/>
      <c r="Q154" s="23"/>
      <c r="R154" s="23"/>
      <c r="S154" s="23"/>
      <c r="T154" s="23"/>
      <c r="U154" s="23"/>
      <c r="V154" s="23"/>
      <c r="W154" s="23"/>
      <c r="X154" s="23"/>
      <c r="Y154" s="23"/>
      <c r="Z154" s="23"/>
      <c r="AA154" s="23"/>
      <c r="AB154" s="23"/>
    </row>
    <row r="155" spans="1:28" ht="15.75" customHeight="1" x14ac:dyDescent="0.25">
      <c r="A155" s="23"/>
      <c r="B155" s="24"/>
      <c r="C155" s="24"/>
      <c r="D155" s="25"/>
      <c r="E155" s="25"/>
      <c r="F155" s="23"/>
      <c r="G155" s="23"/>
      <c r="H155" s="23"/>
      <c r="I155" s="23"/>
      <c r="J155" s="23"/>
      <c r="K155" s="23"/>
      <c r="L155" s="23"/>
      <c r="M155" s="23"/>
      <c r="N155" s="23"/>
      <c r="O155" s="23"/>
      <c r="P155" s="23"/>
      <c r="Q155" s="23"/>
      <c r="R155" s="23"/>
      <c r="S155" s="23"/>
      <c r="T155" s="23"/>
      <c r="U155" s="23"/>
      <c r="V155" s="23"/>
      <c r="W155" s="23"/>
      <c r="X155" s="23"/>
      <c r="Y155" s="23"/>
      <c r="Z155" s="23"/>
      <c r="AA155" s="23"/>
      <c r="AB155" s="23"/>
    </row>
    <row r="156" spans="1:28" ht="15.75" customHeight="1" x14ac:dyDescent="0.25">
      <c r="A156" s="23"/>
      <c r="B156" s="24"/>
      <c r="C156" s="24"/>
      <c r="D156" s="25"/>
      <c r="E156" s="25"/>
      <c r="F156" s="23"/>
      <c r="G156" s="23"/>
      <c r="H156" s="23"/>
      <c r="I156" s="23"/>
      <c r="J156" s="23"/>
      <c r="K156" s="23"/>
      <c r="L156" s="23"/>
      <c r="M156" s="23"/>
      <c r="N156" s="23"/>
      <c r="O156" s="23"/>
      <c r="P156" s="23"/>
      <c r="Q156" s="23"/>
      <c r="R156" s="23"/>
      <c r="S156" s="23"/>
      <c r="T156" s="23"/>
      <c r="U156" s="23"/>
      <c r="V156" s="23"/>
      <c r="W156" s="23"/>
      <c r="X156" s="23"/>
      <c r="Y156" s="23"/>
      <c r="Z156" s="23"/>
      <c r="AA156" s="23"/>
      <c r="AB156" s="23"/>
    </row>
    <row r="157" spans="1:28" ht="15.75" customHeight="1" x14ac:dyDescent="0.25">
      <c r="A157" s="23"/>
      <c r="B157" s="24"/>
      <c r="C157" s="24"/>
      <c r="D157" s="25"/>
      <c r="E157" s="25"/>
      <c r="F157" s="23"/>
      <c r="G157" s="23"/>
      <c r="H157" s="23"/>
      <c r="I157" s="23"/>
      <c r="J157" s="23"/>
      <c r="K157" s="23"/>
      <c r="L157" s="23"/>
      <c r="M157" s="23"/>
      <c r="N157" s="23"/>
      <c r="O157" s="23"/>
      <c r="P157" s="23"/>
      <c r="Q157" s="23"/>
      <c r="R157" s="23"/>
      <c r="S157" s="23"/>
      <c r="T157" s="23"/>
      <c r="U157" s="23"/>
      <c r="V157" s="23"/>
      <c r="W157" s="23"/>
      <c r="X157" s="23"/>
      <c r="Y157" s="23"/>
      <c r="Z157" s="23"/>
      <c r="AA157" s="23"/>
      <c r="AB157" s="23"/>
    </row>
    <row r="158" spans="1:28" ht="15.75" customHeight="1" x14ac:dyDescent="0.25">
      <c r="A158" s="23"/>
      <c r="B158" s="24"/>
      <c r="C158" s="24"/>
      <c r="D158" s="25"/>
      <c r="E158" s="25"/>
      <c r="F158" s="23"/>
      <c r="G158" s="23"/>
      <c r="H158" s="23"/>
      <c r="I158" s="23"/>
      <c r="J158" s="23"/>
      <c r="K158" s="23"/>
      <c r="L158" s="23"/>
      <c r="M158" s="23"/>
      <c r="N158" s="23"/>
      <c r="O158" s="23"/>
      <c r="P158" s="23"/>
      <c r="Q158" s="23"/>
      <c r="R158" s="23"/>
      <c r="S158" s="23"/>
      <c r="T158" s="23"/>
      <c r="U158" s="23"/>
      <c r="V158" s="23"/>
      <c r="W158" s="23"/>
      <c r="X158" s="23"/>
      <c r="Y158" s="23"/>
      <c r="Z158" s="23"/>
      <c r="AA158" s="23"/>
      <c r="AB158" s="23"/>
    </row>
    <row r="159" spans="1:28" ht="15.75" customHeight="1" x14ac:dyDescent="0.25">
      <c r="A159" s="23"/>
      <c r="B159" s="24"/>
      <c r="C159" s="24"/>
      <c r="D159" s="25"/>
      <c r="E159" s="25"/>
      <c r="F159" s="23"/>
      <c r="G159" s="23"/>
      <c r="H159" s="23"/>
      <c r="I159" s="23"/>
      <c r="J159" s="23"/>
      <c r="K159" s="23"/>
      <c r="L159" s="23"/>
      <c r="M159" s="23"/>
      <c r="N159" s="23"/>
      <c r="O159" s="23"/>
      <c r="P159" s="23"/>
      <c r="Q159" s="23"/>
      <c r="R159" s="23"/>
      <c r="S159" s="23"/>
      <c r="T159" s="23"/>
      <c r="U159" s="23"/>
      <c r="V159" s="23"/>
      <c r="W159" s="23"/>
      <c r="X159" s="23"/>
      <c r="Y159" s="23"/>
      <c r="Z159" s="23"/>
      <c r="AA159" s="23"/>
      <c r="AB159" s="23"/>
    </row>
    <row r="160" spans="1:28" ht="15.75" customHeight="1" x14ac:dyDescent="0.25">
      <c r="A160" s="23"/>
      <c r="B160" s="24"/>
      <c r="C160" s="24"/>
      <c r="D160" s="25"/>
      <c r="E160" s="25"/>
      <c r="F160" s="23"/>
      <c r="G160" s="23"/>
      <c r="H160" s="23"/>
      <c r="I160" s="23"/>
      <c r="J160" s="23"/>
      <c r="K160" s="23"/>
      <c r="L160" s="23"/>
      <c r="M160" s="23"/>
      <c r="N160" s="23"/>
      <c r="O160" s="23"/>
      <c r="P160" s="23"/>
      <c r="Q160" s="23"/>
      <c r="R160" s="23"/>
      <c r="S160" s="23"/>
      <c r="T160" s="23"/>
      <c r="U160" s="23"/>
      <c r="V160" s="23"/>
      <c r="W160" s="23"/>
      <c r="X160" s="23"/>
      <c r="Y160" s="23"/>
      <c r="Z160" s="23"/>
      <c r="AA160" s="23"/>
      <c r="AB160" s="23"/>
    </row>
    <row r="161" spans="1:28" ht="15.75" customHeight="1" x14ac:dyDescent="0.25">
      <c r="A161" s="23"/>
      <c r="B161" s="24"/>
      <c r="C161" s="24"/>
      <c r="D161" s="25"/>
      <c r="E161" s="25"/>
      <c r="F161" s="23"/>
      <c r="G161" s="23"/>
      <c r="H161" s="23"/>
      <c r="I161" s="23"/>
      <c r="J161" s="23"/>
      <c r="K161" s="23"/>
      <c r="L161" s="23"/>
      <c r="M161" s="23"/>
      <c r="N161" s="23"/>
      <c r="O161" s="23"/>
      <c r="P161" s="23"/>
      <c r="Q161" s="23"/>
      <c r="R161" s="23"/>
      <c r="S161" s="23"/>
      <c r="T161" s="23"/>
      <c r="U161" s="23"/>
      <c r="V161" s="23"/>
      <c r="W161" s="23"/>
      <c r="X161" s="23"/>
      <c r="Y161" s="23"/>
      <c r="Z161" s="23"/>
      <c r="AA161" s="23"/>
      <c r="AB161" s="23"/>
    </row>
    <row r="162" spans="1:28" ht="15.75" customHeight="1" x14ac:dyDescent="0.25">
      <c r="A162" s="23"/>
      <c r="B162" s="24"/>
      <c r="C162" s="24"/>
      <c r="D162" s="25"/>
      <c r="E162" s="25"/>
      <c r="F162" s="23"/>
      <c r="G162" s="23"/>
      <c r="H162" s="23"/>
      <c r="I162" s="23"/>
      <c r="J162" s="23"/>
      <c r="K162" s="23"/>
      <c r="L162" s="23"/>
      <c r="M162" s="23"/>
      <c r="N162" s="23"/>
      <c r="O162" s="23"/>
      <c r="P162" s="23"/>
      <c r="Q162" s="23"/>
      <c r="R162" s="23"/>
      <c r="S162" s="23"/>
      <c r="T162" s="23"/>
      <c r="U162" s="23"/>
      <c r="V162" s="23"/>
      <c r="W162" s="23"/>
      <c r="X162" s="23"/>
      <c r="Y162" s="23"/>
      <c r="Z162" s="23"/>
      <c r="AA162" s="23"/>
      <c r="AB162" s="23"/>
    </row>
    <row r="163" spans="1:28" ht="15.75" customHeight="1" x14ac:dyDescent="0.25">
      <c r="A163" s="23"/>
      <c r="B163" s="24"/>
      <c r="C163" s="24"/>
      <c r="D163" s="25"/>
      <c r="E163" s="25"/>
      <c r="F163" s="23"/>
      <c r="G163" s="23"/>
      <c r="H163" s="23"/>
      <c r="I163" s="23"/>
      <c r="J163" s="23"/>
      <c r="K163" s="23"/>
      <c r="L163" s="23"/>
      <c r="M163" s="23"/>
      <c r="N163" s="23"/>
      <c r="O163" s="23"/>
      <c r="P163" s="23"/>
      <c r="Q163" s="23"/>
      <c r="R163" s="23"/>
      <c r="S163" s="23"/>
      <c r="T163" s="23"/>
      <c r="U163" s="23"/>
      <c r="V163" s="23"/>
      <c r="W163" s="23"/>
      <c r="X163" s="23"/>
      <c r="Y163" s="23"/>
      <c r="Z163" s="23"/>
      <c r="AA163" s="23"/>
      <c r="AB163" s="23"/>
    </row>
    <row r="164" spans="1:28" ht="15.75" customHeight="1" x14ac:dyDescent="0.25">
      <c r="A164" s="23"/>
      <c r="B164" s="24"/>
      <c r="C164" s="24"/>
      <c r="D164" s="25"/>
      <c r="E164" s="25"/>
      <c r="F164" s="23"/>
      <c r="G164" s="23"/>
      <c r="H164" s="23"/>
      <c r="I164" s="23"/>
      <c r="J164" s="23"/>
      <c r="K164" s="23"/>
      <c r="L164" s="23"/>
      <c r="M164" s="23"/>
      <c r="N164" s="23"/>
      <c r="O164" s="23"/>
      <c r="P164" s="23"/>
      <c r="Q164" s="23"/>
      <c r="R164" s="23"/>
      <c r="S164" s="23"/>
      <c r="T164" s="23"/>
      <c r="U164" s="23"/>
      <c r="V164" s="23"/>
      <c r="W164" s="23"/>
      <c r="X164" s="23"/>
      <c r="Y164" s="23"/>
      <c r="Z164" s="23"/>
      <c r="AA164" s="23"/>
      <c r="AB164" s="23"/>
    </row>
    <row r="165" spans="1:28" ht="15.75" customHeight="1" x14ac:dyDescent="0.25">
      <c r="A165" s="23"/>
      <c r="B165" s="24"/>
      <c r="C165" s="24"/>
      <c r="D165" s="25"/>
      <c r="E165" s="25"/>
      <c r="F165" s="23"/>
      <c r="G165" s="23"/>
      <c r="H165" s="23"/>
      <c r="I165" s="23"/>
      <c r="J165" s="23"/>
      <c r="K165" s="23"/>
      <c r="L165" s="23"/>
      <c r="M165" s="23"/>
      <c r="N165" s="23"/>
      <c r="O165" s="23"/>
      <c r="P165" s="23"/>
      <c r="Q165" s="23"/>
      <c r="R165" s="23"/>
      <c r="S165" s="23"/>
      <c r="T165" s="23"/>
      <c r="U165" s="23"/>
      <c r="V165" s="23"/>
      <c r="W165" s="23"/>
      <c r="X165" s="23"/>
      <c r="Y165" s="23"/>
      <c r="Z165" s="23"/>
      <c r="AA165" s="23"/>
      <c r="AB165" s="23"/>
    </row>
    <row r="166" spans="1:28" ht="15.75" customHeight="1" x14ac:dyDescent="0.25">
      <c r="A166" s="23"/>
      <c r="B166" s="24"/>
      <c r="C166" s="24"/>
      <c r="D166" s="25"/>
      <c r="E166" s="25"/>
      <c r="F166" s="23"/>
      <c r="G166" s="23"/>
      <c r="H166" s="23"/>
      <c r="I166" s="23"/>
      <c r="J166" s="23"/>
      <c r="K166" s="23"/>
      <c r="L166" s="23"/>
      <c r="M166" s="23"/>
      <c r="N166" s="23"/>
      <c r="O166" s="23"/>
      <c r="P166" s="23"/>
      <c r="Q166" s="23"/>
      <c r="R166" s="23"/>
      <c r="S166" s="23"/>
      <c r="T166" s="23"/>
      <c r="U166" s="23"/>
      <c r="V166" s="23"/>
      <c r="W166" s="23"/>
      <c r="X166" s="23"/>
      <c r="Y166" s="23"/>
      <c r="Z166" s="23"/>
      <c r="AA166" s="23"/>
      <c r="AB166" s="23"/>
    </row>
    <row r="167" spans="1:28" ht="15.75" customHeight="1" x14ac:dyDescent="0.25">
      <c r="A167" s="23"/>
      <c r="B167" s="24"/>
      <c r="C167" s="24"/>
      <c r="D167" s="25"/>
      <c r="E167" s="25"/>
      <c r="F167" s="23"/>
      <c r="G167" s="23"/>
      <c r="H167" s="23"/>
      <c r="I167" s="23"/>
      <c r="J167" s="23"/>
      <c r="K167" s="23"/>
      <c r="L167" s="23"/>
      <c r="M167" s="23"/>
      <c r="N167" s="23"/>
      <c r="O167" s="23"/>
      <c r="P167" s="23"/>
      <c r="Q167" s="23"/>
      <c r="R167" s="23"/>
      <c r="S167" s="23"/>
      <c r="T167" s="23"/>
      <c r="U167" s="23"/>
      <c r="V167" s="23"/>
      <c r="W167" s="23"/>
      <c r="X167" s="23"/>
      <c r="Y167" s="23"/>
      <c r="Z167" s="23"/>
      <c r="AA167" s="23"/>
      <c r="AB167" s="23"/>
    </row>
    <row r="168" spans="1:28" ht="15.75" customHeight="1" x14ac:dyDescent="0.25">
      <c r="A168" s="23"/>
      <c r="B168" s="24"/>
      <c r="C168" s="24"/>
      <c r="D168" s="25"/>
      <c r="E168" s="25"/>
      <c r="F168" s="23"/>
      <c r="G168" s="23"/>
      <c r="H168" s="23"/>
      <c r="I168" s="23"/>
      <c r="J168" s="23"/>
      <c r="K168" s="23"/>
      <c r="L168" s="23"/>
      <c r="M168" s="23"/>
      <c r="N168" s="23"/>
      <c r="O168" s="23"/>
      <c r="P168" s="23"/>
      <c r="Q168" s="23"/>
      <c r="R168" s="23"/>
      <c r="S168" s="23"/>
      <c r="T168" s="23"/>
      <c r="U168" s="23"/>
      <c r="V168" s="23"/>
      <c r="W168" s="23"/>
      <c r="X168" s="23"/>
      <c r="Y168" s="23"/>
      <c r="Z168" s="23"/>
      <c r="AA168" s="23"/>
      <c r="AB168" s="23"/>
    </row>
    <row r="169" spans="1:28" ht="15.75" customHeight="1" x14ac:dyDescent="0.25">
      <c r="A169" s="23"/>
      <c r="B169" s="24"/>
      <c r="C169" s="24"/>
      <c r="D169" s="25"/>
      <c r="E169" s="25"/>
      <c r="F169" s="23"/>
      <c r="G169" s="23"/>
      <c r="H169" s="23"/>
      <c r="I169" s="23"/>
      <c r="J169" s="23"/>
      <c r="K169" s="23"/>
      <c r="L169" s="23"/>
      <c r="M169" s="23"/>
      <c r="N169" s="23"/>
      <c r="O169" s="23"/>
      <c r="P169" s="23"/>
      <c r="Q169" s="23"/>
      <c r="R169" s="23"/>
      <c r="S169" s="23"/>
      <c r="T169" s="23"/>
      <c r="U169" s="23"/>
      <c r="V169" s="23"/>
      <c r="W169" s="23"/>
      <c r="X169" s="23"/>
      <c r="Y169" s="23"/>
      <c r="Z169" s="23"/>
      <c r="AA169" s="23"/>
      <c r="AB169" s="23"/>
    </row>
    <row r="170" spans="1:28" ht="15.75" customHeight="1" x14ac:dyDescent="0.25">
      <c r="A170" s="23"/>
      <c r="B170" s="24"/>
      <c r="C170" s="24"/>
      <c r="D170" s="25"/>
      <c r="E170" s="25"/>
      <c r="F170" s="23"/>
      <c r="G170" s="23"/>
      <c r="H170" s="23"/>
      <c r="I170" s="23"/>
      <c r="J170" s="23"/>
      <c r="K170" s="23"/>
      <c r="L170" s="23"/>
      <c r="M170" s="23"/>
      <c r="N170" s="23"/>
      <c r="O170" s="23"/>
      <c r="P170" s="23"/>
      <c r="Q170" s="23"/>
      <c r="R170" s="23"/>
      <c r="S170" s="23"/>
      <c r="T170" s="23"/>
      <c r="U170" s="23"/>
      <c r="V170" s="23"/>
      <c r="W170" s="23"/>
      <c r="X170" s="23"/>
      <c r="Y170" s="23"/>
      <c r="Z170" s="23"/>
      <c r="AA170" s="23"/>
      <c r="AB170" s="23"/>
    </row>
    <row r="171" spans="1:28" ht="15.75" customHeight="1" x14ac:dyDescent="0.25">
      <c r="A171" s="23"/>
      <c r="B171" s="24"/>
      <c r="C171" s="24"/>
      <c r="D171" s="25"/>
      <c r="E171" s="25"/>
      <c r="F171" s="23"/>
      <c r="G171" s="23"/>
      <c r="H171" s="23"/>
      <c r="I171" s="23"/>
      <c r="J171" s="23"/>
      <c r="K171" s="23"/>
      <c r="L171" s="23"/>
      <c r="M171" s="23"/>
      <c r="N171" s="23"/>
      <c r="O171" s="23"/>
      <c r="P171" s="23"/>
      <c r="Q171" s="23"/>
      <c r="R171" s="23"/>
      <c r="S171" s="23"/>
      <c r="T171" s="23"/>
      <c r="U171" s="23"/>
      <c r="V171" s="23"/>
      <c r="W171" s="23"/>
      <c r="X171" s="23"/>
      <c r="Y171" s="23"/>
      <c r="Z171" s="23"/>
      <c r="AA171" s="23"/>
      <c r="AB171" s="23"/>
    </row>
    <row r="172" spans="1:28" ht="15.75" customHeight="1" x14ac:dyDescent="0.25">
      <c r="A172" s="23"/>
      <c r="B172" s="24"/>
      <c r="C172" s="24"/>
      <c r="D172" s="25"/>
      <c r="E172" s="25"/>
      <c r="F172" s="23"/>
      <c r="G172" s="23"/>
      <c r="H172" s="23"/>
      <c r="I172" s="23"/>
      <c r="J172" s="23"/>
      <c r="K172" s="23"/>
      <c r="L172" s="23"/>
      <c r="M172" s="23"/>
      <c r="N172" s="23"/>
      <c r="O172" s="23"/>
      <c r="P172" s="23"/>
      <c r="Q172" s="23"/>
      <c r="R172" s="23"/>
      <c r="S172" s="23"/>
      <c r="T172" s="23"/>
      <c r="U172" s="23"/>
      <c r="V172" s="23"/>
      <c r="W172" s="23"/>
      <c r="X172" s="23"/>
      <c r="Y172" s="23"/>
      <c r="Z172" s="23"/>
      <c r="AA172" s="23"/>
      <c r="AB172" s="23"/>
    </row>
    <row r="173" spans="1:28" ht="15.75" customHeight="1" x14ac:dyDescent="0.25">
      <c r="A173" s="23"/>
      <c r="B173" s="24"/>
      <c r="C173" s="24"/>
      <c r="D173" s="25"/>
      <c r="E173" s="25"/>
      <c r="F173" s="23"/>
      <c r="G173" s="23"/>
      <c r="H173" s="23"/>
      <c r="I173" s="23"/>
      <c r="J173" s="23"/>
      <c r="K173" s="23"/>
      <c r="L173" s="23"/>
      <c r="M173" s="23"/>
      <c r="N173" s="23"/>
      <c r="O173" s="23"/>
      <c r="P173" s="23"/>
      <c r="Q173" s="23"/>
      <c r="R173" s="23"/>
      <c r="S173" s="23"/>
      <c r="T173" s="23"/>
      <c r="U173" s="23"/>
      <c r="V173" s="23"/>
      <c r="W173" s="23"/>
      <c r="X173" s="23"/>
      <c r="Y173" s="23"/>
      <c r="Z173" s="23"/>
      <c r="AA173" s="23"/>
      <c r="AB173" s="23"/>
    </row>
    <row r="174" spans="1:28" ht="15.75" customHeight="1" x14ac:dyDescent="0.25">
      <c r="A174" s="23"/>
      <c r="B174" s="24"/>
      <c r="C174" s="24"/>
      <c r="D174" s="25"/>
      <c r="E174" s="25"/>
      <c r="F174" s="23"/>
      <c r="G174" s="23"/>
      <c r="H174" s="23"/>
      <c r="I174" s="23"/>
      <c r="J174" s="23"/>
      <c r="K174" s="23"/>
      <c r="L174" s="23"/>
      <c r="M174" s="23"/>
      <c r="N174" s="23"/>
      <c r="O174" s="23"/>
      <c r="P174" s="23"/>
      <c r="Q174" s="23"/>
      <c r="R174" s="23"/>
      <c r="S174" s="23"/>
      <c r="T174" s="23"/>
      <c r="U174" s="23"/>
      <c r="V174" s="23"/>
      <c r="W174" s="23"/>
      <c r="X174" s="23"/>
      <c r="Y174" s="23"/>
      <c r="Z174" s="23"/>
      <c r="AA174" s="23"/>
      <c r="AB174" s="23"/>
    </row>
    <row r="175" spans="1:28" ht="15.75" customHeight="1" x14ac:dyDescent="0.25">
      <c r="A175" s="23"/>
      <c r="B175" s="24"/>
      <c r="C175" s="24"/>
      <c r="D175" s="25"/>
      <c r="E175" s="25"/>
      <c r="F175" s="23"/>
      <c r="G175" s="23"/>
      <c r="H175" s="23"/>
      <c r="I175" s="23"/>
      <c r="J175" s="23"/>
      <c r="K175" s="23"/>
      <c r="L175" s="23"/>
      <c r="M175" s="23"/>
      <c r="N175" s="23"/>
      <c r="O175" s="23"/>
      <c r="P175" s="23"/>
      <c r="Q175" s="23"/>
      <c r="R175" s="23"/>
      <c r="S175" s="23"/>
      <c r="T175" s="23"/>
      <c r="U175" s="23"/>
      <c r="V175" s="23"/>
      <c r="W175" s="23"/>
      <c r="X175" s="23"/>
      <c r="Y175" s="23"/>
      <c r="Z175" s="23"/>
      <c r="AA175" s="23"/>
      <c r="AB175" s="23"/>
    </row>
    <row r="176" spans="1:28" ht="15.75" customHeight="1" x14ac:dyDescent="0.25">
      <c r="A176" s="23"/>
      <c r="B176" s="24"/>
      <c r="C176" s="24"/>
      <c r="D176" s="25"/>
      <c r="E176" s="25"/>
      <c r="F176" s="23"/>
      <c r="G176" s="23"/>
      <c r="H176" s="23"/>
      <c r="I176" s="23"/>
      <c r="J176" s="23"/>
      <c r="K176" s="23"/>
      <c r="L176" s="23"/>
      <c r="M176" s="23"/>
      <c r="N176" s="23"/>
      <c r="O176" s="23"/>
      <c r="P176" s="23"/>
      <c r="Q176" s="23"/>
      <c r="R176" s="23"/>
      <c r="S176" s="23"/>
      <c r="T176" s="23"/>
      <c r="U176" s="23"/>
      <c r="V176" s="23"/>
      <c r="W176" s="23"/>
      <c r="X176" s="23"/>
      <c r="Y176" s="23"/>
      <c r="Z176" s="23"/>
      <c r="AA176" s="23"/>
      <c r="AB176" s="23"/>
    </row>
    <row r="177" spans="1:28" ht="15.75" customHeight="1" x14ac:dyDescent="0.25">
      <c r="A177" s="23"/>
      <c r="B177" s="24"/>
      <c r="C177" s="24"/>
      <c r="D177" s="25"/>
      <c r="E177" s="25"/>
      <c r="F177" s="23"/>
      <c r="G177" s="23"/>
      <c r="H177" s="23"/>
      <c r="I177" s="23"/>
      <c r="J177" s="23"/>
      <c r="K177" s="23"/>
      <c r="L177" s="23"/>
      <c r="M177" s="23"/>
      <c r="N177" s="23"/>
      <c r="O177" s="23"/>
      <c r="P177" s="23"/>
      <c r="Q177" s="23"/>
      <c r="R177" s="23"/>
      <c r="S177" s="23"/>
      <c r="T177" s="23"/>
      <c r="U177" s="23"/>
      <c r="V177" s="23"/>
      <c r="W177" s="23"/>
      <c r="X177" s="23"/>
      <c r="Y177" s="23"/>
      <c r="Z177" s="23"/>
      <c r="AA177" s="23"/>
      <c r="AB177" s="23"/>
    </row>
    <row r="178" spans="1:28" ht="15.75" customHeight="1" x14ac:dyDescent="0.25">
      <c r="A178" s="23"/>
      <c r="B178" s="24"/>
      <c r="C178" s="24"/>
      <c r="D178" s="25"/>
      <c r="E178" s="25"/>
      <c r="F178" s="23"/>
      <c r="G178" s="23"/>
      <c r="H178" s="23"/>
      <c r="I178" s="23"/>
      <c r="J178" s="23"/>
      <c r="K178" s="23"/>
      <c r="L178" s="23"/>
      <c r="M178" s="23"/>
      <c r="N178" s="23"/>
      <c r="O178" s="23"/>
      <c r="P178" s="23"/>
      <c r="Q178" s="23"/>
      <c r="R178" s="23"/>
      <c r="S178" s="23"/>
      <c r="T178" s="23"/>
      <c r="U178" s="23"/>
      <c r="V178" s="23"/>
      <c r="W178" s="23"/>
      <c r="X178" s="23"/>
      <c r="Y178" s="23"/>
      <c r="Z178" s="23"/>
      <c r="AA178" s="23"/>
      <c r="AB178" s="23"/>
    </row>
    <row r="179" spans="1:28" ht="15.75" customHeight="1" x14ac:dyDescent="0.25">
      <c r="A179" s="23"/>
      <c r="B179" s="24"/>
      <c r="C179" s="24"/>
      <c r="D179" s="25"/>
      <c r="E179" s="25"/>
      <c r="F179" s="23"/>
      <c r="G179" s="23"/>
      <c r="H179" s="23"/>
      <c r="I179" s="23"/>
      <c r="J179" s="23"/>
      <c r="K179" s="23"/>
      <c r="L179" s="23"/>
      <c r="M179" s="23"/>
      <c r="N179" s="23"/>
      <c r="O179" s="23"/>
      <c r="P179" s="23"/>
      <c r="Q179" s="23"/>
      <c r="R179" s="23"/>
      <c r="S179" s="23"/>
      <c r="T179" s="23"/>
      <c r="U179" s="23"/>
      <c r="V179" s="23"/>
      <c r="W179" s="23"/>
      <c r="X179" s="23"/>
      <c r="Y179" s="23"/>
      <c r="Z179" s="23"/>
      <c r="AA179" s="23"/>
      <c r="AB179" s="23"/>
    </row>
    <row r="180" spans="1:28" ht="15.75" customHeight="1" x14ac:dyDescent="0.25">
      <c r="A180" s="23"/>
      <c r="B180" s="24"/>
      <c r="C180" s="24"/>
      <c r="D180" s="25"/>
      <c r="E180" s="25"/>
      <c r="F180" s="23"/>
      <c r="G180" s="23"/>
      <c r="H180" s="23"/>
      <c r="I180" s="23"/>
      <c r="J180" s="23"/>
      <c r="K180" s="23"/>
      <c r="L180" s="23"/>
      <c r="M180" s="23"/>
      <c r="N180" s="23"/>
      <c r="O180" s="23"/>
      <c r="P180" s="23"/>
      <c r="Q180" s="23"/>
      <c r="R180" s="23"/>
      <c r="S180" s="23"/>
      <c r="T180" s="23"/>
      <c r="U180" s="23"/>
      <c r="V180" s="23"/>
      <c r="W180" s="23"/>
      <c r="X180" s="23"/>
      <c r="Y180" s="23"/>
      <c r="Z180" s="23"/>
      <c r="AA180" s="23"/>
      <c r="AB180" s="23"/>
    </row>
    <row r="181" spans="1:28" ht="15.75" customHeight="1" x14ac:dyDescent="0.25">
      <c r="A181" s="23"/>
      <c r="B181" s="24"/>
      <c r="C181" s="24"/>
      <c r="D181" s="25"/>
      <c r="E181" s="25"/>
      <c r="F181" s="23"/>
      <c r="G181" s="23"/>
      <c r="H181" s="23"/>
      <c r="I181" s="23"/>
      <c r="J181" s="23"/>
      <c r="K181" s="23"/>
      <c r="L181" s="23"/>
      <c r="M181" s="23"/>
      <c r="N181" s="23"/>
      <c r="O181" s="23"/>
      <c r="P181" s="23"/>
      <c r="Q181" s="23"/>
      <c r="R181" s="23"/>
      <c r="S181" s="23"/>
      <c r="T181" s="23"/>
      <c r="U181" s="23"/>
      <c r="V181" s="23"/>
      <c r="W181" s="23"/>
      <c r="X181" s="23"/>
      <c r="Y181" s="23"/>
      <c r="Z181" s="23"/>
      <c r="AA181" s="23"/>
      <c r="AB181" s="23"/>
    </row>
    <row r="182" spans="1:28" ht="15.75" customHeight="1" x14ac:dyDescent="0.25">
      <c r="A182" s="23"/>
      <c r="B182" s="24"/>
      <c r="C182" s="24"/>
      <c r="D182" s="25"/>
      <c r="E182" s="25"/>
      <c r="F182" s="23"/>
      <c r="G182" s="23"/>
      <c r="H182" s="23"/>
      <c r="I182" s="23"/>
      <c r="J182" s="23"/>
      <c r="K182" s="23"/>
      <c r="L182" s="23"/>
      <c r="M182" s="23"/>
      <c r="N182" s="23"/>
      <c r="O182" s="23"/>
      <c r="P182" s="23"/>
      <c r="Q182" s="23"/>
      <c r="R182" s="23"/>
      <c r="S182" s="23"/>
      <c r="T182" s="23"/>
      <c r="U182" s="23"/>
      <c r="V182" s="23"/>
      <c r="W182" s="23"/>
      <c r="X182" s="23"/>
      <c r="Y182" s="23"/>
      <c r="Z182" s="23"/>
      <c r="AA182" s="23"/>
      <c r="AB182" s="23"/>
    </row>
    <row r="183" spans="1:28" ht="15.75" customHeight="1" x14ac:dyDescent="0.25">
      <c r="A183" s="23"/>
      <c r="B183" s="24"/>
      <c r="C183" s="24"/>
      <c r="D183" s="25"/>
      <c r="E183" s="25"/>
      <c r="F183" s="23"/>
      <c r="G183" s="23"/>
      <c r="H183" s="23"/>
      <c r="I183" s="23"/>
      <c r="J183" s="23"/>
      <c r="K183" s="23"/>
      <c r="L183" s="23"/>
      <c r="M183" s="23"/>
      <c r="N183" s="23"/>
      <c r="O183" s="23"/>
      <c r="P183" s="23"/>
      <c r="Q183" s="23"/>
      <c r="R183" s="23"/>
      <c r="S183" s="23"/>
      <c r="T183" s="23"/>
      <c r="U183" s="23"/>
      <c r="V183" s="23"/>
      <c r="W183" s="23"/>
      <c r="X183" s="23"/>
      <c r="Y183" s="23"/>
      <c r="Z183" s="23"/>
      <c r="AA183" s="23"/>
      <c r="AB183" s="23"/>
    </row>
    <row r="184" spans="1:28" ht="15.75" customHeight="1" x14ac:dyDescent="0.25">
      <c r="A184" s="23"/>
      <c r="B184" s="24"/>
      <c r="C184" s="24"/>
      <c r="D184" s="25"/>
      <c r="E184" s="25"/>
      <c r="F184" s="23"/>
      <c r="G184" s="23"/>
      <c r="H184" s="23"/>
      <c r="I184" s="23"/>
      <c r="J184" s="23"/>
      <c r="K184" s="23"/>
      <c r="L184" s="23"/>
      <c r="M184" s="23"/>
      <c r="N184" s="23"/>
      <c r="O184" s="23"/>
      <c r="P184" s="23"/>
      <c r="Q184" s="23"/>
      <c r="R184" s="23"/>
      <c r="S184" s="23"/>
      <c r="T184" s="23"/>
      <c r="U184" s="23"/>
      <c r="V184" s="23"/>
      <c r="W184" s="23"/>
      <c r="X184" s="23"/>
      <c r="Y184" s="23"/>
      <c r="Z184" s="23"/>
      <c r="AA184" s="23"/>
      <c r="AB184" s="23"/>
    </row>
    <row r="185" spans="1:28" ht="15.75" customHeight="1" x14ac:dyDescent="0.25">
      <c r="A185" s="23"/>
      <c r="B185" s="24"/>
      <c r="C185" s="24"/>
      <c r="D185" s="25"/>
      <c r="E185" s="25"/>
      <c r="F185" s="23"/>
      <c r="G185" s="23"/>
      <c r="H185" s="23"/>
      <c r="I185" s="23"/>
      <c r="J185" s="23"/>
      <c r="K185" s="23"/>
      <c r="L185" s="23"/>
      <c r="M185" s="23"/>
      <c r="N185" s="23"/>
      <c r="O185" s="23"/>
      <c r="P185" s="23"/>
      <c r="Q185" s="23"/>
      <c r="R185" s="23"/>
      <c r="S185" s="23"/>
      <c r="T185" s="23"/>
      <c r="U185" s="23"/>
      <c r="V185" s="23"/>
      <c r="W185" s="23"/>
      <c r="X185" s="23"/>
      <c r="Y185" s="23"/>
      <c r="Z185" s="23"/>
      <c r="AA185" s="23"/>
      <c r="AB185" s="23"/>
    </row>
    <row r="186" spans="1:28" ht="15.75" customHeight="1" x14ac:dyDescent="0.25">
      <c r="A186" s="23"/>
      <c r="B186" s="24"/>
      <c r="C186" s="24"/>
      <c r="D186" s="25"/>
      <c r="E186" s="25"/>
      <c r="F186" s="23"/>
      <c r="G186" s="23"/>
      <c r="H186" s="23"/>
      <c r="I186" s="23"/>
      <c r="J186" s="23"/>
      <c r="K186" s="23"/>
      <c r="L186" s="23"/>
      <c r="M186" s="23"/>
      <c r="N186" s="23"/>
      <c r="O186" s="23"/>
      <c r="P186" s="23"/>
      <c r="Q186" s="23"/>
      <c r="R186" s="23"/>
      <c r="S186" s="23"/>
      <c r="T186" s="23"/>
      <c r="U186" s="23"/>
      <c r="V186" s="23"/>
      <c r="W186" s="23"/>
      <c r="X186" s="23"/>
      <c r="Y186" s="23"/>
      <c r="Z186" s="23"/>
      <c r="AA186" s="23"/>
      <c r="AB186" s="23"/>
    </row>
    <row r="187" spans="1:28" ht="15.75" customHeight="1" x14ac:dyDescent="0.25">
      <c r="A187" s="23"/>
      <c r="B187" s="24"/>
      <c r="C187" s="24"/>
      <c r="D187" s="25"/>
      <c r="E187" s="25"/>
      <c r="F187" s="23"/>
      <c r="G187" s="23"/>
      <c r="H187" s="23"/>
      <c r="I187" s="23"/>
      <c r="J187" s="23"/>
      <c r="K187" s="23"/>
      <c r="L187" s="23"/>
      <c r="M187" s="23"/>
      <c r="N187" s="23"/>
      <c r="O187" s="23"/>
      <c r="P187" s="23"/>
      <c r="Q187" s="23"/>
      <c r="R187" s="23"/>
      <c r="S187" s="23"/>
      <c r="T187" s="23"/>
      <c r="U187" s="23"/>
      <c r="V187" s="23"/>
      <c r="W187" s="23"/>
      <c r="X187" s="23"/>
      <c r="Y187" s="23"/>
      <c r="Z187" s="23"/>
      <c r="AA187" s="23"/>
      <c r="AB187" s="23"/>
    </row>
    <row r="188" spans="1:28" ht="15.75" customHeight="1" x14ac:dyDescent="0.25">
      <c r="A188" s="23"/>
      <c r="B188" s="24"/>
      <c r="C188" s="24"/>
      <c r="D188" s="25"/>
      <c r="E188" s="25"/>
      <c r="F188" s="23"/>
      <c r="G188" s="23"/>
      <c r="H188" s="23"/>
      <c r="I188" s="23"/>
      <c r="J188" s="23"/>
      <c r="K188" s="23"/>
      <c r="L188" s="23"/>
      <c r="M188" s="23"/>
      <c r="N188" s="23"/>
      <c r="O188" s="23"/>
      <c r="P188" s="23"/>
      <c r="Q188" s="23"/>
      <c r="R188" s="23"/>
      <c r="S188" s="23"/>
      <c r="T188" s="23"/>
      <c r="U188" s="23"/>
      <c r="V188" s="23"/>
      <c r="W188" s="23"/>
      <c r="X188" s="23"/>
      <c r="Y188" s="23"/>
      <c r="Z188" s="23"/>
      <c r="AA188" s="23"/>
      <c r="AB188" s="23"/>
    </row>
    <row r="189" spans="1:28" ht="15.75" customHeight="1" x14ac:dyDescent="0.25">
      <c r="A189" s="23"/>
      <c r="B189" s="24"/>
      <c r="C189" s="24"/>
      <c r="D189" s="25"/>
      <c r="E189" s="25"/>
      <c r="F189" s="23"/>
      <c r="G189" s="23"/>
      <c r="H189" s="23"/>
      <c r="I189" s="23"/>
      <c r="J189" s="23"/>
      <c r="K189" s="23"/>
      <c r="L189" s="23"/>
      <c r="M189" s="23"/>
      <c r="N189" s="23"/>
      <c r="O189" s="23"/>
      <c r="P189" s="23"/>
      <c r="Q189" s="23"/>
      <c r="R189" s="23"/>
      <c r="S189" s="23"/>
      <c r="T189" s="23"/>
      <c r="U189" s="23"/>
      <c r="V189" s="23"/>
      <c r="W189" s="23"/>
      <c r="X189" s="23"/>
      <c r="Y189" s="23"/>
      <c r="Z189" s="23"/>
      <c r="AA189" s="23"/>
      <c r="AB189" s="23"/>
    </row>
    <row r="190" spans="1:28" ht="15.75" customHeight="1" x14ac:dyDescent="0.25">
      <c r="A190" s="23"/>
      <c r="B190" s="24"/>
      <c r="C190" s="24"/>
      <c r="D190" s="25"/>
      <c r="E190" s="25"/>
      <c r="F190" s="23"/>
      <c r="G190" s="23"/>
      <c r="H190" s="23"/>
      <c r="I190" s="23"/>
      <c r="J190" s="23"/>
      <c r="K190" s="23"/>
      <c r="L190" s="23"/>
      <c r="M190" s="23"/>
      <c r="N190" s="23"/>
      <c r="O190" s="23"/>
      <c r="P190" s="23"/>
      <c r="Q190" s="23"/>
      <c r="R190" s="23"/>
      <c r="S190" s="23"/>
      <c r="T190" s="23"/>
      <c r="U190" s="23"/>
      <c r="V190" s="23"/>
      <c r="W190" s="23"/>
      <c r="X190" s="23"/>
      <c r="Y190" s="23"/>
      <c r="Z190" s="23"/>
      <c r="AA190" s="23"/>
      <c r="AB190" s="23"/>
    </row>
    <row r="191" spans="1:28" ht="15.75" customHeight="1" x14ac:dyDescent="0.25">
      <c r="A191" s="23"/>
      <c r="B191" s="24"/>
      <c r="C191" s="24"/>
      <c r="D191" s="25"/>
      <c r="E191" s="25"/>
      <c r="F191" s="23"/>
      <c r="G191" s="23"/>
      <c r="H191" s="23"/>
      <c r="I191" s="23"/>
      <c r="J191" s="23"/>
      <c r="K191" s="23"/>
      <c r="L191" s="23"/>
      <c r="M191" s="23"/>
      <c r="N191" s="23"/>
      <c r="O191" s="23"/>
      <c r="P191" s="23"/>
      <c r="Q191" s="23"/>
      <c r="R191" s="23"/>
      <c r="S191" s="23"/>
      <c r="T191" s="23"/>
      <c r="U191" s="23"/>
      <c r="V191" s="23"/>
      <c r="W191" s="23"/>
      <c r="X191" s="23"/>
      <c r="Y191" s="23"/>
      <c r="Z191" s="23"/>
      <c r="AA191" s="23"/>
      <c r="AB191" s="23"/>
    </row>
    <row r="192" spans="1:28" ht="15.75" customHeight="1" x14ac:dyDescent="0.25">
      <c r="A192" s="23"/>
      <c r="B192" s="24"/>
      <c r="C192" s="24"/>
      <c r="D192" s="25"/>
      <c r="E192" s="25"/>
      <c r="F192" s="23"/>
      <c r="G192" s="23"/>
      <c r="H192" s="23"/>
      <c r="I192" s="23"/>
      <c r="J192" s="23"/>
      <c r="K192" s="23"/>
      <c r="L192" s="23"/>
      <c r="M192" s="23"/>
      <c r="N192" s="23"/>
      <c r="O192" s="23"/>
      <c r="P192" s="23"/>
      <c r="Q192" s="23"/>
      <c r="R192" s="23"/>
      <c r="S192" s="23"/>
      <c r="T192" s="23"/>
      <c r="U192" s="23"/>
      <c r="V192" s="23"/>
      <c r="W192" s="23"/>
      <c r="X192" s="23"/>
      <c r="Y192" s="23"/>
      <c r="Z192" s="23"/>
      <c r="AA192" s="23"/>
      <c r="AB192" s="23"/>
    </row>
    <row r="193" spans="1:28" ht="15.75" customHeight="1" x14ac:dyDescent="0.25">
      <c r="A193" s="23"/>
      <c r="B193" s="24"/>
      <c r="C193" s="24"/>
      <c r="D193" s="25"/>
      <c r="E193" s="25"/>
      <c r="F193" s="23"/>
      <c r="G193" s="23"/>
      <c r="H193" s="23"/>
      <c r="I193" s="23"/>
      <c r="J193" s="23"/>
      <c r="K193" s="23"/>
      <c r="L193" s="23"/>
      <c r="M193" s="23"/>
      <c r="N193" s="23"/>
      <c r="O193" s="23"/>
      <c r="P193" s="23"/>
      <c r="Q193" s="23"/>
      <c r="R193" s="23"/>
      <c r="S193" s="23"/>
      <c r="T193" s="23"/>
      <c r="U193" s="23"/>
      <c r="V193" s="23"/>
      <c r="W193" s="23"/>
      <c r="X193" s="23"/>
      <c r="Y193" s="23"/>
      <c r="Z193" s="23"/>
      <c r="AA193" s="23"/>
      <c r="AB193" s="23"/>
    </row>
    <row r="194" spans="1:28" ht="15.75" customHeight="1" x14ac:dyDescent="0.25">
      <c r="A194" s="23"/>
      <c r="B194" s="24"/>
      <c r="C194" s="24"/>
      <c r="D194" s="25"/>
      <c r="E194" s="25"/>
      <c r="F194" s="23"/>
      <c r="G194" s="23"/>
      <c r="H194" s="23"/>
      <c r="I194" s="23"/>
      <c r="J194" s="23"/>
      <c r="K194" s="23"/>
      <c r="L194" s="23"/>
      <c r="M194" s="23"/>
      <c r="N194" s="23"/>
      <c r="O194" s="23"/>
      <c r="P194" s="23"/>
      <c r="Q194" s="23"/>
      <c r="R194" s="23"/>
      <c r="S194" s="23"/>
      <c r="T194" s="23"/>
      <c r="U194" s="23"/>
      <c r="V194" s="23"/>
      <c r="W194" s="23"/>
      <c r="X194" s="23"/>
      <c r="Y194" s="23"/>
      <c r="Z194" s="23"/>
      <c r="AA194" s="23"/>
      <c r="AB194" s="23"/>
    </row>
    <row r="195" spans="1:28" ht="15.75" customHeight="1" x14ac:dyDescent="0.25">
      <c r="A195" s="23"/>
      <c r="B195" s="24"/>
      <c r="C195" s="24"/>
      <c r="D195" s="25"/>
      <c r="E195" s="25"/>
      <c r="F195" s="23"/>
      <c r="G195" s="23"/>
      <c r="H195" s="23"/>
      <c r="I195" s="23"/>
      <c r="J195" s="23"/>
      <c r="K195" s="23"/>
      <c r="L195" s="23"/>
      <c r="M195" s="23"/>
      <c r="N195" s="23"/>
      <c r="O195" s="23"/>
      <c r="P195" s="23"/>
      <c r="Q195" s="23"/>
      <c r="R195" s="23"/>
      <c r="S195" s="23"/>
      <c r="T195" s="23"/>
      <c r="U195" s="23"/>
      <c r="V195" s="23"/>
      <c r="W195" s="23"/>
      <c r="X195" s="23"/>
      <c r="Y195" s="23"/>
      <c r="Z195" s="23"/>
      <c r="AA195" s="23"/>
      <c r="AB195" s="23"/>
    </row>
    <row r="196" spans="1:28" ht="15.75" customHeight="1" x14ac:dyDescent="0.25">
      <c r="A196" s="23"/>
      <c r="B196" s="24"/>
      <c r="C196" s="24"/>
      <c r="D196" s="25"/>
      <c r="E196" s="25"/>
      <c r="F196" s="23"/>
      <c r="G196" s="23"/>
      <c r="H196" s="23"/>
      <c r="I196" s="23"/>
      <c r="J196" s="23"/>
      <c r="K196" s="23"/>
      <c r="L196" s="23"/>
      <c r="M196" s="23"/>
      <c r="N196" s="23"/>
      <c r="O196" s="23"/>
      <c r="P196" s="23"/>
      <c r="Q196" s="23"/>
      <c r="R196" s="23"/>
      <c r="S196" s="23"/>
      <c r="T196" s="23"/>
      <c r="U196" s="23"/>
      <c r="V196" s="23"/>
      <c r="W196" s="23"/>
      <c r="X196" s="23"/>
      <c r="Y196" s="23"/>
      <c r="Z196" s="23"/>
      <c r="AA196" s="23"/>
      <c r="AB196" s="23"/>
    </row>
    <row r="197" spans="1:28" ht="15.75" customHeight="1" x14ac:dyDescent="0.25">
      <c r="A197" s="23"/>
      <c r="B197" s="24"/>
      <c r="C197" s="24"/>
      <c r="D197" s="25"/>
      <c r="E197" s="25"/>
      <c r="F197" s="23"/>
      <c r="G197" s="23"/>
      <c r="H197" s="23"/>
      <c r="I197" s="23"/>
      <c r="J197" s="23"/>
      <c r="K197" s="23"/>
      <c r="L197" s="23"/>
      <c r="M197" s="23"/>
      <c r="N197" s="23"/>
      <c r="O197" s="23"/>
      <c r="P197" s="23"/>
      <c r="Q197" s="23"/>
      <c r="R197" s="23"/>
      <c r="S197" s="23"/>
      <c r="T197" s="23"/>
      <c r="U197" s="23"/>
      <c r="V197" s="23"/>
      <c r="W197" s="23"/>
      <c r="X197" s="23"/>
      <c r="Y197" s="23"/>
      <c r="Z197" s="23"/>
      <c r="AA197" s="23"/>
      <c r="AB197" s="23"/>
    </row>
    <row r="198" spans="1:28" ht="15.75" customHeight="1" x14ac:dyDescent="0.25">
      <c r="A198" s="23"/>
      <c r="B198" s="24"/>
      <c r="C198" s="24"/>
      <c r="D198" s="25"/>
      <c r="E198" s="25"/>
      <c r="F198" s="23"/>
      <c r="G198" s="23"/>
      <c r="H198" s="23"/>
      <c r="I198" s="23"/>
      <c r="J198" s="23"/>
      <c r="K198" s="23"/>
      <c r="L198" s="23"/>
      <c r="M198" s="23"/>
      <c r="N198" s="23"/>
      <c r="O198" s="23"/>
      <c r="P198" s="23"/>
      <c r="Q198" s="23"/>
      <c r="R198" s="23"/>
      <c r="S198" s="23"/>
      <c r="T198" s="23"/>
      <c r="U198" s="23"/>
      <c r="V198" s="23"/>
      <c r="W198" s="23"/>
      <c r="X198" s="23"/>
      <c r="Y198" s="23"/>
      <c r="Z198" s="23"/>
      <c r="AA198" s="23"/>
      <c r="AB198" s="23"/>
    </row>
    <row r="199" spans="1:28" ht="15.75" customHeight="1" x14ac:dyDescent="0.25">
      <c r="A199" s="23"/>
      <c r="B199" s="24"/>
      <c r="C199" s="24"/>
      <c r="D199" s="25"/>
      <c r="E199" s="25"/>
      <c r="F199" s="23"/>
      <c r="G199" s="23"/>
      <c r="H199" s="23"/>
      <c r="I199" s="23"/>
      <c r="J199" s="23"/>
      <c r="K199" s="23"/>
      <c r="L199" s="23"/>
      <c r="M199" s="23"/>
      <c r="N199" s="23"/>
      <c r="O199" s="23"/>
      <c r="P199" s="23"/>
      <c r="Q199" s="23"/>
      <c r="R199" s="23"/>
      <c r="S199" s="23"/>
      <c r="T199" s="23"/>
      <c r="U199" s="23"/>
      <c r="V199" s="23"/>
      <c r="W199" s="23"/>
      <c r="X199" s="23"/>
      <c r="Y199" s="23"/>
      <c r="Z199" s="23"/>
      <c r="AA199" s="23"/>
      <c r="AB199" s="23"/>
    </row>
    <row r="200" spans="1:28" ht="15.75" customHeight="1" x14ac:dyDescent="0.25">
      <c r="A200" s="23"/>
      <c r="B200" s="24"/>
      <c r="C200" s="24"/>
      <c r="D200" s="25"/>
      <c r="E200" s="25"/>
      <c r="F200" s="23"/>
      <c r="G200" s="23"/>
      <c r="H200" s="23"/>
      <c r="I200" s="23"/>
      <c r="J200" s="23"/>
      <c r="K200" s="23"/>
      <c r="L200" s="23"/>
      <c r="M200" s="23"/>
      <c r="N200" s="23"/>
      <c r="O200" s="23"/>
      <c r="P200" s="23"/>
      <c r="Q200" s="23"/>
      <c r="R200" s="23"/>
      <c r="S200" s="23"/>
      <c r="T200" s="23"/>
      <c r="U200" s="23"/>
      <c r="V200" s="23"/>
      <c r="W200" s="23"/>
      <c r="X200" s="23"/>
      <c r="Y200" s="23"/>
      <c r="Z200" s="23"/>
      <c r="AA200" s="23"/>
      <c r="AB200" s="23"/>
    </row>
    <row r="201" spans="1:28" ht="15.75" customHeight="1" x14ac:dyDescent="0.25">
      <c r="A201" s="23"/>
      <c r="B201" s="24"/>
      <c r="C201" s="24"/>
      <c r="D201" s="25"/>
      <c r="E201" s="25"/>
      <c r="F201" s="23"/>
      <c r="G201" s="23"/>
      <c r="H201" s="23"/>
      <c r="I201" s="23"/>
      <c r="J201" s="23"/>
      <c r="K201" s="23"/>
      <c r="L201" s="23"/>
      <c r="M201" s="23"/>
      <c r="N201" s="23"/>
      <c r="O201" s="23"/>
      <c r="P201" s="23"/>
      <c r="Q201" s="23"/>
      <c r="R201" s="23"/>
      <c r="S201" s="23"/>
      <c r="T201" s="23"/>
      <c r="U201" s="23"/>
      <c r="V201" s="23"/>
      <c r="W201" s="23"/>
      <c r="X201" s="23"/>
      <c r="Y201" s="23"/>
      <c r="Z201" s="23"/>
      <c r="AA201" s="23"/>
      <c r="AB201" s="23"/>
    </row>
    <row r="202" spans="1:28" ht="15.75" customHeight="1" x14ac:dyDescent="0.25">
      <c r="A202" s="23"/>
      <c r="B202" s="24"/>
      <c r="C202" s="24"/>
      <c r="D202" s="25"/>
      <c r="E202" s="25"/>
      <c r="F202" s="23"/>
      <c r="G202" s="23"/>
      <c r="H202" s="23"/>
      <c r="I202" s="23"/>
      <c r="J202" s="23"/>
      <c r="K202" s="23"/>
      <c r="L202" s="23"/>
      <c r="M202" s="23"/>
      <c r="N202" s="23"/>
      <c r="O202" s="23"/>
      <c r="P202" s="23"/>
      <c r="Q202" s="23"/>
      <c r="R202" s="23"/>
      <c r="S202" s="23"/>
      <c r="T202" s="23"/>
      <c r="U202" s="23"/>
      <c r="V202" s="23"/>
      <c r="W202" s="23"/>
      <c r="X202" s="23"/>
      <c r="Y202" s="23"/>
      <c r="Z202" s="23"/>
      <c r="AA202" s="23"/>
      <c r="AB202" s="23"/>
    </row>
    <row r="203" spans="1:28" ht="15.75" customHeight="1" x14ac:dyDescent="0.25">
      <c r="A203" s="23"/>
      <c r="B203" s="24"/>
      <c r="C203" s="24"/>
      <c r="D203" s="25"/>
      <c r="E203" s="25"/>
      <c r="F203" s="23"/>
      <c r="G203" s="23"/>
      <c r="H203" s="23"/>
      <c r="I203" s="23"/>
      <c r="J203" s="23"/>
      <c r="K203" s="23"/>
      <c r="L203" s="23"/>
      <c r="M203" s="23"/>
      <c r="N203" s="23"/>
      <c r="O203" s="23"/>
      <c r="P203" s="23"/>
      <c r="Q203" s="23"/>
      <c r="R203" s="23"/>
      <c r="S203" s="23"/>
      <c r="T203" s="23"/>
      <c r="U203" s="23"/>
      <c r="V203" s="23"/>
      <c r="W203" s="23"/>
      <c r="X203" s="23"/>
      <c r="Y203" s="23"/>
      <c r="Z203" s="23"/>
      <c r="AA203" s="23"/>
      <c r="AB203" s="23"/>
    </row>
    <row r="204" spans="1:28" ht="15.75" customHeight="1" x14ac:dyDescent="0.25">
      <c r="A204" s="23"/>
      <c r="B204" s="24"/>
      <c r="C204" s="24"/>
      <c r="D204" s="25"/>
      <c r="E204" s="25"/>
      <c r="F204" s="23"/>
      <c r="G204" s="23"/>
      <c r="H204" s="23"/>
      <c r="I204" s="23"/>
      <c r="J204" s="23"/>
      <c r="K204" s="23"/>
      <c r="L204" s="23"/>
      <c r="M204" s="23"/>
      <c r="N204" s="23"/>
      <c r="O204" s="23"/>
      <c r="P204" s="23"/>
      <c r="Q204" s="23"/>
      <c r="R204" s="23"/>
      <c r="S204" s="23"/>
      <c r="T204" s="23"/>
      <c r="U204" s="23"/>
      <c r="V204" s="23"/>
      <c r="W204" s="23"/>
      <c r="X204" s="23"/>
      <c r="Y204" s="23"/>
      <c r="Z204" s="23"/>
      <c r="AA204" s="23"/>
      <c r="AB204" s="23"/>
    </row>
    <row r="205" spans="1:28" ht="15.75" customHeight="1" x14ac:dyDescent="0.25">
      <c r="A205" s="23"/>
      <c r="B205" s="24"/>
      <c r="C205" s="24"/>
      <c r="D205" s="25"/>
      <c r="E205" s="25"/>
      <c r="F205" s="23"/>
      <c r="G205" s="23"/>
      <c r="H205" s="23"/>
      <c r="I205" s="23"/>
      <c r="J205" s="23"/>
      <c r="K205" s="23"/>
      <c r="L205" s="23"/>
      <c r="M205" s="23"/>
      <c r="N205" s="23"/>
      <c r="O205" s="23"/>
      <c r="P205" s="23"/>
      <c r="Q205" s="23"/>
      <c r="R205" s="23"/>
      <c r="S205" s="23"/>
      <c r="T205" s="23"/>
      <c r="U205" s="23"/>
      <c r="V205" s="23"/>
      <c r="W205" s="23"/>
      <c r="X205" s="23"/>
      <c r="Y205" s="23"/>
      <c r="Z205" s="23"/>
      <c r="AA205" s="23"/>
      <c r="AB205" s="23"/>
    </row>
    <row r="206" spans="1:28" ht="15.75" customHeight="1" x14ac:dyDescent="0.25">
      <c r="A206" s="23"/>
      <c r="B206" s="24"/>
      <c r="C206" s="24"/>
      <c r="D206" s="25"/>
      <c r="E206" s="25"/>
      <c r="F206" s="23"/>
      <c r="G206" s="23"/>
      <c r="H206" s="23"/>
      <c r="I206" s="23"/>
      <c r="J206" s="23"/>
      <c r="K206" s="23"/>
      <c r="L206" s="23"/>
      <c r="M206" s="23"/>
      <c r="N206" s="23"/>
      <c r="O206" s="23"/>
      <c r="P206" s="23"/>
      <c r="Q206" s="23"/>
      <c r="R206" s="23"/>
      <c r="S206" s="23"/>
      <c r="T206" s="23"/>
      <c r="U206" s="23"/>
      <c r="V206" s="23"/>
      <c r="W206" s="23"/>
      <c r="X206" s="23"/>
      <c r="Y206" s="23"/>
      <c r="Z206" s="23"/>
      <c r="AA206" s="23"/>
      <c r="AB206" s="23"/>
    </row>
    <row r="207" spans="1:28" ht="15.75" customHeight="1" x14ac:dyDescent="0.25">
      <c r="A207" s="23"/>
      <c r="B207" s="24"/>
      <c r="C207" s="24"/>
      <c r="D207" s="25"/>
      <c r="E207" s="25"/>
      <c r="F207" s="23"/>
      <c r="G207" s="23"/>
      <c r="H207" s="23"/>
      <c r="I207" s="23"/>
      <c r="J207" s="23"/>
      <c r="K207" s="23"/>
      <c r="L207" s="23"/>
      <c r="M207" s="23"/>
      <c r="N207" s="23"/>
      <c r="O207" s="23"/>
      <c r="P207" s="23"/>
      <c r="Q207" s="23"/>
      <c r="R207" s="23"/>
      <c r="S207" s="23"/>
      <c r="T207" s="23"/>
      <c r="U207" s="23"/>
      <c r="V207" s="23"/>
      <c r="W207" s="23"/>
      <c r="X207" s="23"/>
      <c r="Y207" s="23"/>
      <c r="Z207" s="23"/>
      <c r="AA207" s="23"/>
      <c r="AB207" s="23"/>
    </row>
    <row r="208" spans="1:28" ht="15.75" customHeight="1" x14ac:dyDescent="0.25">
      <c r="A208" s="23"/>
      <c r="B208" s="24"/>
      <c r="C208" s="24"/>
      <c r="D208" s="25"/>
      <c r="E208" s="25"/>
      <c r="F208" s="23"/>
      <c r="G208" s="23"/>
      <c r="H208" s="23"/>
      <c r="I208" s="23"/>
      <c r="J208" s="23"/>
      <c r="K208" s="23"/>
      <c r="L208" s="23"/>
      <c r="M208" s="23"/>
      <c r="N208" s="23"/>
      <c r="O208" s="23"/>
      <c r="P208" s="23"/>
      <c r="Q208" s="23"/>
      <c r="R208" s="23"/>
      <c r="S208" s="23"/>
      <c r="T208" s="23"/>
      <c r="U208" s="23"/>
      <c r="V208" s="23"/>
      <c r="W208" s="23"/>
      <c r="X208" s="23"/>
      <c r="Y208" s="23"/>
      <c r="Z208" s="23"/>
      <c r="AA208" s="23"/>
      <c r="AB208" s="23"/>
    </row>
    <row r="209" spans="1:28" ht="15.75" customHeight="1" x14ac:dyDescent="0.25">
      <c r="A209" s="23"/>
      <c r="B209" s="24"/>
      <c r="C209" s="24"/>
      <c r="D209" s="25"/>
      <c r="E209" s="25"/>
      <c r="F209" s="23"/>
      <c r="G209" s="23"/>
      <c r="H209" s="23"/>
      <c r="I209" s="23"/>
      <c r="J209" s="23"/>
      <c r="K209" s="23"/>
      <c r="L209" s="23"/>
      <c r="M209" s="23"/>
      <c r="N209" s="23"/>
      <c r="O209" s="23"/>
      <c r="P209" s="23"/>
      <c r="Q209" s="23"/>
      <c r="R209" s="23"/>
      <c r="S209" s="23"/>
      <c r="T209" s="23"/>
      <c r="U209" s="23"/>
      <c r="V209" s="23"/>
      <c r="W209" s="23"/>
      <c r="X209" s="23"/>
      <c r="Y209" s="23"/>
      <c r="Z209" s="23"/>
      <c r="AA209" s="23"/>
      <c r="AB209" s="23"/>
    </row>
    <row r="210" spans="1:28" ht="15.75" customHeight="1" x14ac:dyDescent="0.25">
      <c r="A210" s="23"/>
      <c r="B210" s="24"/>
      <c r="C210" s="24"/>
      <c r="D210" s="25"/>
      <c r="E210" s="25"/>
      <c r="F210" s="23"/>
      <c r="G210" s="23"/>
      <c r="H210" s="23"/>
      <c r="I210" s="23"/>
      <c r="J210" s="23"/>
      <c r="K210" s="23"/>
      <c r="L210" s="23"/>
      <c r="M210" s="23"/>
      <c r="N210" s="23"/>
      <c r="O210" s="23"/>
      <c r="P210" s="23"/>
      <c r="Q210" s="23"/>
      <c r="R210" s="23"/>
      <c r="S210" s="23"/>
      <c r="T210" s="23"/>
      <c r="U210" s="23"/>
      <c r="V210" s="23"/>
      <c r="W210" s="23"/>
      <c r="X210" s="23"/>
      <c r="Y210" s="23"/>
      <c r="Z210" s="23"/>
      <c r="AA210" s="23"/>
      <c r="AB210" s="23"/>
    </row>
    <row r="211" spans="1:28" ht="15.75" customHeight="1" x14ac:dyDescent="0.25">
      <c r="A211" s="23"/>
      <c r="B211" s="24"/>
      <c r="C211" s="24"/>
      <c r="D211" s="25"/>
      <c r="E211" s="25"/>
      <c r="F211" s="23"/>
      <c r="G211" s="23"/>
      <c r="H211" s="23"/>
      <c r="I211" s="23"/>
      <c r="J211" s="23"/>
      <c r="K211" s="23"/>
      <c r="L211" s="23"/>
      <c r="M211" s="23"/>
      <c r="N211" s="23"/>
      <c r="O211" s="23"/>
      <c r="P211" s="23"/>
      <c r="Q211" s="23"/>
      <c r="R211" s="23"/>
      <c r="S211" s="23"/>
      <c r="T211" s="23"/>
      <c r="U211" s="23"/>
      <c r="V211" s="23"/>
      <c r="W211" s="23"/>
      <c r="X211" s="23"/>
      <c r="Y211" s="23"/>
      <c r="Z211" s="23"/>
      <c r="AA211" s="23"/>
      <c r="AB211" s="23"/>
    </row>
    <row r="212" spans="1:28" ht="15.75" customHeight="1" x14ac:dyDescent="0.25">
      <c r="A212" s="23"/>
      <c r="B212" s="24"/>
      <c r="C212" s="24"/>
      <c r="D212" s="25"/>
      <c r="E212" s="25"/>
      <c r="F212" s="23"/>
      <c r="G212" s="23"/>
      <c r="H212" s="23"/>
      <c r="I212" s="23"/>
      <c r="J212" s="23"/>
      <c r="K212" s="23"/>
      <c r="L212" s="23"/>
      <c r="M212" s="23"/>
      <c r="N212" s="23"/>
      <c r="O212" s="23"/>
      <c r="P212" s="23"/>
      <c r="Q212" s="23"/>
      <c r="R212" s="23"/>
      <c r="S212" s="23"/>
      <c r="T212" s="23"/>
      <c r="U212" s="23"/>
      <c r="V212" s="23"/>
      <c r="W212" s="23"/>
      <c r="X212" s="23"/>
      <c r="Y212" s="23"/>
      <c r="Z212" s="23"/>
      <c r="AA212" s="23"/>
      <c r="AB212" s="23"/>
    </row>
    <row r="213" spans="1:28" ht="15.75" customHeight="1" x14ac:dyDescent="0.25">
      <c r="A213" s="23"/>
      <c r="B213" s="24"/>
      <c r="C213" s="24"/>
      <c r="D213" s="25"/>
      <c r="E213" s="25"/>
      <c r="F213" s="23"/>
      <c r="G213" s="23"/>
      <c r="H213" s="23"/>
      <c r="I213" s="23"/>
      <c r="J213" s="23"/>
      <c r="K213" s="23"/>
      <c r="L213" s="23"/>
      <c r="M213" s="23"/>
      <c r="N213" s="23"/>
      <c r="O213" s="23"/>
      <c r="P213" s="23"/>
      <c r="Q213" s="23"/>
      <c r="R213" s="23"/>
      <c r="S213" s="23"/>
      <c r="T213" s="23"/>
      <c r="U213" s="23"/>
      <c r="V213" s="23"/>
      <c r="W213" s="23"/>
      <c r="X213" s="23"/>
      <c r="Y213" s="23"/>
      <c r="Z213" s="23"/>
      <c r="AA213" s="23"/>
      <c r="AB213" s="23"/>
    </row>
    <row r="214" spans="1:28" ht="15.75" customHeight="1" x14ac:dyDescent="0.25">
      <c r="A214" s="23"/>
      <c r="B214" s="24"/>
      <c r="C214" s="24"/>
      <c r="D214" s="25"/>
      <c r="E214" s="25"/>
      <c r="F214" s="23"/>
      <c r="G214" s="23"/>
      <c r="H214" s="23"/>
      <c r="I214" s="23"/>
      <c r="J214" s="23"/>
      <c r="K214" s="23"/>
      <c r="L214" s="23"/>
      <c r="M214" s="23"/>
      <c r="N214" s="23"/>
      <c r="O214" s="23"/>
      <c r="P214" s="23"/>
      <c r="Q214" s="23"/>
      <c r="R214" s="23"/>
      <c r="S214" s="23"/>
      <c r="T214" s="23"/>
      <c r="U214" s="23"/>
      <c r="V214" s="23"/>
      <c r="W214" s="23"/>
      <c r="X214" s="23"/>
      <c r="Y214" s="23"/>
      <c r="Z214" s="23"/>
      <c r="AA214" s="23"/>
      <c r="AB214" s="23"/>
    </row>
    <row r="215" spans="1:28" ht="15.75" customHeight="1" x14ac:dyDescent="0.25">
      <c r="A215" s="23"/>
      <c r="B215" s="24"/>
      <c r="C215" s="24"/>
      <c r="D215" s="25"/>
      <c r="E215" s="25"/>
      <c r="F215" s="23"/>
      <c r="G215" s="23"/>
      <c r="H215" s="23"/>
      <c r="I215" s="23"/>
      <c r="J215" s="23"/>
      <c r="K215" s="23"/>
      <c r="L215" s="23"/>
      <c r="M215" s="23"/>
      <c r="N215" s="23"/>
      <c r="O215" s="23"/>
      <c r="P215" s="23"/>
      <c r="Q215" s="23"/>
      <c r="R215" s="23"/>
      <c r="S215" s="23"/>
      <c r="T215" s="23"/>
      <c r="U215" s="23"/>
      <c r="V215" s="23"/>
      <c r="W215" s="23"/>
      <c r="X215" s="23"/>
      <c r="Y215" s="23"/>
      <c r="Z215" s="23"/>
      <c r="AA215" s="23"/>
      <c r="AB215" s="23"/>
    </row>
    <row r="216" spans="1:28" ht="15.75" customHeight="1" x14ac:dyDescent="0.25">
      <c r="A216" s="23"/>
      <c r="B216" s="24"/>
      <c r="C216" s="24"/>
      <c r="D216" s="25"/>
      <c r="E216" s="25"/>
      <c r="F216" s="23"/>
      <c r="G216" s="23"/>
      <c r="H216" s="23"/>
      <c r="I216" s="23"/>
      <c r="J216" s="23"/>
      <c r="K216" s="23"/>
      <c r="L216" s="23"/>
      <c r="M216" s="23"/>
      <c r="N216" s="23"/>
      <c r="O216" s="23"/>
      <c r="P216" s="23"/>
      <c r="Q216" s="23"/>
      <c r="R216" s="23"/>
      <c r="S216" s="23"/>
      <c r="T216" s="23"/>
      <c r="U216" s="23"/>
      <c r="V216" s="23"/>
      <c r="W216" s="23"/>
      <c r="X216" s="23"/>
      <c r="Y216" s="23"/>
      <c r="Z216" s="23"/>
      <c r="AA216" s="23"/>
      <c r="AB216" s="23"/>
    </row>
    <row r="217" spans="1:28" ht="15.75" customHeight="1" x14ac:dyDescent="0.25">
      <c r="A217" s="23"/>
      <c r="B217" s="24"/>
      <c r="C217" s="24"/>
      <c r="D217" s="25"/>
      <c r="E217" s="25"/>
      <c r="F217" s="23"/>
      <c r="G217" s="23"/>
      <c r="H217" s="23"/>
      <c r="I217" s="23"/>
      <c r="J217" s="23"/>
      <c r="K217" s="23"/>
      <c r="L217" s="23"/>
      <c r="M217" s="23"/>
      <c r="N217" s="23"/>
      <c r="O217" s="23"/>
      <c r="P217" s="23"/>
      <c r="Q217" s="23"/>
      <c r="R217" s="23"/>
      <c r="S217" s="23"/>
      <c r="T217" s="23"/>
      <c r="U217" s="23"/>
      <c r="V217" s="23"/>
      <c r="W217" s="23"/>
      <c r="X217" s="23"/>
      <c r="Y217" s="23"/>
      <c r="Z217" s="23"/>
      <c r="AA217" s="23"/>
      <c r="AB217" s="23"/>
    </row>
    <row r="218" spans="1:28" ht="15.75" customHeight="1" x14ac:dyDescent="0.25">
      <c r="A218" s="23"/>
      <c r="B218" s="24"/>
      <c r="C218" s="24"/>
      <c r="D218" s="25"/>
      <c r="E218" s="25"/>
      <c r="F218" s="23"/>
      <c r="G218" s="23"/>
      <c r="H218" s="23"/>
      <c r="I218" s="23"/>
      <c r="J218" s="23"/>
      <c r="K218" s="23"/>
      <c r="L218" s="23"/>
      <c r="M218" s="23"/>
      <c r="N218" s="23"/>
      <c r="O218" s="23"/>
      <c r="P218" s="23"/>
      <c r="Q218" s="23"/>
      <c r="R218" s="23"/>
      <c r="S218" s="23"/>
      <c r="T218" s="23"/>
      <c r="U218" s="23"/>
      <c r="V218" s="23"/>
      <c r="W218" s="23"/>
      <c r="X218" s="23"/>
      <c r="Y218" s="23"/>
      <c r="Z218" s="23"/>
      <c r="AA218" s="23"/>
      <c r="AB218" s="23"/>
    </row>
    <row r="219" spans="1:28" ht="15.75" customHeight="1" x14ac:dyDescent="0.25">
      <c r="A219" s="23"/>
      <c r="B219" s="24"/>
      <c r="C219" s="24"/>
      <c r="D219" s="25"/>
      <c r="E219" s="25"/>
      <c r="F219" s="23"/>
      <c r="G219" s="23"/>
      <c r="H219" s="23"/>
      <c r="I219" s="23"/>
      <c r="J219" s="23"/>
      <c r="K219" s="23"/>
      <c r="L219" s="23"/>
      <c r="M219" s="23"/>
      <c r="N219" s="23"/>
      <c r="O219" s="23"/>
      <c r="P219" s="23"/>
      <c r="Q219" s="23"/>
      <c r="R219" s="23"/>
      <c r="S219" s="23"/>
      <c r="T219" s="23"/>
      <c r="U219" s="23"/>
      <c r="V219" s="23"/>
      <c r="W219" s="23"/>
      <c r="X219" s="23"/>
      <c r="Y219" s="23"/>
      <c r="Z219" s="23"/>
      <c r="AA219" s="23"/>
      <c r="AB219" s="23"/>
    </row>
    <row r="220" spans="1:28" ht="15.75" customHeight="1" x14ac:dyDescent="0.25">
      <c r="A220" s="23"/>
      <c r="B220" s="24"/>
      <c r="C220" s="24"/>
      <c r="D220" s="25"/>
      <c r="E220" s="25"/>
      <c r="F220" s="23"/>
      <c r="G220" s="23"/>
      <c r="H220" s="23"/>
      <c r="I220" s="23"/>
      <c r="J220" s="23"/>
      <c r="K220" s="23"/>
      <c r="L220" s="23"/>
      <c r="M220" s="23"/>
      <c r="N220" s="23"/>
      <c r="O220" s="23"/>
      <c r="P220" s="23"/>
      <c r="Q220" s="23"/>
      <c r="R220" s="23"/>
      <c r="S220" s="23"/>
      <c r="T220" s="23"/>
      <c r="U220" s="23"/>
      <c r="V220" s="23"/>
      <c r="W220" s="23"/>
      <c r="X220" s="23"/>
      <c r="Y220" s="23"/>
      <c r="Z220" s="23"/>
      <c r="AA220" s="23"/>
      <c r="AB220" s="23"/>
    </row>
    <row r="221" spans="1:28" ht="15.75" customHeight="1" x14ac:dyDescent="0.25">
      <c r="A221" s="23"/>
      <c r="B221" s="24"/>
      <c r="C221" s="24"/>
      <c r="D221" s="25"/>
      <c r="E221" s="25"/>
      <c r="F221" s="23"/>
      <c r="G221" s="23"/>
      <c r="H221" s="23"/>
      <c r="I221" s="23"/>
      <c r="J221" s="23"/>
      <c r="K221" s="23"/>
      <c r="L221" s="23"/>
      <c r="M221" s="23"/>
      <c r="N221" s="23"/>
      <c r="O221" s="23"/>
      <c r="P221" s="23"/>
      <c r="Q221" s="23"/>
      <c r="R221" s="23"/>
      <c r="S221" s="23"/>
      <c r="T221" s="23"/>
      <c r="U221" s="23"/>
      <c r="V221" s="23"/>
      <c r="W221" s="23"/>
      <c r="X221" s="23"/>
      <c r="Y221" s="23"/>
      <c r="Z221" s="23"/>
      <c r="AA221" s="23"/>
      <c r="AB221" s="23"/>
    </row>
    <row r="222" spans="1:28" ht="15.75" customHeight="1" x14ac:dyDescent="0.25">
      <c r="A222" s="23"/>
      <c r="B222" s="24"/>
      <c r="C222" s="24"/>
      <c r="D222" s="25"/>
      <c r="E222" s="25"/>
      <c r="F222" s="23"/>
      <c r="G222" s="23"/>
      <c r="H222" s="23"/>
      <c r="I222" s="23"/>
      <c r="J222" s="23"/>
      <c r="K222" s="23"/>
      <c r="L222" s="23"/>
      <c r="M222" s="23"/>
      <c r="N222" s="23"/>
      <c r="O222" s="23"/>
      <c r="P222" s="23"/>
      <c r="Q222" s="23"/>
      <c r="R222" s="23"/>
      <c r="S222" s="23"/>
      <c r="T222" s="23"/>
      <c r="U222" s="23"/>
      <c r="V222" s="23"/>
      <c r="W222" s="23"/>
      <c r="X222" s="23"/>
      <c r="Y222" s="23"/>
      <c r="Z222" s="23"/>
      <c r="AA222" s="23"/>
      <c r="AB222" s="23"/>
    </row>
    <row r="223" spans="1:28" ht="15.75" customHeight="1" x14ac:dyDescent="0.25">
      <c r="A223" s="23"/>
      <c r="B223" s="24"/>
      <c r="C223" s="24"/>
      <c r="D223" s="25"/>
      <c r="E223" s="25"/>
      <c r="F223" s="23"/>
      <c r="G223" s="23"/>
      <c r="H223" s="23"/>
      <c r="I223" s="23"/>
      <c r="J223" s="23"/>
      <c r="K223" s="23"/>
      <c r="L223" s="23"/>
      <c r="M223" s="23"/>
      <c r="N223" s="23"/>
      <c r="O223" s="23"/>
      <c r="P223" s="23"/>
      <c r="Q223" s="23"/>
      <c r="R223" s="23"/>
      <c r="S223" s="23"/>
      <c r="T223" s="23"/>
      <c r="U223" s="23"/>
      <c r="V223" s="23"/>
      <c r="W223" s="23"/>
      <c r="X223" s="23"/>
      <c r="Y223" s="23"/>
      <c r="Z223" s="23"/>
      <c r="AA223" s="23"/>
      <c r="AB223" s="23"/>
    </row>
    <row r="224" spans="1:28" ht="15.75" customHeight="1" x14ac:dyDescent="0.25">
      <c r="A224" s="23"/>
      <c r="B224" s="24"/>
      <c r="C224" s="24"/>
      <c r="D224" s="25"/>
      <c r="E224" s="25"/>
      <c r="F224" s="23"/>
      <c r="G224" s="23"/>
      <c r="H224" s="23"/>
      <c r="I224" s="23"/>
      <c r="J224" s="23"/>
      <c r="K224" s="23"/>
      <c r="L224" s="23"/>
      <c r="M224" s="23"/>
      <c r="N224" s="23"/>
      <c r="O224" s="23"/>
      <c r="P224" s="23"/>
      <c r="Q224" s="23"/>
      <c r="R224" s="23"/>
      <c r="S224" s="23"/>
      <c r="T224" s="23"/>
      <c r="U224" s="23"/>
      <c r="V224" s="23"/>
      <c r="W224" s="23"/>
      <c r="X224" s="23"/>
      <c r="Y224" s="23"/>
      <c r="Z224" s="23"/>
      <c r="AA224" s="23"/>
      <c r="AB224" s="23"/>
    </row>
    <row r="225" spans="1:28" ht="15.75" customHeight="1" x14ac:dyDescent="0.25">
      <c r="A225" s="23"/>
      <c r="B225" s="24"/>
      <c r="C225" s="24"/>
      <c r="D225" s="25"/>
      <c r="E225" s="25"/>
      <c r="F225" s="23"/>
      <c r="G225" s="23"/>
      <c r="H225" s="23"/>
      <c r="I225" s="23"/>
      <c r="J225" s="23"/>
      <c r="K225" s="23"/>
      <c r="L225" s="23"/>
      <c r="M225" s="23"/>
      <c r="N225" s="23"/>
      <c r="O225" s="23"/>
      <c r="P225" s="23"/>
      <c r="Q225" s="23"/>
      <c r="R225" s="23"/>
      <c r="S225" s="23"/>
      <c r="T225" s="23"/>
      <c r="U225" s="23"/>
      <c r="V225" s="23"/>
      <c r="W225" s="23"/>
      <c r="X225" s="23"/>
      <c r="Y225" s="23"/>
      <c r="Z225" s="23"/>
      <c r="AA225" s="23"/>
      <c r="AB225" s="23"/>
    </row>
    <row r="226" spans="1:28" ht="15.75" customHeight="1" x14ac:dyDescent="0.25">
      <c r="A226" s="23"/>
      <c r="B226" s="24"/>
      <c r="C226" s="24"/>
      <c r="D226" s="25"/>
      <c r="E226" s="25"/>
      <c r="F226" s="23"/>
      <c r="G226" s="23"/>
      <c r="H226" s="23"/>
      <c r="I226" s="23"/>
      <c r="J226" s="23"/>
      <c r="K226" s="23"/>
      <c r="L226" s="23"/>
      <c r="M226" s="23"/>
      <c r="N226" s="23"/>
      <c r="O226" s="23"/>
      <c r="P226" s="23"/>
      <c r="Q226" s="23"/>
      <c r="R226" s="23"/>
      <c r="S226" s="23"/>
      <c r="T226" s="23"/>
      <c r="U226" s="23"/>
      <c r="V226" s="23"/>
      <c r="W226" s="23"/>
      <c r="X226" s="23"/>
      <c r="Y226" s="23"/>
      <c r="Z226" s="23"/>
      <c r="AA226" s="23"/>
      <c r="AB226" s="23"/>
    </row>
    <row r="227" spans="1:28" ht="15.75" customHeight="1" x14ac:dyDescent="0.25">
      <c r="A227" s="23"/>
      <c r="B227" s="24"/>
      <c r="C227" s="24"/>
      <c r="D227" s="25"/>
      <c r="E227" s="25"/>
      <c r="F227" s="23"/>
      <c r="G227" s="23"/>
      <c r="H227" s="23"/>
      <c r="I227" s="23"/>
      <c r="J227" s="23"/>
      <c r="K227" s="23"/>
      <c r="L227" s="23"/>
      <c r="M227" s="23"/>
      <c r="N227" s="23"/>
      <c r="O227" s="23"/>
      <c r="P227" s="23"/>
      <c r="Q227" s="23"/>
      <c r="R227" s="23"/>
      <c r="S227" s="23"/>
      <c r="T227" s="23"/>
      <c r="U227" s="23"/>
      <c r="V227" s="23"/>
      <c r="W227" s="23"/>
      <c r="X227" s="23"/>
      <c r="Y227" s="23"/>
      <c r="Z227" s="23"/>
      <c r="AA227" s="23"/>
      <c r="AB227" s="23"/>
    </row>
    <row r="228" spans="1:28" ht="15.75" customHeight="1" x14ac:dyDescent="0.25">
      <c r="A228" s="23"/>
      <c r="B228" s="24"/>
      <c r="C228" s="24"/>
      <c r="D228" s="25"/>
      <c r="E228" s="25"/>
      <c r="F228" s="23"/>
      <c r="G228" s="23"/>
      <c r="H228" s="23"/>
      <c r="I228" s="23"/>
      <c r="J228" s="23"/>
      <c r="K228" s="23"/>
      <c r="L228" s="23"/>
      <c r="M228" s="23"/>
      <c r="N228" s="23"/>
      <c r="O228" s="23"/>
      <c r="P228" s="23"/>
      <c r="Q228" s="23"/>
      <c r="R228" s="23"/>
      <c r="S228" s="23"/>
      <c r="T228" s="23"/>
      <c r="U228" s="23"/>
      <c r="V228" s="23"/>
      <c r="W228" s="23"/>
      <c r="X228" s="23"/>
      <c r="Y228" s="23"/>
      <c r="Z228" s="23"/>
      <c r="AA228" s="23"/>
      <c r="AB228" s="23"/>
    </row>
    <row r="229" spans="1:28" ht="15.75" customHeight="1" x14ac:dyDescent="0.25">
      <c r="A229" s="23"/>
      <c r="B229" s="24"/>
      <c r="C229" s="24"/>
      <c r="D229" s="25"/>
      <c r="E229" s="25"/>
      <c r="F229" s="23"/>
      <c r="G229" s="23"/>
      <c r="H229" s="23"/>
      <c r="I229" s="23"/>
      <c r="J229" s="23"/>
      <c r="K229" s="23"/>
      <c r="L229" s="23"/>
      <c r="M229" s="23"/>
      <c r="N229" s="23"/>
      <c r="O229" s="23"/>
      <c r="P229" s="23"/>
      <c r="Q229" s="23"/>
      <c r="R229" s="23"/>
      <c r="S229" s="23"/>
      <c r="T229" s="23"/>
      <c r="U229" s="23"/>
      <c r="V229" s="23"/>
      <c r="W229" s="23"/>
      <c r="X229" s="23"/>
      <c r="Y229" s="23"/>
      <c r="Z229" s="23"/>
      <c r="AA229" s="23"/>
      <c r="AB229" s="23"/>
    </row>
    <row r="230" spans="1:28" ht="15.75" customHeight="1" x14ac:dyDescent="0.25">
      <c r="A230" s="23"/>
      <c r="B230" s="24"/>
      <c r="C230" s="24"/>
      <c r="D230" s="25"/>
      <c r="E230" s="25"/>
      <c r="F230" s="23"/>
      <c r="G230" s="23"/>
      <c r="H230" s="23"/>
      <c r="I230" s="23"/>
      <c r="J230" s="23"/>
      <c r="K230" s="23"/>
      <c r="L230" s="23"/>
      <c r="M230" s="23"/>
      <c r="N230" s="23"/>
      <c r="O230" s="23"/>
      <c r="P230" s="23"/>
      <c r="Q230" s="23"/>
      <c r="R230" s="23"/>
      <c r="S230" s="23"/>
      <c r="T230" s="23"/>
      <c r="U230" s="23"/>
      <c r="V230" s="23"/>
      <c r="W230" s="23"/>
      <c r="X230" s="23"/>
      <c r="Y230" s="23"/>
      <c r="Z230" s="23"/>
      <c r="AA230" s="23"/>
      <c r="AB230" s="23"/>
    </row>
    <row r="231" spans="1:28" ht="15.75" customHeight="1" x14ac:dyDescent="0.25">
      <c r="A231" s="23"/>
      <c r="B231" s="24"/>
      <c r="C231" s="24"/>
      <c r="D231" s="25"/>
      <c r="E231" s="25"/>
      <c r="F231" s="23"/>
      <c r="G231" s="23"/>
      <c r="H231" s="23"/>
      <c r="I231" s="23"/>
      <c r="J231" s="23"/>
      <c r="K231" s="23"/>
      <c r="L231" s="23"/>
      <c r="M231" s="23"/>
      <c r="N231" s="23"/>
      <c r="O231" s="23"/>
      <c r="P231" s="23"/>
      <c r="Q231" s="23"/>
      <c r="R231" s="23"/>
      <c r="S231" s="23"/>
      <c r="T231" s="23"/>
      <c r="U231" s="23"/>
      <c r="V231" s="23"/>
      <c r="W231" s="23"/>
      <c r="X231" s="23"/>
      <c r="Y231" s="23"/>
      <c r="Z231" s="23"/>
      <c r="AA231" s="23"/>
      <c r="AB231" s="23"/>
    </row>
    <row r="232" spans="1:28" ht="15.75" customHeight="1" x14ac:dyDescent="0.25">
      <c r="A232" s="23"/>
      <c r="B232" s="24"/>
      <c r="C232" s="24"/>
      <c r="D232" s="25"/>
      <c r="E232" s="25"/>
      <c r="F232" s="23"/>
      <c r="G232" s="23"/>
      <c r="H232" s="23"/>
      <c r="I232" s="23"/>
      <c r="J232" s="23"/>
      <c r="K232" s="23"/>
      <c r="L232" s="23"/>
      <c r="M232" s="23"/>
      <c r="N232" s="23"/>
      <c r="O232" s="23"/>
      <c r="P232" s="23"/>
      <c r="Q232" s="23"/>
      <c r="R232" s="23"/>
      <c r="S232" s="23"/>
      <c r="T232" s="23"/>
      <c r="U232" s="23"/>
      <c r="V232" s="23"/>
      <c r="W232" s="23"/>
      <c r="X232" s="23"/>
      <c r="Y232" s="23"/>
      <c r="Z232" s="23"/>
      <c r="AA232" s="23"/>
      <c r="AB232" s="23"/>
    </row>
    <row r="233" spans="1:28" ht="15.75" customHeight="1" x14ac:dyDescent="0.25">
      <c r="A233" s="23"/>
      <c r="B233" s="24"/>
      <c r="C233" s="24"/>
      <c r="D233" s="25"/>
      <c r="E233" s="25"/>
      <c r="F233" s="23"/>
      <c r="G233" s="23"/>
      <c r="H233" s="23"/>
      <c r="I233" s="23"/>
      <c r="J233" s="23"/>
      <c r="K233" s="23"/>
      <c r="L233" s="23"/>
      <c r="M233" s="23"/>
      <c r="N233" s="23"/>
      <c r="O233" s="23"/>
      <c r="P233" s="23"/>
      <c r="Q233" s="23"/>
      <c r="R233" s="23"/>
      <c r="S233" s="23"/>
      <c r="T233" s="23"/>
      <c r="U233" s="23"/>
      <c r="V233" s="23"/>
      <c r="W233" s="23"/>
      <c r="X233" s="23"/>
      <c r="Y233" s="23"/>
      <c r="Z233" s="23"/>
      <c r="AA233" s="23"/>
      <c r="AB233" s="23"/>
    </row>
    <row r="234" spans="1:28" ht="15.75" customHeight="1" x14ac:dyDescent="0.25">
      <c r="A234" s="23"/>
      <c r="B234" s="24"/>
      <c r="C234" s="24"/>
      <c r="D234" s="25"/>
      <c r="E234" s="25"/>
      <c r="F234" s="23"/>
      <c r="G234" s="23"/>
      <c r="H234" s="23"/>
      <c r="I234" s="23"/>
      <c r="J234" s="23"/>
      <c r="K234" s="23"/>
      <c r="L234" s="23"/>
      <c r="M234" s="23"/>
      <c r="N234" s="23"/>
      <c r="O234" s="23"/>
      <c r="P234" s="23"/>
      <c r="Q234" s="23"/>
      <c r="R234" s="23"/>
      <c r="S234" s="23"/>
      <c r="T234" s="23"/>
      <c r="U234" s="23"/>
      <c r="V234" s="23"/>
      <c r="W234" s="23"/>
      <c r="X234" s="23"/>
      <c r="Y234" s="23"/>
      <c r="Z234" s="23"/>
      <c r="AA234" s="23"/>
      <c r="AB234" s="23"/>
    </row>
    <row r="235" spans="1:28" ht="15.75" customHeight="1" x14ac:dyDescent="0.25">
      <c r="A235" s="23"/>
      <c r="B235" s="24"/>
      <c r="C235" s="24"/>
      <c r="D235" s="25"/>
      <c r="E235" s="25"/>
      <c r="F235" s="23"/>
      <c r="G235" s="23"/>
      <c r="H235" s="23"/>
      <c r="I235" s="23"/>
      <c r="J235" s="23"/>
      <c r="K235" s="23"/>
      <c r="L235" s="23"/>
      <c r="M235" s="23"/>
      <c r="N235" s="23"/>
      <c r="O235" s="23"/>
      <c r="P235" s="23"/>
      <c r="Q235" s="23"/>
      <c r="R235" s="23"/>
      <c r="S235" s="23"/>
      <c r="T235" s="23"/>
      <c r="U235" s="23"/>
      <c r="V235" s="23"/>
      <c r="W235" s="23"/>
      <c r="X235" s="23"/>
      <c r="Y235" s="23"/>
      <c r="Z235" s="23"/>
      <c r="AA235" s="23"/>
      <c r="AB235" s="23"/>
    </row>
    <row r="236" spans="1:28" ht="15.75" customHeight="1" x14ac:dyDescent="0.25">
      <c r="A236" s="23"/>
      <c r="B236" s="24"/>
      <c r="C236" s="24"/>
      <c r="D236" s="25"/>
      <c r="E236" s="25"/>
      <c r="F236" s="23"/>
      <c r="G236" s="23"/>
      <c r="H236" s="23"/>
      <c r="I236" s="23"/>
      <c r="J236" s="23"/>
      <c r="K236" s="23"/>
      <c r="L236" s="23"/>
      <c r="M236" s="23"/>
      <c r="N236" s="23"/>
      <c r="O236" s="23"/>
      <c r="P236" s="23"/>
      <c r="Q236" s="23"/>
      <c r="R236" s="23"/>
      <c r="S236" s="23"/>
      <c r="T236" s="23"/>
      <c r="U236" s="23"/>
      <c r="V236" s="23"/>
      <c r="W236" s="23"/>
      <c r="X236" s="23"/>
      <c r="Y236" s="23"/>
      <c r="Z236" s="23"/>
      <c r="AA236" s="23"/>
      <c r="AB236" s="23"/>
    </row>
    <row r="237" spans="1:28" ht="15.75" customHeight="1" x14ac:dyDescent="0.25">
      <c r="A237" s="23"/>
      <c r="B237" s="24"/>
      <c r="C237" s="24"/>
      <c r="D237" s="25"/>
      <c r="E237" s="25"/>
      <c r="F237" s="23"/>
      <c r="G237" s="23"/>
      <c r="H237" s="23"/>
      <c r="I237" s="23"/>
      <c r="J237" s="23"/>
      <c r="K237" s="23"/>
      <c r="L237" s="23"/>
      <c r="M237" s="23"/>
      <c r="N237" s="23"/>
      <c r="O237" s="23"/>
      <c r="P237" s="23"/>
      <c r="Q237" s="23"/>
      <c r="R237" s="23"/>
      <c r="S237" s="23"/>
      <c r="T237" s="23"/>
      <c r="U237" s="23"/>
      <c r="V237" s="23"/>
      <c r="W237" s="23"/>
      <c r="X237" s="23"/>
      <c r="Y237" s="23"/>
      <c r="Z237" s="23"/>
      <c r="AA237" s="23"/>
      <c r="AB237" s="23"/>
    </row>
    <row r="238" spans="1:28" ht="15.75" customHeight="1" x14ac:dyDescent="0.25">
      <c r="A238" s="23"/>
      <c r="B238" s="24"/>
      <c r="C238" s="24"/>
      <c r="D238" s="25"/>
      <c r="E238" s="25"/>
      <c r="F238" s="23"/>
      <c r="G238" s="23"/>
      <c r="H238" s="23"/>
      <c r="I238" s="23"/>
      <c r="J238" s="23"/>
      <c r="K238" s="23"/>
      <c r="L238" s="23"/>
      <c r="M238" s="23"/>
      <c r="N238" s="23"/>
      <c r="O238" s="23"/>
      <c r="P238" s="23"/>
      <c r="Q238" s="23"/>
      <c r="R238" s="23"/>
      <c r="S238" s="23"/>
      <c r="T238" s="23"/>
      <c r="U238" s="23"/>
      <c r="V238" s="23"/>
      <c r="W238" s="23"/>
      <c r="X238" s="23"/>
      <c r="Y238" s="23"/>
      <c r="Z238" s="23"/>
      <c r="AA238" s="23"/>
      <c r="AB238" s="23"/>
    </row>
    <row r="239" spans="1:28" ht="15.75" customHeight="1" x14ac:dyDescent="0.25">
      <c r="A239" s="23"/>
      <c r="B239" s="24"/>
      <c r="C239" s="24"/>
      <c r="D239" s="25"/>
      <c r="E239" s="25"/>
      <c r="F239" s="23"/>
      <c r="G239" s="23"/>
      <c r="H239" s="23"/>
      <c r="I239" s="23"/>
      <c r="J239" s="23"/>
      <c r="K239" s="23"/>
      <c r="L239" s="23"/>
      <c r="M239" s="23"/>
      <c r="N239" s="23"/>
      <c r="O239" s="23"/>
      <c r="P239" s="23"/>
      <c r="Q239" s="23"/>
      <c r="R239" s="23"/>
      <c r="S239" s="23"/>
      <c r="T239" s="23"/>
      <c r="U239" s="23"/>
      <c r="V239" s="23"/>
      <c r="W239" s="23"/>
      <c r="X239" s="23"/>
      <c r="Y239" s="23"/>
      <c r="Z239" s="23"/>
      <c r="AA239" s="23"/>
      <c r="AB239" s="23"/>
    </row>
    <row r="240" spans="1:28" ht="15.75" customHeight="1" x14ac:dyDescent="0.25">
      <c r="A240" s="23"/>
      <c r="B240" s="24"/>
      <c r="C240" s="24"/>
      <c r="D240" s="25"/>
      <c r="E240" s="25"/>
      <c r="F240" s="23"/>
      <c r="G240" s="23"/>
      <c r="H240" s="23"/>
      <c r="I240" s="23"/>
      <c r="J240" s="23"/>
      <c r="K240" s="23"/>
      <c r="L240" s="23"/>
      <c r="M240" s="23"/>
      <c r="N240" s="23"/>
      <c r="O240" s="23"/>
      <c r="P240" s="23"/>
      <c r="Q240" s="23"/>
      <c r="R240" s="23"/>
      <c r="S240" s="23"/>
      <c r="T240" s="23"/>
      <c r="U240" s="23"/>
      <c r="V240" s="23"/>
      <c r="W240" s="23"/>
      <c r="X240" s="23"/>
      <c r="Y240" s="23"/>
      <c r="Z240" s="23"/>
      <c r="AA240" s="23"/>
      <c r="AB240" s="23"/>
    </row>
    <row r="241" spans="1:28" ht="15.75" customHeight="1" x14ac:dyDescent="0.25">
      <c r="A241" s="23"/>
      <c r="B241" s="24"/>
      <c r="C241" s="24"/>
      <c r="D241" s="25"/>
      <c r="E241" s="25"/>
      <c r="F241" s="23"/>
      <c r="G241" s="23"/>
      <c r="H241" s="23"/>
      <c r="I241" s="23"/>
      <c r="J241" s="23"/>
      <c r="K241" s="23"/>
      <c r="L241" s="23"/>
      <c r="M241" s="23"/>
      <c r="N241" s="23"/>
      <c r="O241" s="23"/>
      <c r="P241" s="23"/>
      <c r="Q241" s="23"/>
      <c r="R241" s="23"/>
      <c r="S241" s="23"/>
      <c r="T241" s="23"/>
      <c r="U241" s="23"/>
      <c r="V241" s="23"/>
      <c r="W241" s="23"/>
      <c r="X241" s="23"/>
      <c r="Y241" s="23"/>
      <c r="Z241" s="23"/>
      <c r="AA241" s="23"/>
      <c r="AB241" s="23"/>
    </row>
    <row r="242" spans="1:28" ht="15.75" customHeight="1" x14ac:dyDescent="0.25">
      <c r="A242" s="23"/>
      <c r="B242" s="24"/>
      <c r="C242" s="24"/>
      <c r="D242" s="25"/>
      <c r="E242" s="25"/>
      <c r="F242" s="23"/>
      <c r="G242" s="23"/>
      <c r="H242" s="23"/>
      <c r="I242" s="23"/>
      <c r="J242" s="23"/>
      <c r="K242" s="23"/>
      <c r="L242" s="23"/>
      <c r="M242" s="23"/>
      <c r="N242" s="23"/>
      <c r="O242" s="23"/>
      <c r="P242" s="23"/>
      <c r="Q242" s="23"/>
      <c r="R242" s="23"/>
      <c r="S242" s="23"/>
      <c r="T242" s="23"/>
      <c r="U242" s="23"/>
      <c r="V242" s="23"/>
      <c r="W242" s="23"/>
      <c r="X242" s="23"/>
      <c r="Y242" s="23"/>
      <c r="Z242" s="23"/>
      <c r="AA242" s="23"/>
      <c r="AB242" s="23"/>
    </row>
    <row r="243" spans="1:28" ht="15.75" customHeight="1" x14ac:dyDescent="0.25">
      <c r="B243" s="152"/>
    </row>
    <row r="244" spans="1:28" ht="15.75" customHeight="1" x14ac:dyDescent="0.25">
      <c r="B244" s="152"/>
    </row>
    <row r="245" spans="1:28" ht="15.75" customHeight="1" x14ac:dyDescent="0.25">
      <c r="B245" s="152"/>
    </row>
    <row r="246" spans="1:28" ht="15.75" customHeight="1" x14ac:dyDescent="0.25">
      <c r="B246" s="152"/>
    </row>
    <row r="247" spans="1:28" ht="15.75" customHeight="1" x14ac:dyDescent="0.25">
      <c r="B247" s="152"/>
    </row>
    <row r="248" spans="1:28" ht="15.75" customHeight="1" x14ac:dyDescent="0.25">
      <c r="B248" s="152"/>
    </row>
    <row r="249" spans="1:28" ht="15.75" customHeight="1" x14ac:dyDescent="0.25">
      <c r="B249" s="152"/>
    </row>
    <row r="250" spans="1:28" ht="15.75" customHeight="1" x14ac:dyDescent="0.25">
      <c r="B250" s="152"/>
    </row>
    <row r="251" spans="1:28" ht="15.75" customHeight="1" x14ac:dyDescent="0.25">
      <c r="B251" s="152"/>
    </row>
    <row r="252" spans="1:28" ht="15.75" customHeight="1" x14ac:dyDescent="0.25">
      <c r="B252" s="152"/>
    </row>
    <row r="253" spans="1:28" ht="15.75" customHeight="1" x14ac:dyDescent="0.25">
      <c r="B253" s="152"/>
    </row>
    <row r="254" spans="1:28" ht="15.75" customHeight="1" x14ac:dyDescent="0.25">
      <c r="B254" s="152"/>
    </row>
    <row r="255" spans="1:28" ht="15.75" customHeight="1" x14ac:dyDescent="0.25">
      <c r="B255" s="152"/>
    </row>
    <row r="256" spans="1:28" ht="15.75" customHeight="1" x14ac:dyDescent="0.25">
      <c r="B256" s="152"/>
    </row>
    <row r="257" spans="2:2" ht="15.75" customHeight="1" x14ac:dyDescent="0.25">
      <c r="B257" s="152"/>
    </row>
    <row r="258" spans="2:2" ht="15.75" customHeight="1" x14ac:dyDescent="0.25">
      <c r="B258" s="152"/>
    </row>
    <row r="259" spans="2:2" ht="15.75" customHeight="1" x14ac:dyDescent="0.25">
      <c r="B259" s="152"/>
    </row>
    <row r="260" spans="2:2" ht="15.75" customHeight="1" x14ac:dyDescent="0.25">
      <c r="B260" s="152"/>
    </row>
    <row r="261" spans="2:2" ht="15.75" customHeight="1" x14ac:dyDescent="0.25">
      <c r="B261" s="152"/>
    </row>
    <row r="262" spans="2:2" ht="15.75" customHeight="1" x14ac:dyDescent="0.25">
      <c r="B262" s="152"/>
    </row>
    <row r="263" spans="2:2" ht="15.75" customHeight="1" x14ac:dyDescent="0.25">
      <c r="B263" s="152"/>
    </row>
    <row r="264" spans="2:2" ht="15.75" customHeight="1" x14ac:dyDescent="0.25">
      <c r="B264" s="152"/>
    </row>
    <row r="265" spans="2:2" ht="15.75" customHeight="1" x14ac:dyDescent="0.25">
      <c r="B265" s="152"/>
    </row>
    <row r="266" spans="2:2" ht="15.75" customHeight="1" x14ac:dyDescent="0.25">
      <c r="B266" s="152"/>
    </row>
    <row r="267" spans="2:2" ht="15.75" customHeight="1" x14ac:dyDescent="0.25">
      <c r="B267" s="152"/>
    </row>
    <row r="268" spans="2:2" ht="15.75" customHeight="1" x14ac:dyDescent="0.25">
      <c r="B268" s="152"/>
    </row>
    <row r="269" spans="2:2" ht="15.75" customHeight="1" x14ac:dyDescent="0.25">
      <c r="B269" s="152"/>
    </row>
    <row r="270" spans="2:2" ht="15.75" customHeight="1" x14ac:dyDescent="0.25">
      <c r="B270" s="152"/>
    </row>
    <row r="271" spans="2:2" ht="15.75" customHeight="1" x14ac:dyDescent="0.25">
      <c r="B271" s="152"/>
    </row>
    <row r="272" spans="2:2" ht="15.75" customHeight="1" x14ac:dyDescent="0.25">
      <c r="B272" s="152"/>
    </row>
    <row r="273" spans="2:2" ht="15.75" customHeight="1" x14ac:dyDescent="0.25">
      <c r="B273" s="152"/>
    </row>
    <row r="274" spans="2:2" ht="15.75" customHeight="1" x14ac:dyDescent="0.25">
      <c r="B274" s="152"/>
    </row>
    <row r="275" spans="2:2" ht="15.75" customHeight="1" x14ac:dyDescent="0.25">
      <c r="B275" s="152"/>
    </row>
    <row r="276" spans="2:2" ht="15.75" customHeight="1" x14ac:dyDescent="0.25">
      <c r="B276" s="152"/>
    </row>
    <row r="277" spans="2:2" ht="15.75" customHeight="1" x14ac:dyDescent="0.25">
      <c r="B277" s="152"/>
    </row>
    <row r="278" spans="2:2" ht="15.75" customHeight="1" x14ac:dyDescent="0.25">
      <c r="B278" s="152"/>
    </row>
    <row r="279" spans="2:2" ht="15.75" customHeight="1" x14ac:dyDescent="0.25">
      <c r="B279" s="152"/>
    </row>
    <row r="280" spans="2:2" ht="15.75" customHeight="1" x14ac:dyDescent="0.25">
      <c r="B280" s="152"/>
    </row>
    <row r="281" spans="2:2" ht="15.75" customHeight="1" x14ac:dyDescent="0.25">
      <c r="B281" s="152"/>
    </row>
    <row r="282" spans="2:2" ht="15.75" customHeight="1" x14ac:dyDescent="0.25">
      <c r="B282" s="152"/>
    </row>
    <row r="283" spans="2:2" ht="15.75" customHeight="1" x14ac:dyDescent="0.25">
      <c r="B283" s="152"/>
    </row>
    <row r="284" spans="2:2" ht="15.75" customHeight="1" x14ac:dyDescent="0.25">
      <c r="B284" s="152"/>
    </row>
    <row r="285" spans="2:2" ht="15.75" customHeight="1" x14ac:dyDescent="0.25">
      <c r="B285" s="152"/>
    </row>
    <row r="286" spans="2:2" ht="15.75" customHeight="1" x14ac:dyDescent="0.25">
      <c r="B286" s="152"/>
    </row>
    <row r="287" spans="2:2" ht="15.75" customHeight="1" x14ac:dyDescent="0.25">
      <c r="B287" s="152"/>
    </row>
    <row r="288" spans="2:2" ht="15.75" customHeight="1" x14ac:dyDescent="0.25">
      <c r="B288" s="152"/>
    </row>
    <row r="289" spans="2:2" ht="15.75" customHeight="1" x14ac:dyDescent="0.25">
      <c r="B289" s="152"/>
    </row>
    <row r="290" spans="2:2" ht="15.75" customHeight="1" x14ac:dyDescent="0.25">
      <c r="B290" s="152"/>
    </row>
    <row r="291" spans="2:2" ht="15.75" customHeight="1" x14ac:dyDescent="0.25">
      <c r="B291" s="152"/>
    </row>
    <row r="292" spans="2:2" ht="15.75" customHeight="1" x14ac:dyDescent="0.25">
      <c r="B292" s="152"/>
    </row>
    <row r="293" spans="2:2" ht="15.75" customHeight="1" x14ac:dyDescent="0.25">
      <c r="B293" s="152"/>
    </row>
    <row r="294" spans="2:2" ht="15.75" customHeight="1" x14ac:dyDescent="0.25">
      <c r="B294" s="152"/>
    </row>
    <row r="295" spans="2:2" ht="15.75" customHeight="1" x14ac:dyDescent="0.25">
      <c r="B295" s="152"/>
    </row>
    <row r="296" spans="2:2" ht="15.75" customHeight="1" x14ac:dyDescent="0.25">
      <c r="B296" s="152"/>
    </row>
    <row r="297" spans="2:2" ht="15.75" customHeight="1" x14ac:dyDescent="0.25">
      <c r="B297" s="152"/>
    </row>
    <row r="298" spans="2:2" ht="15.75" customHeight="1" x14ac:dyDescent="0.25">
      <c r="B298" s="152"/>
    </row>
    <row r="299" spans="2:2" ht="15.75" customHeight="1" x14ac:dyDescent="0.25">
      <c r="B299" s="152"/>
    </row>
    <row r="300" spans="2:2" ht="15.75" customHeight="1" x14ac:dyDescent="0.25">
      <c r="B300" s="152"/>
    </row>
    <row r="301" spans="2:2" ht="15.75" customHeight="1" x14ac:dyDescent="0.25">
      <c r="B301" s="152"/>
    </row>
    <row r="302" spans="2:2" ht="15.75" customHeight="1" x14ac:dyDescent="0.25">
      <c r="B302" s="152"/>
    </row>
    <row r="303" spans="2:2" ht="15.75" customHeight="1" x14ac:dyDescent="0.25">
      <c r="B303" s="152"/>
    </row>
    <row r="304" spans="2:2" ht="15.75" customHeight="1" x14ac:dyDescent="0.25">
      <c r="B304" s="152"/>
    </row>
    <row r="305" spans="2:2" ht="15.75" customHeight="1" x14ac:dyDescent="0.25">
      <c r="B305" s="152"/>
    </row>
    <row r="306" spans="2:2" ht="15.75" customHeight="1" x14ac:dyDescent="0.25">
      <c r="B306" s="152"/>
    </row>
    <row r="307" spans="2:2" ht="15.75" customHeight="1" x14ac:dyDescent="0.25">
      <c r="B307" s="152"/>
    </row>
    <row r="308" spans="2:2" ht="15.75" customHeight="1" x14ac:dyDescent="0.25">
      <c r="B308" s="152"/>
    </row>
    <row r="309" spans="2:2" ht="15.75" customHeight="1" x14ac:dyDescent="0.25">
      <c r="B309" s="152"/>
    </row>
    <row r="310" spans="2:2" ht="15.75" customHeight="1" x14ac:dyDescent="0.25">
      <c r="B310" s="152"/>
    </row>
    <row r="311" spans="2:2" ht="15.75" customHeight="1" x14ac:dyDescent="0.25">
      <c r="B311" s="152"/>
    </row>
    <row r="312" spans="2:2" ht="15.75" customHeight="1" x14ac:dyDescent="0.25">
      <c r="B312" s="152"/>
    </row>
    <row r="313" spans="2:2" ht="15.75" customHeight="1" x14ac:dyDescent="0.25">
      <c r="B313" s="152"/>
    </row>
    <row r="314" spans="2:2" ht="15.75" customHeight="1" x14ac:dyDescent="0.25">
      <c r="B314" s="152"/>
    </row>
    <row r="315" spans="2:2" ht="15.75" customHeight="1" x14ac:dyDescent="0.25">
      <c r="B315" s="152"/>
    </row>
    <row r="316" spans="2:2" ht="15.75" customHeight="1" x14ac:dyDescent="0.25">
      <c r="B316" s="152"/>
    </row>
    <row r="317" spans="2:2" ht="15.75" customHeight="1" x14ac:dyDescent="0.25">
      <c r="B317" s="152"/>
    </row>
    <row r="318" spans="2:2" ht="15.75" customHeight="1" x14ac:dyDescent="0.25">
      <c r="B318" s="152"/>
    </row>
    <row r="319" spans="2:2" ht="15.75" customHeight="1" x14ac:dyDescent="0.25">
      <c r="B319" s="152"/>
    </row>
    <row r="320" spans="2:2" ht="15.75" customHeight="1" x14ac:dyDescent="0.25">
      <c r="B320" s="152"/>
    </row>
    <row r="321" spans="2:2" ht="15.75" customHeight="1" x14ac:dyDescent="0.25">
      <c r="B321" s="152"/>
    </row>
    <row r="322" spans="2:2" ht="15.75" customHeight="1" x14ac:dyDescent="0.25">
      <c r="B322" s="152"/>
    </row>
    <row r="323" spans="2:2" ht="15.75" customHeight="1" x14ac:dyDescent="0.25">
      <c r="B323" s="152"/>
    </row>
    <row r="324" spans="2:2" ht="15.75" customHeight="1" x14ac:dyDescent="0.25">
      <c r="B324" s="152"/>
    </row>
    <row r="325" spans="2:2" ht="15.75" customHeight="1" x14ac:dyDescent="0.25">
      <c r="B325" s="152"/>
    </row>
    <row r="326" spans="2:2" ht="15.75" customHeight="1" x14ac:dyDescent="0.25">
      <c r="B326" s="152"/>
    </row>
    <row r="327" spans="2:2" ht="15.75" customHeight="1" x14ac:dyDescent="0.25">
      <c r="B327" s="152"/>
    </row>
    <row r="328" spans="2:2" ht="15.75" customHeight="1" x14ac:dyDescent="0.25">
      <c r="B328" s="152"/>
    </row>
    <row r="329" spans="2:2" ht="15.75" customHeight="1" x14ac:dyDescent="0.25">
      <c r="B329" s="152"/>
    </row>
    <row r="330" spans="2:2" ht="15.75" customHeight="1" x14ac:dyDescent="0.25">
      <c r="B330" s="152"/>
    </row>
    <row r="331" spans="2:2" ht="15.75" customHeight="1" x14ac:dyDescent="0.25">
      <c r="B331" s="152"/>
    </row>
    <row r="332" spans="2:2" ht="15.75" customHeight="1" x14ac:dyDescent="0.25">
      <c r="B332" s="152"/>
    </row>
    <row r="333" spans="2:2" ht="15.75" customHeight="1" x14ac:dyDescent="0.25">
      <c r="B333" s="152"/>
    </row>
    <row r="334" spans="2:2" ht="15.75" customHeight="1" x14ac:dyDescent="0.25">
      <c r="B334" s="152"/>
    </row>
    <row r="335" spans="2:2" ht="15.75" customHeight="1" x14ac:dyDescent="0.25">
      <c r="B335" s="152"/>
    </row>
    <row r="336" spans="2:2" ht="15.75" customHeight="1" x14ac:dyDescent="0.25">
      <c r="B336" s="152"/>
    </row>
    <row r="337" spans="2:2" ht="15.75" customHeight="1" x14ac:dyDescent="0.25">
      <c r="B337" s="152"/>
    </row>
    <row r="338" spans="2:2" ht="15.75" customHeight="1" x14ac:dyDescent="0.25">
      <c r="B338" s="152"/>
    </row>
    <row r="339" spans="2:2" ht="15.75" customHeight="1" x14ac:dyDescent="0.25">
      <c r="B339" s="152"/>
    </row>
    <row r="340" spans="2:2" ht="15.75" customHeight="1" x14ac:dyDescent="0.25">
      <c r="B340" s="152"/>
    </row>
    <row r="341" spans="2:2" ht="15.75" customHeight="1" x14ac:dyDescent="0.25">
      <c r="B341" s="152"/>
    </row>
    <row r="342" spans="2:2" ht="15.75" customHeight="1" x14ac:dyDescent="0.25">
      <c r="B342" s="152"/>
    </row>
    <row r="343" spans="2:2" ht="15.75" customHeight="1" x14ac:dyDescent="0.25">
      <c r="B343" s="152"/>
    </row>
    <row r="344" spans="2:2" ht="15.75" customHeight="1" x14ac:dyDescent="0.25">
      <c r="B344" s="152"/>
    </row>
    <row r="345" spans="2:2" ht="15.75" customHeight="1" x14ac:dyDescent="0.25">
      <c r="B345" s="152"/>
    </row>
    <row r="346" spans="2:2" ht="15.75" customHeight="1" x14ac:dyDescent="0.25">
      <c r="B346" s="152"/>
    </row>
    <row r="347" spans="2:2" ht="15.75" customHeight="1" x14ac:dyDescent="0.25">
      <c r="B347" s="152"/>
    </row>
    <row r="348" spans="2:2" ht="15.75" customHeight="1" x14ac:dyDescent="0.25">
      <c r="B348" s="152"/>
    </row>
    <row r="349" spans="2:2" ht="15.75" customHeight="1" x14ac:dyDescent="0.25">
      <c r="B349" s="152"/>
    </row>
    <row r="350" spans="2:2" ht="15.75" customHeight="1" x14ac:dyDescent="0.25">
      <c r="B350" s="152"/>
    </row>
    <row r="351" spans="2:2" ht="15.75" customHeight="1" x14ac:dyDescent="0.25">
      <c r="B351" s="152"/>
    </row>
    <row r="352" spans="2:2" ht="15.75" customHeight="1" x14ac:dyDescent="0.25">
      <c r="B352" s="152"/>
    </row>
    <row r="353" spans="2:2" ht="15.75" customHeight="1" x14ac:dyDescent="0.25">
      <c r="B353" s="152"/>
    </row>
    <row r="354" spans="2:2" ht="15.75" customHeight="1" x14ac:dyDescent="0.25">
      <c r="B354" s="152"/>
    </row>
    <row r="355" spans="2:2" ht="15.75" customHeight="1" x14ac:dyDescent="0.25">
      <c r="B355" s="152"/>
    </row>
    <row r="356" spans="2:2" ht="15.75" customHeight="1" x14ac:dyDescent="0.25">
      <c r="B356" s="152"/>
    </row>
    <row r="357" spans="2:2" ht="15.75" customHeight="1" x14ac:dyDescent="0.25">
      <c r="B357" s="152"/>
    </row>
    <row r="358" spans="2:2" ht="15.75" customHeight="1" x14ac:dyDescent="0.25">
      <c r="B358" s="152"/>
    </row>
    <row r="359" spans="2:2" ht="15.75" customHeight="1" x14ac:dyDescent="0.25">
      <c r="B359" s="152"/>
    </row>
    <row r="360" spans="2:2" ht="15.75" customHeight="1" x14ac:dyDescent="0.25">
      <c r="B360" s="152"/>
    </row>
    <row r="361" spans="2:2" ht="15.75" customHeight="1" x14ac:dyDescent="0.25">
      <c r="B361" s="152"/>
    </row>
    <row r="362" spans="2:2" ht="15.75" customHeight="1" x14ac:dyDescent="0.25">
      <c r="B362" s="152"/>
    </row>
    <row r="363" spans="2:2" ht="15.75" customHeight="1" x14ac:dyDescent="0.25">
      <c r="B363" s="152"/>
    </row>
    <row r="364" spans="2:2" ht="15.75" customHeight="1" x14ac:dyDescent="0.25">
      <c r="B364" s="152"/>
    </row>
    <row r="365" spans="2:2" ht="15.75" customHeight="1" x14ac:dyDescent="0.25">
      <c r="B365" s="152"/>
    </row>
    <row r="366" spans="2:2" ht="15.75" customHeight="1" x14ac:dyDescent="0.25">
      <c r="B366" s="152"/>
    </row>
    <row r="367" spans="2:2" ht="15.75" customHeight="1" x14ac:dyDescent="0.25">
      <c r="B367" s="152"/>
    </row>
    <row r="368" spans="2:2" ht="15.75" customHeight="1" x14ac:dyDescent="0.25">
      <c r="B368" s="152"/>
    </row>
    <row r="369" spans="2:2" ht="15.75" customHeight="1" x14ac:dyDescent="0.25">
      <c r="B369" s="152"/>
    </row>
    <row r="370" spans="2:2" ht="15.75" customHeight="1" x14ac:dyDescent="0.25">
      <c r="B370" s="152"/>
    </row>
    <row r="371" spans="2:2" ht="15.75" customHeight="1" x14ac:dyDescent="0.25">
      <c r="B371" s="152"/>
    </row>
    <row r="372" spans="2:2" ht="15.75" customHeight="1" x14ac:dyDescent="0.25">
      <c r="B372" s="152"/>
    </row>
    <row r="373" spans="2:2" ht="15.75" customHeight="1" x14ac:dyDescent="0.25">
      <c r="B373" s="152"/>
    </row>
    <row r="374" spans="2:2" ht="15.75" customHeight="1" x14ac:dyDescent="0.25">
      <c r="B374" s="152"/>
    </row>
    <row r="375" spans="2:2" ht="15.75" customHeight="1" x14ac:dyDescent="0.25">
      <c r="B375" s="152"/>
    </row>
    <row r="376" spans="2:2" ht="15.75" customHeight="1" x14ac:dyDescent="0.25">
      <c r="B376" s="152"/>
    </row>
    <row r="377" spans="2:2" ht="15.75" customHeight="1" x14ac:dyDescent="0.25">
      <c r="B377" s="152"/>
    </row>
    <row r="378" spans="2:2" ht="15.75" customHeight="1" x14ac:dyDescent="0.25">
      <c r="B378" s="152"/>
    </row>
    <row r="379" spans="2:2" ht="15.75" customHeight="1" x14ac:dyDescent="0.25">
      <c r="B379" s="152"/>
    </row>
    <row r="380" spans="2:2" ht="15.75" customHeight="1" x14ac:dyDescent="0.25">
      <c r="B380" s="152"/>
    </row>
    <row r="381" spans="2:2" ht="15.75" customHeight="1" x14ac:dyDescent="0.25">
      <c r="B381" s="152"/>
    </row>
    <row r="382" spans="2:2" ht="15.75" customHeight="1" x14ac:dyDescent="0.25">
      <c r="B382" s="152"/>
    </row>
    <row r="383" spans="2:2" ht="15.75" customHeight="1" x14ac:dyDescent="0.25">
      <c r="B383" s="152"/>
    </row>
    <row r="384" spans="2:2" ht="15.75" customHeight="1" x14ac:dyDescent="0.25">
      <c r="B384" s="152"/>
    </row>
    <row r="385" spans="2:2" ht="15.75" customHeight="1" x14ac:dyDescent="0.25">
      <c r="B385" s="152"/>
    </row>
    <row r="386" spans="2:2" ht="15.75" customHeight="1" x14ac:dyDescent="0.25">
      <c r="B386" s="152"/>
    </row>
    <row r="387" spans="2:2" ht="15.75" customHeight="1" x14ac:dyDescent="0.25">
      <c r="B387" s="152"/>
    </row>
    <row r="388" spans="2:2" ht="15.75" customHeight="1" x14ac:dyDescent="0.25">
      <c r="B388" s="152"/>
    </row>
    <row r="389" spans="2:2" ht="15.75" customHeight="1" x14ac:dyDescent="0.25">
      <c r="B389" s="152"/>
    </row>
    <row r="390" spans="2:2" ht="15.75" customHeight="1" x14ac:dyDescent="0.25">
      <c r="B390" s="152"/>
    </row>
    <row r="391" spans="2:2" ht="15.75" customHeight="1" x14ac:dyDescent="0.25">
      <c r="B391" s="152"/>
    </row>
    <row r="392" spans="2:2" ht="15.75" customHeight="1" x14ac:dyDescent="0.25">
      <c r="B392" s="152"/>
    </row>
    <row r="393" spans="2:2" ht="15.75" customHeight="1" x14ac:dyDescent="0.25">
      <c r="B393" s="152"/>
    </row>
    <row r="394" spans="2:2" ht="15.75" customHeight="1" x14ac:dyDescent="0.25">
      <c r="B394" s="152"/>
    </row>
    <row r="395" spans="2:2" ht="15.75" customHeight="1" x14ac:dyDescent="0.25">
      <c r="B395" s="152"/>
    </row>
    <row r="396" spans="2:2" ht="15.75" customHeight="1" x14ac:dyDescent="0.25">
      <c r="B396" s="152"/>
    </row>
    <row r="397" spans="2:2" ht="15.75" customHeight="1" x14ac:dyDescent="0.25">
      <c r="B397" s="152"/>
    </row>
    <row r="398" spans="2:2" ht="15.75" customHeight="1" x14ac:dyDescent="0.25">
      <c r="B398" s="152"/>
    </row>
    <row r="399" spans="2:2" ht="15.75" customHeight="1" x14ac:dyDescent="0.25">
      <c r="B399" s="152"/>
    </row>
    <row r="400" spans="2:2" ht="15.75" customHeight="1" x14ac:dyDescent="0.25">
      <c r="B400" s="152"/>
    </row>
    <row r="401" spans="2:2" ht="15.75" customHeight="1" x14ac:dyDescent="0.25">
      <c r="B401" s="152"/>
    </row>
    <row r="402" spans="2:2" ht="15.75" customHeight="1" x14ac:dyDescent="0.25">
      <c r="B402" s="152"/>
    </row>
    <row r="403" spans="2:2" ht="15.75" customHeight="1" x14ac:dyDescent="0.25">
      <c r="B403" s="152"/>
    </row>
    <row r="404" spans="2:2" ht="15.75" customHeight="1" x14ac:dyDescent="0.25">
      <c r="B404" s="152"/>
    </row>
    <row r="405" spans="2:2" ht="15.75" customHeight="1" x14ac:dyDescent="0.25">
      <c r="B405" s="152"/>
    </row>
    <row r="406" spans="2:2" ht="15.75" customHeight="1" x14ac:dyDescent="0.25">
      <c r="B406" s="152"/>
    </row>
    <row r="407" spans="2:2" ht="15.75" customHeight="1" x14ac:dyDescent="0.25">
      <c r="B407" s="152"/>
    </row>
    <row r="408" spans="2:2" ht="15.75" customHeight="1" x14ac:dyDescent="0.25">
      <c r="B408" s="152"/>
    </row>
    <row r="409" spans="2:2" ht="15.75" customHeight="1" x14ac:dyDescent="0.25">
      <c r="B409" s="152"/>
    </row>
    <row r="410" spans="2:2" ht="15.75" customHeight="1" x14ac:dyDescent="0.25">
      <c r="B410" s="152"/>
    </row>
    <row r="411" spans="2:2" ht="15.75" customHeight="1" x14ac:dyDescent="0.25">
      <c r="B411" s="152"/>
    </row>
    <row r="412" spans="2:2" ht="15.75" customHeight="1" x14ac:dyDescent="0.25">
      <c r="B412" s="152"/>
    </row>
    <row r="413" spans="2:2" ht="15.75" customHeight="1" x14ac:dyDescent="0.25">
      <c r="B413" s="152"/>
    </row>
    <row r="414" spans="2:2" ht="15.75" customHeight="1" x14ac:dyDescent="0.25">
      <c r="B414" s="152"/>
    </row>
    <row r="415" spans="2:2" ht="15.75" customHeight="1" x14ac:dyDescent="0.25">
      <c r="B415" s="152"/>
    </row>
    <row r="416" spans="2:2" ht="15.75" customHeight="1" x14ac:dyDescent="0.25">
      <c r="B416" s="152"/>
    </row>
    <row r="417" spans="2:2" ht="15.75" customHeight="1" x14ac:dyDescent="0.25">
      <c r="B417" s="152"/>
    </row>
    <row r="418" spans="2:2" ht="15.75" customHeight="1" x14ac:dyDescent="0.25">
      <c r="B418" s="152"/>
    </row>
    <row r="419" spans="2:2" ht="15.75" customHeight="1" x14ac:dyDescent="0.25">
      <c r="B419" s="152"/>
    </row>
    <row r="420" spans="2:2" ht="15.75" customHeight="1" x14ac:dyDescent="0.25">
      <c r="B420" s="152"/>
    </row>
    <row r="421" spans="2:2" ht="15.75" customHeight="1" x14ac:dyDescent="0.25">
      <c r="B421" s="152"/>
    </row>
    <row r="422" spans="2:2" ht="15.75" customHeight="1" x14ac:dyDescent="0.25">
      <c r="B422" s="152"/>
    </row>
    <row r="423" spans="2:2" ht="15.75" customHeight="1" x14ac:dyDescent="0.25">
      <c r="B423" s="152"/>
    </row>
    <row r="424" spans="2:2" ht="15.75" customHeight="1" x14ac:dyDescent="0.25">
      <c r="B424" s="152"/>
    </row>
    <row r="425" spans="2:2" ht="15.75" customHeight="1" x14ac:dyDescent="0.25">
      <c r="B425" s="152"/>
    </row>
    <row r="426" spans="2:2" ht="15.75" customHeight="1" x14ac:dyDescent="0.25">
      <c r="B426" s="152"/>
    </row>
    <row r="427" spans="2:2" ht="15.75" customHeight="1" x14ac:dyDescent="0.25">
      <c r="B427" s="152"/>
    </row>
    <row r="428" spans="2:2" ht="15.75" customHeight="1" x14ac:dyDescent="0.25">
      <c r="B428" s="152"/>
    </row>
    <row r="429" spans="2:2" ht="15.75" customHeight="1" x14ac:dyDescent="0.25">
      <c r="B429" s="152"/>
    </row>
    <row r="430" spans="2:2" ht="15.75" customHeight="1" x14ac:dyDescent="0.25">
      <c r="B430" s="152"/>
    </row>
    <row r="431" spans="2:2" ht="15.75" customHeight="1" x14ac:dyDescent="0.25">
      <c r="B431" s="152"/>
    </row>
    <row r="432" spans="2:2" ht="15.75" customHeight="1" x14ac:dyDescent="0.25">
      <c r="B432" s="152"/>
    </row>
    <row r="433" spans="2:2" ht="15.75" customHeight="1" x14ac:dyDescent="0.25">
      <c r="B433" s="152"/>
    </row>
    <row r="434" spans="2:2" ht="15.75" customHeight="1" x14ac:dyDescent="0.25">
      <c r="B434" s="152"/>
    </row>
    <row r="435" spans="2:2" ht="15.75" customHeight="1" x14ac:dyDescent="0.25">
      <c r="B435" s="152"/>
    </row>
    <row r="436" spans="2:2" ht="15.75" customHeight="1" x14ac:dyDescent="0.25">
      <c r="B436" s="152"/>
    </row>
    <row r="437" spans="2:2" ht="15.75" customHeight="1" x14ac:dyDescent="0.25">
      <c r="B437" s="152"/>
    </row>
    <row r="438" spans="2:2" ht="15.75" customHeight="1" x14ac:dyDescent="0.25">
      <c r="B438" s="152"/>
    </row>
    <row r="439" spans="2:2" ht="15.75" customHeight="1" x14ac:dyDescent="0.25">
      <c r="B439" s="152"/>
    </row>
    <row r="440" spans="2:2" ht="15.75" customHeight="1" x14ac:dyDescent="0.25">
      <c r="B440" s="152"/>
    </row>
    <row r="441" spans="2:2" ht="15.75" customHeight="1" x14ac:dyDescent="0.25">
      <c r="B441" s="152"/>
    </row>
    <row r="442" spans="2:2" ht="15.75" customHeight="1" x14ac:dyDescent="0.25">
      <c r="B442" s="152"/>
    </row>
    <row r="443" spans="2:2" ht="15.75" customHeight="1" x14ac:dyDescent="0.25">
      <c r="B443" s="152"/>
    </row>
    <row r="444" spans="2:2" ht="15.75" customHeight="1" x14ac:dyDescent="0.25">
      <c r="B444" s="152"/>
    </row>
    <row r="445" spans="2:2" ht="15.75" customHeight="1" x14ac:dyDescent="0.25">
      <c r="B445" s="152"/>
    </row>
    <row r="446" spans="2:2" ht="15.75" customHeight="1" x14ac:dyDescent="0.25">
      <c r="B446" s="152"/>
    </row>
    <row r="447" spans="2:2" ht="15.75" customHeight="1" x14ac:dyDescent="0.25">
      <c r="B447" s="152"/>
    </row>
    <row r="448" spans="2:2" ht="15.75" customHeight="1" x14ac:dyDescent="0.25">
      <c r="B448" s="152"/>
    </row>
    <row r="449" spans="2:2" ht="15.75" customHeight="1" x14ac:dyDescent="0.25">
      <c r="B449" s="152"/>
    </row>
    <row r="450" spans="2:2" ht="15.75" customHeight="1" x14ac:dyDescent="0.25">
      <c r="B450" s="152"/>
    </row>
    <row r="451" spans="2:2" ht="15.75" customHeight="1" x14ac:dyDescent="0.25">
      <c r="B451" s="152"/>
    </row>
    <row r="452" spans="2:2" ht="15.75" customHeight="1" x14ac:dyDescent="0.25">
      <c r="B452" s="152"/>
    </row>
    <row r="453" spans="2:2" ht="15.75" customHeight="1" x14ac:dyDescent="0.25">
      <c r="B453" s="152"/>
    </row>
    <row r="454" spans="2:2" ht="15.75" customHeight="1" x14ac:dyDescent="0.25">
      <c r="B454" s="152"/>
    </row>
    <row r="455" spans="2:2" ht="15.75" customHeight="1" x14ac:dyDescent="0.25">
      <c r="B455" s="152"/>
    </row>
    <row r="456" spans="2:2" ht="15.75" customHeight="1" x14ac:dyDescent="0.25">
      <c r="B456" s="152"/>
    </row>
    <row r="457" spans="2:2" ht="15.75" customHeight="1" x14ac:dyDescent="0.25">
      <c r="B457" s="152"/>
    </row>
    <row r="458" spans="2:2" ht="15.75" customHeight="1" x14ac:dyDescent="0.25">
      <c r="B458" s="152"/>
    </row>
    <row r="459" spans="2:2" ht="15.75" customHeight="1" x14ac:dyDescent="0.25">
      <c r="B459" s="152"/>
    </row>
    <row r="460" spans="2:2" ht="15.75" customHeight="1" x14ac:dyDescent="0.25">
      <c r="B460" s="152"/>
    </row>
    <row r="461" spans="2:2" ht="15.75" customHeight="1" x14ac:dyDescent="0.25">
      <c r="B461" s="152"/>
    </row>
    <row r="462" spans="2:2" ht="15.75" customHeight="1" x14ac:dyDescent="0.25">
      <c r="B462" s="152"/>
    </row>
    <row r="463" spans="2:2" ht="15.75" customHeight="1" x14ac:dyDescent="0.25">
      <c r="B463" s="152"/>
    </row>
    <row r="464" spans="2:2" ht="15.75" customHeight="1" x14ac:dyDescent="0.25">
      <c r="B464" s="152"/>
    </row>
    <row r="465" spans="2:2" ht="15.75" customHeight="1" x14ac:dyDescent="0.25">
      <c r="B465" s="152"/>
    </row>
    <row r="466" spans="2:2" ht="15.75" customHeight="1" x14ac:dyDescent="0.25">
      <c r="B466" s="152"/>
    </row>
    <row r="467" spans="2:2" ht="15.75" customHeight="1" x14ac:dyDescent="0.25">
      <c r="B467" s="152"/>
    </row>
    <row r="468" spans="2:2" ht="15.75" customHeight="1" x14ac:dyDescent="0.25">
      <c r="B468" s="152"/>
    </row>
    <row r="469" spans="2:2" ht="15.75" customHeight="1" x14ac:dyDescent="0.25">
      <c r="B469" s="152"/>
    </row>
    <row r="470" spans="2:2" ht="15.75" customHeight="1" x14ac:dyDescent="0.25">
      <c r="B470" s="152"/>
    </row>
    <row r="471" spans="2:2" ht="15.75" customHeight="1" x14ac:dyDescent="0.25">
      <c r="B471" s="152"/>
    </row>
    <row r="472" spans="2:2" ht="15.75" customHeight="1" x14ac:dyDescent="0.25">
      <c r="B472" s="152"/>
    </row>
    <row r="473" spans="2:2" ht="15.75" customHeight="1" x14ac:dyDescent="0.25">
      <c r="B473" s="152"/>
    </row>
    <row r="474" spans="2:2" ht="15.75" customHeight="1" x14ac:dyDescent="0.25">
      <c r="B474" s="152"/>
    </row>
    <row r="475" spans="2:2" ht="15.75" customHeight="1" x14ac:dyDescent="0.25">
      <c r="B475" s="152"/>
    </row>
    <row r="476" spans="2:2" ht="15.75" customHeight="1" x14ac:dyDescent="0.25">
      <c r="B476" s="152"/>
    </row>
    <row r="477" spans="2:2" ht="15.75" customHeight="1" x14ac:dyDescent="0.25">
      <c r="B477" s="152"/>
    </row>
    <row r="478" spans="2:2" ht="15.75" customHeight="1" x14ac:dyDescent="0.25">
      <c r="B478" s="152"/>
    </row>
    <row r="479" spans="2:2" ht="15.75" customHeight="1" x14ac:dyDescent="0.25">
      <c r="B479" s="152"/>
    </row>
    <row r="480" spans="2:2" ht="15.75" customHeight="1" x14ac:dyDescent="0.25">
      <c r="B480" s="152"/>
    </row>
    <row r="481" spans="2:2" ht="15.75" customHeight="1" x14ac:dyDescent="0.25">
      <c r="B481" s="152"/>
    </row>
    <row r="482" spans="2:2" ht="15.75" customHeight="1" x14ac:dyDescent="0.25">
      <c r="B482" s="152"/>
    </row>
    <row r="483" spans="2:2" ht="15.75" customHeight="1" x14ac:dyDescent="0.25">
      <c r="B483" s="152"/>
    </row>
    <row r="484" spans="2:2" ht="15.75" customHeight="1" x14ac:dyDescent="0.25">
      <c r="B484" s="152"/>
    </row>
    <row r="485" spans="2:2" ht="15.75" customHeight="1" x14ac:dyDescent="0.25">
      <c r="B485" s="152"/>
    </row>
    <row r="486" spans="2:2" ht="15.75" customHeight="1" x14ac:dyDescent="0.25">
      <c r="B486" s="152"/>
    </row>
    <row r="487" spans="2:2" ht="15.75" customHeight="1" x14ac:dyDescent="0.25">
      <c r="B487" s="152"/>
    </row>
    <row r="488" spans="2:2" ht="15.75" customHeight="1" x14ac:dyDescent="0.25">
      <c r="B488" s="152"/>
    </row>
    <row r="489" spans="2:2" ht="15.75" customHeight="1" x14ac:dyDescent="0.25">
      <c r="B489" s="152"/>
    </row>
    <row r="490" spans="2:2" ht="15.75" customHeight="1" x14ac:dyDescent="0.25">
      <c r="B490" s="152"/>
    </row>
    <row r="491" spans="2:2" ht="15.75" customHeight="1" x14ac:dyDescent="0.25">
      <c r="B491" s="152"/>
    </row>
    <row r="492" spans="2:2" ht="15.75" customHeight="1" x14ac:dyDescent="0.25">
      <c r="B492" s="152"/>
    </row>
    <row r="493" spans="2:2" ht="15.75" customHeight="1" x14ac:dyDescent="0.25">
      <c r="B493" s="152"/>
    </row>
    <row r="494" spans="2:2" ht="15.75" customHeight="1" x14ac:dyDescent="0.25">
      <c r="B494" s="152"/>
    </row>
    <row r="495" spans="2:2" ht="15.75" customHeight="1" x14ac:dyDescent="0.25">
      <c r="B495" s="152"/>
    </row>
    <row r="496" spans="2:2" ht="15.75" customHeight="1" x14ac:dyDescent="0.25">
      <c r="B496" s="152"/>
    </row>
    <row r="497" spans="2:2" ht="15.75" customHeight="1" x14ac:dyDescent="0.25">
      <c r="B497" s="152"/>
    </row>
    <row r="498" spans="2:2" ht="15.75" customHeight="1" x14ac:dyDescent="0.25">
      <c r="B498" s="152"/>
    </row>
    <row r="499" spans="2:2" ht="15.75" customHeight="1" x14ac:dyDescent="0.25">
      <c r="B499" s="152"/>
    </row>
    <row r="500" spans="2:2" ht="15.75" customHeight="1" x14ac:dyDescent="0.25">
      <c r="B500" s="152"/>
    </row>
    <row r="501" spans="2:2" ht="15.75" customHeight="1" x14ac:dyDescent="0.25">
      <c r="B501" s="152"/>
    </row>
    <row r="502" spans="2:2" ht="15.75" customHeight="1" x14ac:dyDescent="0.25">
      <c r="B502" s="152"/>
    </row>
    <row r="503" spans="2:2" ht="15.75" customHeight="1" x14ac:dyDescent="0.25">
      <c r="B503" s="152"/>
    </row>
    <row r="504" spans="2:2" ht="15.75" customHeight="1" x14ac:dyDescent="0.25">
      <c r="B504" s="152"/>
    </row>
    <row r="505" spans="2:2" ht="15.75" customHeight="1" x14ac:dyDescent="0.25">
      <c r="B505" s="152"/>
    </row>
    <row r="506" spans="2:2" ht="15.75" customHeight="1" x14ac:dyDescent="0.25">
      <c r="B506" s="152"/>
    </row>
    <row r="507" spans="2:2" ht="15.75" customHeight="1" x14ac:dyDescent="0.25">
      <c r="B507" s="152"/>
    </row>
    <row r="508" spans="2:2" ht="15.75" customHeight="1" x14ac:dyDescent="0.25">
      <c r="B508" s="152"/>
    </row>
    <row r="509" spans="2:2" ht="15.75" customHeight="1" x14ac:dyDescent="0.25">
      <c r="B509" s="152"/>
    </row>
    <row r="510" spans="2:2" ht="15.75" customHeight="1" x14ac:dyDescent="0.25">
      <c r="B510" s="152"/>
    </row>
    <row r="511" spans="2:2" ht="15.75" customHeight="1" x14ac:dyDescent="0.25">
      <c r="B511" s="152"/>
    </row>
    <row r="512" spans="2:2" ht="15.75" customHeight="1" x14ac:dyDescent="0.25">
      <c r="B512" s="152"/>
    </row>
    <row r="513" spans="2:2" ht="15.75" customHeight="1" x14ac:dyDescent="0.25">
      <c r="B513" s="152"/>
    </row>
    <row r="514" spans="2:2" ht="15.75" customHeight="1" x14ac:dyDescent="0.25">
      <c r="B514" s="152"/>
    </row>
    <row r="515" spans="2:2" ht="15.75" customHeight="1" x14ac:dyDescent="0.25">
      <c r="B515" s="152"/>
    </row>
    <row r="516" spans="2:2" ht="15.75" customHeight="1" x14ac:dyDescent="0.25">
      <c r="B516" s="152"/>
    </row>
    <row r="517" spans="2:2" ht="15.75" customHeight="1" x14ac:dyDescent="0.25">
      <c r="B517" s="152"/>
    </row>
    <row r="518" spans="2:2" ht="15.75" customHeight="1" x14ac:dyDescent="0.25">
      <c r="B518" s="152"/>
    </row>
    <row r="519" spans="2:2" ht="15.75" customHeight="1" x14ac:dyDescent="0.25">
      <c r="B519" s="152"/>
    </row>
    <row r="520" spans="2:2" ht="15.75" customHeight="1" x14ac:dyDescent="0.25">
      <c r="B520" s="152"/>
    </row>
    <row r="521" spans="2:2" ht="15.75" customHeight="1" x14ac:dyDescent="0.25">
      <c r="B521" s="152"/>
    </row>
    <row r="522" spans="2:2" ht="15.75" customHeight="1" x14ac:dyDescent="0.25">
      <c r="B522" s="152"/>
    </row>
    <row r="523" spans="2:2" ht="15.75" customHeight="1" x14ac:dyDescent="0.25">
      <c r="B523" s="152"/>
    </row>
    <row r="524" spans="2:2" ht="15.75" customHeight="1" x14ac:dyDescent="0.25">
      <c r="B524" s="152"/>
    </row>
    <row r="525" spans="2:2" ht="15.75" customHeight="1" x14ac:dyDescent="0.25">
      <c r="B525" s="152"/>
    </row>
    <row r="526" spans="2:2" ht="15.75" customHeight="1" x14ac:dyDescent="0.25">
      <c r="B526" s="152"/>
    </row>
    <row r="527" spans="2:2" ht="15.75" customHeight="1" x14ac:dyDescent="0.25">
      <c r="B527" s="152"/>
    </row>
    <row r="528" spans="2:2" ht="15.75" customHeight="1" x14ac:dyDescent="0.25">
      <c r="B528" s="152"/>
    </row>
    <row r="529" spans="2:2" ht="15.75" customHeight="1" x14ac:dyDescent="0.25">
      <c r="B529" s="152"/>
    </row>
    <row r="530" spans="2:2" ht="15.75" customHeight="1" x14ac:dyDescent="0.25">
      <c r="B530" s="152"/>
    </row>
    <row r="531" spans="2:2" ht="15.75" customHeight="1" x14ac:dyDescent="0.25">
      <c r="B531" s="152"/>
    </row>
    <row r="532" spans="2:2" ht="15.75" customHeight="1" x14ac:dyDescent="0.25">
      <c r="B532" s="152"/>
    </row>
    <row r="533" spans="2:2" ht="15.75" customHeight="1" x14ac:dyDescent="0.25">
      <c r="B533" s="152"/>
    </row>
    <row r="534" spans="2:2" ht="15.75" customHeight="1" x14ac:dyDescent="0.25">
      <c r="B534" s="152"/>
    </row>
    <row r="535" spans="2:2" ht="15.75" customHeight="1" x14ac:dyDescent="0.25">
      <c r="B535" s="152"/>
    </row>
    <row r="536" spans="2:2" ht="15.75" customHeight="1" x14ac:dyDescent="0.25">
      <c r="B536" s="152"/>
    </row>
    <row r="537" spans="2:2" ht="15.75" customHeight="1" x14ac:dyDescent="0.25">
      <c r="B537" s="152"/>
    </row>
    <row r="538" spans="2:2" ht="15.75" customHeight="1" x14ac:dyDescent="0.25">
      <c r="B538" s="152"/>
    </row>
    <row r="539" spans="2:2" ht="15.75" customHeight="1" x14ac:dyDescent="0.25">
      <c r="B539" s="152"/>
    </row>
    <row r="540" spans="2:2" ht="15.75" customHeight="1" x14ac:dyDescent="0.25">
      <c r="B540" s="152"/>
    </row>
    <row r="541" spans="2:2" ht="15.75" customHeight="1" x14ac:dyDescent="0.25">
      <c r="B541" s="152"/>
    </row>
    <row r="542" spans="2:2" ht="15.75" customHeight="1" x14ac:dyDescent="0.25">
      <c r="B542" s="152"/>
    </row>
    <row r="543" spans="2:2" ht="15.75" customHeight="1" x14ac:dyDescent="0.25">
      <c r="B543" s="152"/>
    </row>
    <row r="544" spans="2:2" ht="15.75" customHeight="1" x14ac:dyDescent="0.25">
      <c r="B544" s="152"/>
    </row>
    <row r="545" spans="2:2" ht="15.75" customHeight="1" x14ac:dyDescent="0.25">
      <c r="B545" s="152"/>
    </row>
    <row r="546" spans="2:2" ht="15.75" customHeight="1" x14ac:dyDescent="0.25">
      <c r="B546" s="152"/>
    </row>
    <row r="547" spans="2:2" ht="15.75" customHeight="1" x14ac:dyDescent="0.25">
      <c r="B547" s="152"/>
    </row>
    <row r="548" spans="2:2" ht="15.75" customHeight="1" x14ac:dyDescent="0.25">
      <c r="B548" s="152"/>
    </row>
    <row r="549" spans="2:2" ht="15.75" customHeight="1" x14ac:dyDescent="0.25">
      <c r="B549" s="152"/>
    </row>
    <row r="550" spans="2:2" ht="15.75" customHeight="1" x14ac:dyDescent="0.25">
      <c r="B550" s="152"/>
    </row>
    <row r="551" spans="2:2" ht="15.75" customHeight="1" x14ac:dyDescent="0.25">
      <c r="B551" s="152"/>
    </row>
    <row r="552" spans="2:2" ht="15.75" customHeight="1" x14ac:dyDescent="0.25">
      <c r="B552" s="152"/>
    </row>
    <row r="553" spans="2:2" ht="15.75" customHeight="1" x14ac:dyDescent="0.25">
      <c r="B553" s="152"/>
    </row>
    <row r="554" spans="2:2" ht="15.75" customHeight="1" x14ac:dyDescent="0.25">
      <c r="B554" s="152"/>
    </row>
    <row r="555" spans="2:2" ht="15.75" customHeight="1" x14ac:dyDescent="0.25">
      <c r="B555" s="152"/>
    </row>
    <row r="556" spans="2:2" ht="15.75" customHeight="1" x14ac:dyDescent="0.25">
      <c r="B556" s="152"/>
    </row>
    <row r="557" spans="2:2" ht="15.75" customHeight="1" x14ac:dyDescent="0.25">
      <c r="B557" s="152"/>
    </row>
    <row r="558" spans="2:2" ht="15.75" customHeight="1" x14ac:dyDescent="0.25">
      <c r="B558" s="152"/>
    </row>
    <row r="559" spans="2:2" ht="15.75" customHeight="1" x14ac:dyDescent="0.25">
      <c r="B559" s="152"/>
    </row>
    <row r="560" spans="2:2" ht="15.75" customHeight="1" x14ac:dyDescent="0.25">
      <c r="B560" s="152"/>
    </row>
    <row r="561" spans="2:2" ht="15.75" customHeight="1" x14ac:dyDescent="0.25">
      <c r="B561" s="152"/>
    </row>
    <row r="562" spans="2:2" ht="15.75" customHeight="1" x14ac:dyDescent="0.25">
      <c r="B562" s="152"/>
    </row>
    <row r="563" spans="2:2" ht="15.75" customHeight="1" x14ac:dyDescent="0.25">
      <c r="B563" s="152"/>
    </row>
    <row r="564" spans="2:2" ht="15.75" customHeight="1" x14ac:dyDescent="0.25">
      <c r="B564" s="152"/>
    </row>
    <row r="565" spans="2:2" ht="15.75" customHeight="1" x14ac:dyDescent="0.25">
      <c r="B565" s="152"/>
    </row>
    <row r="566" spans="2:2" ht="15.75" customHeight="1" x14ac:dyDescent="0.25">
      <c r="B566" s="152"/>
    </row>
    <row r="567" spans="2:2" ht="15.75" customHeight="1" x14ac:dyDescent="0.25">
      <c r="B567" s="152"/>
    </row>
    <row r="568" spans="2:2" ht="15.75" customHeight="1" x14ac:dyDescent="0.25">
      <c r="B568" s="152"/>
    </row>
    <row r="569" spans="2:2" ht="15.75" customHeight="1" x14ac:dyDescent="0.25">
      <c r="B569" s="152"/>
    </row>
    <row r="570" spans="2:2" ht="15.75" customHeight="1" x14ac:dyDescent="0.25">
      <c r="B570" s="152"/>
    </row>
    <row r="571" spans="2:2" ht="15.75" customHeight="1" x14ac:dyDescent="0.25">
      <c r="B571" s="152"/>
    </row>
    <row r="572" spans="2:2" ht="15.75" customHeight="1" x14ac:dyDescent="0.25">
      <c r="B572" s="152"/>
    </row>
    <row r="573" spans="2:2" ht="15.75" customHeight="1" x14ac:dyDescent="0.25">
      <c r="B573" s="152"/>
    </row>
    <row r="574" spans="2:2" ht="15.75" customHeight="1" x14ac:dyDescent="0.25">
      <c r="B574" s="152"/>
    </row>
    <row r="575" spans="2:2" ht="15.75" customHeight="1" x14ac:dyDescent="0.25">
      <c r="B575" s="152"/>
    </row>
    <row r="576" spans="2:2" ht="15.75" customHeight="1" x14ac:dyDescent="0.25">
      <c r="B576" s="152"/>
    </row>
    <row r="577" spans="2:2" ht="15.75" customHeight="1" x14ac:dyDescent="0.25">
      <c r="B577" s="152"/>
    </row>
    <row r="578" spans="2:2" ht="15.75" customHeight="1" x14ac:dyDescent="0.25">
      <c r="B578" s="152"/>
    </row>
    <row r="579" spans="2:2" ht="15.75" customHeight="1" x14ac:dyDescent="0.25">
      <c r="B579" s="152"/>
    </row>
    <row r="580" spans="2:2" ht="15.75" customHeight="1" x14ac:dyDescent="0.25">
      <c r="B580" s="152"/>
    </row>
    <row r="581" spans="2:2" ht="15.75" customHeight="1" x14ac:dyDescent="0.25">
      <c r="B581" s="152"/>
    </row>
    <row r="582" spans="2:2" ht="15.75" customHeight="1" x14ac:dyDescent="0.25">
      <c r="B582" s="152"/>
    </row>
    <row r="583" spans="2:2" ht="15.75" customHeight="1" x14ac:dyDescent="0.25">
      <c r="B583" s="152"/>
    </row>
    <row r="584" spans="2:2" ht="15.75" customHeight="1" x14ac:dyDescent="0.25">
      <c r="B584" s="152"/>
    </row>
    <row r="585" spans="2:2" ht="15.75" customHeight="1" x14ac:dyDescent="0.25">
      <c r="B585" s="152"/>
    </row>
    <row r="586" spans="2:2" ht="15.75" customHeight="1" x14ac:dyDescent="0.25">
      <c r="B586" s="152"/>
    </row>
    <row r="587" spans="2:2" ht="15.75" customHeight="1" x14ac:dyDescent="0.25">
      <c r="B587" s="152"/>
    </row>
    <row r="588" spans="2:2" ht="15.75" customHeight="1" x14ac:dyDescent="0.25">
      <c r="B588" s="152"/>
    </row>
    <row r="589" spans="2:2" ht="15.75" customHeight="1" x14ac:dyDescent="0.25">
      <c r="B589" s="152"/>
    </row>
    <row r="590" spans="2:2" ht="15.75" customHeight="1" x14ac:dyDescent="0.25">
      <c r="B590" s="152"/>
    </row>
    <row r="591" spans="2:2" ht="15.75" customHeight="1" x14ac:dyDescent="0.25">
      <c r="B591" s="152"/>
    </row>
    <row r="592" spans="2:2" ht="15.75" customHeight="1" x14ac:dyDescent="0.25">
      <c r="B592" s="152"/>
    </row>
    <row r="593" spans="2:2" ht="15.75" customHeight="1" x14ac:dyDescent="0.25">
      <c r="B593" s="152"/>
    </row>
    <row r="594" spans="2:2" ht="15.75" customHeight="1" x14ac:dyDescent="0.25">
      <c r="B594" s="152"/>
    </row>
    <row r="595" spans="2:2" ht="15.75" customHeight="1" x14ac:dyDescent="0.25">
      <c r="B595" s="152"/>
    </row>
    <row r="596" spans="2:2" ht="15.75" customHeight="1" x14ac:dyDescent="0.25">
      <c r="B596" s="152"/>
    </row>
    <row r="597" spans="2:2" ht="15.75" customHeight="1" x14ac:dyDescent="0.25">
      <c r="B597" s="152"/>
    </row>
    <row r="598" spans="2:2" ht="15.75" customHeight="1" x14ac:dyDescent="0.25">
      <c r="B598" s="152"/>
    </row>
    <row r="599" spans="2:2" ht="15.75" customHeight="1" x14ac:dyDescent="0.25">
      <c r="B599" s="152"/>
    </row>
    <row r="600" spans="2:2" ht="15.75" customHeight="1" x14ac:dyDescent="0.25">
      <c r="B600" s="152"/>
    </row>
    <row r="601" spans="2:2" ht="15.75" customHeight="1" x14ac:dyDescent="0.25">
      <c r="B601" s="152"/>
    </row>
    <row r="602" spans="2:2" ht="15.75" customHeight="1" x14ac:dyDescent="0.25">
      <c r="B602" s="152"/>
    </row>
    <row r="603" spans="2:2" ht="15.75" customHeight="1" x14ac:dyDescent="0.25">
      <c r="B603" s="152"/>
    </row>
    <row r="604" spans="2:2" ht="15.75" customHeight="1" x14ac:dyDescent="0.25">
      <c r="B604" s="152"/>
    </row>
    <row r="605" spans="2:2" ht="15.75" customHeight="1" x14ac:dyDescent="0.25">
      <c r="B605" s="152"/>
    </row>
    <row r="606" spans="2:2" ht="15.75" customHeight="1" x14ac:dyDescent="0.25">
      <c r="B606" s="152"/>
    </row>
    <row r="607" spans="2:2" ht="15.75" customHeight="1" x14ac:dyDescent="0.25">
      <c r="B607" s="152"/>
    </row>
    <row r="608" spans="2:2" ht="15.75" customHeight="1" x14ac:dyDescent="0.25">
      <c r="B608" s="152"/>
    </row>
    <row r="609" spans="2:2" ht="15.75" customHeight="1" x14ac:dyDescent="0.25">
      <c r="B609" s="152"/>
    </row>
    <row r="610" spans="2:2" ht="15.75" customHeight="1" x14ac:dyDescent="0.25">
      <c r="B610" s="152"/>
    </row>
    <row r="611" spans="2:2" ht="15.75" customHeight="1" x14ac:dyDescent="0.25">
      <c r="B611" s="152"/>
    </row>
    <row r="612" spans="2:2" ht="15.75" customHeight="1" x14ac:dyDescent="0.25">
      <c r="B612" s="152"/>
    </row>
    <row r="613" spans="2:2" ht="15.75" customHeight="1" x14ac:dyDescent="0.25">
      <c r="B613" s="152"/>
    </row>
    <row r="614" spans="2:2" ht="15.75" customHeight="1" x14ac:dyDescent="0.25">
      <c r="B614" s="152"/>
    </row>
    <row r="615" spans="2:2" ht="15.75" customHeight="1" x14ac:dyDescent="0.25">
      <c r="B615" s="152"/>
    </row>
    <row r="616" spans="2:2" ht="15.75" customHeight="1" x14ac:dyDescent="0.25">
      <c r="B616" s="152"/>
    </row>
    <row r="617" spans="2:2" ht="15.75" customHeight="1" x14ac:dyDescent="0.25">
      <c r="B617" s="152"/>
    </row>
    <row r="618" spans="2:2" ht="15.75" customHeight="1" x14ac:dyDescent="0.25">
      <c r="B618" s="152"/>
    </row>
    <row r="619" spans="2:2" ht="15.75" customHeight="1" x14ac:dyDescent="0.25">
      <c r="B619" s="152"/>
    </row>
    <row r="620" spans="2:2" ht="15.75" customHeight="1" x14ac:dyDescent="0.25">
      <c r="B620" s="152"/>
    </row>
    <row r="621" spans="2:2" ht="15.75" customHeight="1" x14ac:dyDescent="0.25">
      <c r="B621" s="152"/>
    </row>
    <row r="622" spans="2:2" ht="15.75" customHeight="1" x14ac:dyDescent="0.25">
      <c r="B622" s="152"/>
    </row>
    <row r="623" spans="2:2" ht="15.75" customHeight="1" x14ac:dyDescent="0.25">
      <c r="B623" s="152"/>
    </row>
    <row r="624" spans="2:2" ht="15.75" customHeight="1" x14ac:dyDescent="0.25">
      <c r="B624" s="152"/>
    </row>
    <row r="625" spans="2:2" ht="15.75" customHeight="1" x14ac:dyDescent="0.25">
      <c r="B625" s="152"/>
    </row>
    <row r="626" spans="2:2" ht="15.75" customHeight="1" x14ac:dyDescent="0.25">
      <c r="B626" s="152"/>
    </row>
    <row r="627" spans="2:2" ht="15.75" customHeight="1" x14ac:dyDescent="0.25">
      <c r="B627" s="152"/>
    </row>
    <row r="628" spans="2:2" ht="15.75" customHeight="1" x14ac:dyDescent="0.25">
      <c r="B628" s="152"/>
    </row>
    <row r="629" spans="2:2" ht="15.75" customHeight="1" x14ac:dyDescent="0.25">
      <c r="B629" s="152"/>
    </row>
    <row r="630" spans="2:2" ht="15.75" customHeight="1" x14ac:dyDescent="0.25">
      <c r="B630" s="152"/>
    </row>
    <row r="631" spans="2:2" ht="15.75" customHeight="1" x14ac:dyDescent="0.25">
      <c r="B631" s="152"/>
    </row>
    <row r="632" spans="2:2" ht="15.75" customHeight="1" x14ac:dyDescent="0.25">
      <c r="B632" s="152"/>
    </row>
    <row r="633" spans="2:2" ht="15.75" customHeight="1" x14ac:dyDescent="0.25">
      <c r="B633" s="152"/>
    </row>
    <row r="634" spans="2:2" ht="15.75" customHeight="1" x14ac:dyDescent="0.25">
      <c r="B634" s="152"/>
    </row>
    <row r="635" spans="2:2" ht="15.75" customHeight="1" x14ac:dyDescent="0.25">
      <c r="B635" s="152"/>
    </row>
    <row r="636" spans="2:2" ht="15.75" customHeight="1" x14ac:dyDescent="0.25">
      <c r="B636" s="152"/>
    </row>
    <row r="637" spans="2:2" ht="15.75" customHeight="1" x14ac:dyDescent="0.25">
      <c r="B637" s="152"/>
    </row>
    <row r="638" spans="2:2" ht="15.75" customHeight="1" x14ac:dyDescent="0.25">
      <c r="B638" s="152"/>
    </row>
    <row r="639" spans="2:2" ht="15.75" customHeight="1" x14ac:dyDescent="0.25">
      <c r="B639" s="152"/>
    </row>
    <row r="640" spans="2:2" ht="15.75" customHeight="1" x14ac:dyDescent="0.25">
      <c r="B640" s="152"/>
    </row>
    <row r="641" spans="2:2" ht="15.75" customHeight="1" x14ac:dyDescent="0.25">
      <c r="B641" s="152"/>
    </row>
    <row r="642" spans="2:2" ht="15.75" customHeight="1" x14ac:dyDescent="0.25">
      <c r="B642" s="152"/>
    </row>
    <row r="643" spans="2:2" ht="15.75" customHeight="1" x14ac:dyDescent="0.25">
      <c r="B643" s="152"/>
    </row>
    <row r="644" spans="2:2" ht="15.75" customHeight="1" x14ac:dyDescent="0.25">
      <c r="B644" s="152"/>
    </row>
    <row r="645" spans="2:2" ht="15.75" customHeight="1" x14ac:dyDescent="0.25">
      <c r="B645" s="152"/>
    </row>
    <row r="646" spans="2:2" ht="15.75" customHeight="1" x14ac:dyDescent="0.25">
      <c r="B646" s="152"/>
    </row>
    <row r="647" spans="2:2" ht="15.75" customHeight="1" x14ac:dyDescent="0.25">
      <c r="B647" s="152"/>
    </row>
    <row r="648" spans="2:2" ht="15.75" customHeight="1" x14ac:dyDescent="0.25">
      <c r="B648" s="152"/>
    </row>
    <row r="649" spans="2:2" ht="15.75" customHeight="1" x14ac:dyDescent="0.25">
      <c r="B649" s="152"/>
    </row>
    <row r="650" spans="2:2" ht="15.75" customHeight="1" x14ac:dyDescent="0.25">
      <c r="B650" s="152"/>
    </row>
    <row r="651" spans="2:2" ht="15.75" customHeight="1" x14ac:dyDescent="0.25">
      <c r="B651" s="152"/>
    </row>
    <row r="652" spans="2:2" ht="15.75" customHeight="1" x14ac:dyDescent="0.25">
      <c r="B652" s="152"/>
    </row>
    <row r="653" spans="2:2" ht="15.75" customHeight="1" x14ac:dyDescent="0.25">
      <c r="B653" s="152"/>
    </row>
    <row r="654" spans="2:2" ht="15.75" customHeight="1" x14ac:dyDescent="0.25">
      <c r="B654" s="152"/>
    </row>
    <row r="655" spans="2:2" ht="15.75" customHeight="1" x14ac:dyDescent="0.25">
      <c r="B655" s="152"/>
    </row>
    <row r="656" spans="2:2" ht="15.75" customHeight="1" x14ac:dyDescent="0.25">
      <c r="B656" s="152"/>
    </row>
    <row r="657" spans="2:2" ht="15.75" customHeight="1" x14ac:dyDescent="0.25">
      <c r="B657" s="152"/>
    </row>
    <row r="658" spans="2:2" ht="15.75" customHeight="1" x14ac:dyDescent="0.25">
      <c r="B658" s="152"/>
    </row>
    <row r="659" spans="2:2" ht="15.75" customHeight="1" x14ac:dyDescent="0.25">
      <c r="B659" s="152"/>
    </row>
    <row r="660" spans="2:2" ht="15.75" customHeight="1" x14ac:dyDescent="0.25">
      <c r="B660" s="152"/>
    </row>
    <row r="661" spans="2:2" ht="15.75" customHeight="1" x14ac:dyDescent="0.25">
      <c r="B661" s="152"/>
    </row>
    <row r="662" spans="2:2" ht="15.75" customHeight="1" x14ac:dyDescent="0.25">
      <c r="B662" s="152"/>
    </row>
    <row r="663" spans="2:2" ht="15.75" customHeight="1" x14ac:dyDescent="0.25">
      <c r="B663" s="152"/>
    </row>
    <row r="664" spans="2:2" ht="15.75" customHeight="1" x14ac:dyDescent="0.25">
      <c r="B664" s="152"/>
    </row>
    <row r="665" spans="2:2" ht="15.75" customHeight="1" x14ac:dyDescent="0.25">
      <c r="B665" s="152"/>
    </row>
    <row r="666" spans="2:2" ht="15.75" customHeight="1" x14ac:dyDescent="0.25">
      <c r="B666" s="152"/>
    </row>
    <row r="667" spans="2:2" ht="15.75" customHeight="1" x14ac:dyDescent="0.25">
      <c r="B667" s="152"/>
    </row>
    <row r="668" spans="2:2" ht="15.75" customHeight="1" x14ac:dyDescent="0.25">
      <c r="B668" s="152"/>
    </row>
    <row r="669" spans="2:2" ht="15.75" customHeight="1" x14ac:dyDescent="0.25">
      <c r="B669" s="152"/>
    </row>
    <row r="670" spans="2:2" ht="15.75" customHeight="1" x14ac:dyDescent="0.25">
      <c r="B670" s="152"/>
    </row>
    <row r="671" spans="2:2" ht="15.75" customHeight="1" x14ac:dyDescent="0.25">
      <c r="B671" s="152"/>
    </row>
    <row r="672" spans="2:2" ht="15.75" customHeight="1" x14ac:dyDescent="0.25">
      <c r="B672" s="152"/>
    </row>
    <row r="673" spans="2:2" ht="15.75" customHeight="1" x14ac:dyDescent="0.25">
      <c r="B673" s="152"/>
    </row>
    <row r="674" spans="2:2" ht="15.75" customHeight="1" x14ac:dyDescent="0.25">
      <c r="B674" s="152"/>
    </row>
    <row r="675" spans="2:2" ht="15.75" customHeight="1" x14ac:dyDescent="0.25">
      <c r="B675" s="152"/>
    </row>
    <row r="676" spans="2:2" ht="15.75" customHeight="1" x14ac:dyDescent="0.25">
      <c r="B676" s="152"/>
    </row>
    <row r="677" spans="2:2" ht="15.75" customHeight="1" x14ac:dyDescent="0.25">
      <c r="B677" s="152"/>
    </row>
    <row r="678" spans="2:2" ht="15.75" customHeight="1" x14ac:dyDescent="0.25">
      <c r="B678" s="152"/>
    </row>
    <row r="679" spans="2:2" ht="15.75" customHeight="1" x14ac:dyDescent="0.25">
      <c r="B679" s="152"/>
    </row>
    <row r="680" spans="2:2" ht="15.75" customHeight="1" x14ac:dyDescent="0.25">
      <c r="B680" s="152"/>
    </row>
    <row r="681" spans="2:2" ht="15.75" customHeight="1" x14ac:dyDescent="0.25">
      <c r="B681" s="152"/>
    </row>
    <row r="682" spans="2:2" ht="15.75" customHeight="1" x14ac:dyDescent="0.25">
      <c r="B682" s="152"/>
    </row>
    <row r="683" spans="2:2" ht="15.75" customHeight="1" x14ac:dyDescent="0.25">
      <c r="B683" s="152"/>
    </row>
    <row r="684" spans="2:2" ht="15.75" customHeight="1" x14ac:dyDescent="0.25">
      <c r="B684" s="152"/>
    </row>
    <row r="685" spans="2:2" ht="15.75" customHeight="1" x14ac:dyDescent="0.25">
      <c r="B685" s="152"/>
    </row>
    <row r="686" spans="2:2" ht="15.75" customHeight="1" x14ac:dyDescent="0.25">
      <c r="B686" s="152"/>
    </row>
    <row r="687" spans="2:2" ht="15.75" customHeight="1" x14ac:dyDescent="0.25">
      <c r="B687" s="152"/>
    </row>
    <row r="688" spans="2:2" ht="15.75" customHeight="1" x14ac:dyDescent="0.25">
      <c r="B688" s="152"/>
    </row>
    <row r="689" spans="2:2" ht="15.75" customHeight="1" x14ac:dyDescent="0.25">
      <c r="B689" s="152"/>
    </row>
    <row r="690" spans="2:2" ht="15.75" customHeight="1" x14ac:dyDescent="0.25">
      <c r="B690" s="152"/>
    </row>
    <row r="691" spans="2:2" ht="15.75" customHeight="1" x14ac:dyDescent="0.25">
      <c r="B691" s="152"/>
    </row>
    <row r="692" spans="2:2" ht="15.75" customHeight="1" x14ac:dyDescent="0.25">
      <c r="B692" s="152"/>
    </row>
    <row r="693" spans="2:2" ht="15.75" customHeight="1" x14ac:dyDescent="0.25">
      <c r="B693" s="152"/>
    </row>
    <row r="694" spans="2:2" ht="15.75" customHeight="1" x14ac:dyDescent="0.25">
      <c r="B694" s="152"/>
    </row>
    <row r="695" spans="2:2" ht="15.75" customHeight="1" x14ac:dyDescent="0.25">
      <c r="B695" s="152"/>
    </row>
    <row r="696" spans="2:2" ht="15.75" customHeight="1" x14ac:dyDescent="0.25">
      <c r="B696" s="152"/>
    </row>
    <row r="697" spans="2:2" ht="15.75" customHeight="1" x14ac:dyDescent="0.25">
      <c r="B697" s="152"/>
    </row>
    <row r="698" spans="2:2" ht="15.75" customHeight="1" x14ac:dyDescent="0.25">
      <c r="B698" s="152"/>
    </row>
    <row r="699" spans="2:2" ht="15.75" customHeight="1" x14ac:dyDescent="0.25">
      <c r="B699" s="152"/>
    </row>
    <row r="700" spans="2:2" ht="15.75" customHeight="1" x14ac:dyDescent="0.25">
      <c r="B700" s="152"/>
    </row>
    <row r="701" spans="2:2" ht="15.75" customHeight="1" x14ac:dyDescent="0.25">
      <c r="B701" s="152"/>
    </row>
    <row r="702" spans="2:2" ht="15.75" customHeight="1" x14ac:dyDescent="0.25">
      <c r="B702" s="152"/>
    </row>
    <row r="703" spans="2:2" ht="15.75" customHeight="1" x14ac:dyDescent="0.25">
      <c r="B703" s="152"/>
    </row>
    <row r="704" spans="2:2" ht="15.75" customHeight="1" x14ac:dyDescent="0.25">
      <c r="B704" s="152"/>
    </row>
    <row r="705" spans="2:2" ht="15.75" customHeight="1" x14ac:dyDescent="0.25">
      <c r="B705" s="152"/>
    </row>
    <row r="706" spans="2:2" ht="15.75" customHeight="1" x14ac:dyDescent="0.25">
      <c r="B706" s="152"/>
    </row>
    <row r="707" spans="2:2" ht="15.75" customHeight="1" x14ac:dyDescent="0.25">
      <c r="B707" s="152"/>
    </row>
    <row r="708" spans="2:2" ht="15.75" customHeight="1" x14ac:dyDescent="0.25">
      <c r="B708" s="152"/>
    </row>
    <row r="709" spans="2:2" ht="15.75" customHeight="1" x14ac:dyDescent="0.25">
      <c r="B709" s="152"/>
    </row>
    <row r="710" spans="2:2" ht="15.75" customHeight="1" x14ac:dyDescent="0.25">
      <c r="B710" s="152"/>
    </row>
    <row r="711" spans="2:2" ht="15.75" customHeight="1" x14ac:dyDescent="0.25">
      <c r="B711" s="152"/>
    </row>
    <row r="712" spans="2:2" ht="15.75" customHeight="1" x14ac:dyDescent="0.25">
      <c r="B712" s="152"/>
    </row>
    <row r="713" spans="2:2" ht="15.75" customHeight="1" x14ac:dyDescent="0.25">
      <c r="B713" s="152"/>
    </row>
    <row r="714" spans="2:2" ht="15.75" customHeight="1" x14ac:dyDescent="0.25">
      <c r="B714" s="152"/>
    </row>
    <row r="715" spans="2:2" ht="15.75" customHeight="1" x14ac:dyDescent="0.25">
      <c r="B715" s="152"/>
    </row>
    <row r="716" spans="2:2" ht="15.75" customHeight="1" x14ac:dyDescent="0.25">
      <c r="B716" s="152"/>
    </row>
    <row r="717" spans="2:2" ht="15.75" customHeight="1" x14ac:dyDescent="0.25">
      <c r="B717" s="152"/>
    </row>
    <row r="718" spans="2:2" ht="15.75" customHeight="1" x14ac:dyDescent="0.25">
      <c r="B718" s="152"/>
    </row>
    <row r="719" spans="2:2" ht="15.75" customHeight="1" x14ac:dyDescent="0.25">
      <c r="B719" s="152"/>
    </row>
    <row r="720" spans="2:2" ht="15.75" customHeight="1" x14ac:dyDescent="0.25">
      <c r="B720" s="152"/>
    </row>
    <row r="721" spans="2:2" ht="15.75" customHeight="1" x14ac:dyDescent="0.25">
      <c r="B721" s="152"/>
    </row>
    <row r="722" spans="2:2" ht="15.75" customHeight="1" x14ac:dyDescent="0.25">
      <c r="B722" s="152"/>
    </row>
    <row r="723" spans="2:2" ht="15.75" customHeight="1" x14ac:dyDescent="0.25">
      <c r="B723" s="152"/>
    </row>
    <row r="724" spans="2:2" ht="15.75" customHeight="1" x14ac:dyDescent="0.25">
      <c r="B724" s="152"/>
    </row>
    <row r="725" spans="2:2" ht="15.75" customHeight="1" x14ac:dyDescent="0.25">
      <c r="B725" s="152"/>
    </row>
    <row r="726" spans="2:2" ht="15.75" customHeight="1" x14ac:dyDescent="0.25">
      <c r="B726" s="152"/>
    </row>
    <row r="727" spans="2:2" ht="15.75" customHeight="1" x14ac:dyDescent="0.25">
      <c r="B727" s="152"/>
    </row>
    <row r="728" spans="2:2" ht="15.75" customHeight="1" x14ac:dyDescent="0.25">
      <c r="B728" s="152"/>
    </row>
    <row r="729" spans="2:2" ht="15.75" customHeight="1" x14ac:dyDescent="0.25">
      <c r="B729" s="152"/>
    </row>
    <row r="730" spans="2:2" ht="15.75" customHeight="1" x14ac:dyDescent="0.25">
      <c r="B730" s="152"/>
    </row>
    <row r="731" spans="2:2" ht="15.75" customHeight="1" x14ac:dyDescent="0.25">
      <c r="B731" s="152"/>
    </row>
    <row r="732" spans="2:2" ht="15.75" customHeight="1" x14ac:dyDescent="0.25">
      <c r="B732" s="152"/>
    </row>
    <row r="733" spans="2:2" ht="15.75" customHeight="1" x14ac:dyDescent="0.25">
      <c r="B733" s="152"/>
    </row>
    <row r="734" spans="2:2" ht="15.75" customHeight="1" x14ac:dyDescent="0.25">
      <c r="B734" s="152"/>
    </row>
    <row r="735" spans="2:2" ht="15.75" customHeight="1" x14ac:dyDescent="0.25">
      <c r="B735" s="152"/>
    </row>
    <row r="736" spans="2:2" ht="15.75" customHeight="1" x14ac:dyDescent="0.25">
      <c r="B736" s="152"/>
    </row>
    <row r="737" spans="2:2" ht="15.75" customHeight="1" x14ac:dyDescent="0.25">
      <c r="B737" s="152"/>
    </row>
    <row r="738" spans="2:2" ht="15.75" customHeight="1" x14ac:dyDescent="0.25">
      <c r="B738" s="152"/>
    </row>
    <row r="739" spans="2:2" ht="15.75" customHeight="1" x14ac:dyDescent="0.25">
      <c r="B739" s="152"/>
    </row>
    <row r="740" spans="2:2" ht="15.75" customHeight="1" x14ac:dyDescent="0.25">
      <c r="B740" s="152"/>
    </row>
    <row r="741" spans="2:2" ht="15.75" customHeight="1" x14ac:dyDescent="0.25">
      <c r="B741" s="152"/>
    </row>
    <row r="742" spans="2:2" ht="15.75" customHeight="1" x14ac:dyDescent="0.25">
      <c r="B742" s="152"/>
    </row>
    <row r="743" spans="2:2" ht="15.75" customHeight="1" x14ac:dyDescent="0.25">
      <c r="B743" s="152"/>
    </row>
    <row r="744" spans="2:2" ht="15.75" customHeight="1" x14ac:dyDescent="0.25">
      <c r="B744" s="152"/>
    </row>
    <row r="745" spans="2:2" ht="15.75" customHeight="1" x14ac:dyDescent="0.25">
      <c r="B745" s="152"/>
    </row>
    <row r="746" spans="2:2" ht="15.75" customHeight="1" x14ac:dyDescent="0.25">
      <c r="B746" s="152"/>
    </row>
    <row r="747" spans="2:2" ht="15.75" customHeight="1" x14ac:dyDescent="0.25">
      <c r="B747" s="152"/>
    </row>
    <row r="748" spans="2:2" ht="15.75" customHeight="1" x14ac:dyDescent="0.25">
      <c r="B748" s="152"/>
    </row>
    <row r="749" spans="2:2" ht="15.75" customHeight="1" x14ac:dyDescent="0.25">
      <c r="B749" s="152"/>
    </row>
    <row r="750" spans="2:2" ht="15.75" customHeight="1" x14ac:dyDescent="0.25">
      <c r="B750" s="152"/>
    </row>
    <row r="751" spans="2:2" ht="15.75" customHeight="1" x14ac:dyDescent="0.25">
      <c r="B751" s="152"/>
    </row>
    <row r="752" spans="2:2" ht="15.75" customHeight="1" x14ac:dyDescent="0.25">
      <c r="B752" s="152"/>
    </row>
    <row r="753" spans="2:2" ht="15.75" customHeight="1" x14ac:dyDescent="0.25">
      <c r="B753" s="152"/>
    </row>
    <row r="754" spans="2:2" ht="15.75" customHeight="1" x14ac:dyDescent="0.25">
      <c r="B754" s="152"/>
    </row>
    <row r="755" spans="2:2" ht="15.75" customHeight="1" x14ac:dyDescent="0.25">
      <c r="B755" s="152"/>
    </row>
    <row r="756" spans="2:2" ht="15.75" customHeight="1" x14ac:dyDescent="0.25">
      <c r="B756" s="152"/>
    </row>
    <row r="757" spans="2:2" ht="15.75" customHeight="1" x14ac:dyDescent="0.25">
      <c r="B757" s="152"/>
    </row>
    <row r="758" spans="2:2" ht="15.75" customHeight="1" x14ac:dyDescent="0.25">
      <c r="B758" s="152"/>
    </row>
    <row r="759" spans="2:2" ht="15.75" customHeight="1" x14ac:dyDescent="0.25">
      <c r="B759" s="152"/>
    </row>
    <row r="760" spans="2:2" ht="15.75" customHeight="1" x14ac:dyDescent="0.25">
      <c r="B760" s="152"/>
    </row>
    <row r="761" spans="2:2" ht="15.75" customHeight="1" x14ac:dyDescent="0.25">
      <c r="B761" s="152"/>
    </row>
    <row r="762" spans="2:2" ht="15.75" customHeight="1" x14ac:dyDescent="0.25">
      <c r="B762" s="152"/>
    </row>
    <row r="763" spans="2:2" ht="15.75" customHeight="1" x14ac:dyDescent="0.25">
      <c r="B763" s="152"/>
    </row>
    <row r="764" spans="2:2" ht="15.75" customHeight="1" x14ac:dyDescent="0.25">
      <c r="B764" s="152"/>
    </row>
    <row r="765" spans="2:2" ht="15.75" customHeight="1" x14ac:dyDescent="0.25">
      <c r="B765" s="152"/>
    </row>
    <row r="766" spans="2:2" ht="15.75" customHeight="1" x14ac:dyDescent="0.25">
      <c r="B766" s="152"/>
    </row>
    <row r="767" spans="2:2" ht="15.75" customHeight="1" x14ac:dyDescent="0.25">
      <c r="B767" s="152"/>
    </row>
    <row r="768" spans="2:2" ht="15.75" customHeight="1" x14ac:dyDescent="0.25">
      <c r="B768" s="152"/>
    </row>
    <row r="769" spans="2:2" ht="15.75" customHeight="1" x14ac:dyDescent="0.25">
      <c r="B769" s="152"/>
    </row>
    <row r="770" spans="2:2" ht="15.75" customHeight="1" x14ac:dyDescent="0.25">
      <c r="B770" s="152"/>
    </row>
    <row r="771" spans="2:2" ht="15.75" customHeight="1" x14ac:dyDescent="0.25">
      <c r="B771" s="152"/>
    </row>
    <row r="772" spans="2:2" ht="15.75" customHeight="1" x14ac:dyDescent="0.25">
      <c r="B772" s="152"/>
    </row>
    <row r="773" spans="2:2" ht="15.75" customHeight="1" x14ac:dyDescent="0.25">
      <c r="B773" s="152"/>
    </row>
    <row r="774" spans="2:2" ht="15.75" customHeight="1" x14ac:dyDescent="0.25">
      <c r="B774" s="152"/>
    </row>
    <row r="775" spans="2:2" ht="15.75" customHeight="1" x14ac:dyDescent="0.25">
      <c r="B775" s="152"/>
    </row>
    <row r="776" spans="2:2" ht="15.75" customHeight="1" x14ac:dyDescent="0.25">
      <c r="B776" s="152"/>
    </row>
    <row r="777" spans="2:2" ht="15.75" customHeight="1" x14ac:dyDescent="0.25">
      <c r="B777" s="152"/>
    </row>
    <row r="778" spans="2:2" ht="15.75" customHeight="1" x14ac:dyDescent="0.25">
      <c r="B778" s="152"/>
    </row>
    <row r="779" spans="2:2" ht="15.75" customHeight="1" x14ac:dyDescent="0.25">
      <c r="B779" s="152"/>
    </row>
    <row r="780" spans="2:2" ht="15.75" customHeight="1" x14ac:dyDescent="0.25">
      <c r="B780" s="152"/>
    </row>
    <row r="781" spans="2:2" ht="15.75" customHeight="1" x14ac:dyDescent="0.25">
      <c r="B781" s="152"/>
    </row>
    <row r="782" spans="2:2" ht="15.75" customHeight="1" x14ac:dyDescent="0.25">
      <c r="B782" s="152"/>
    </row>
    <row r="783" spans="2:2" ht="15.75" customHeight="1" x14ac:dyDescent="0.25">
      <c r="B783" s="152"/>
    </row>
    <row r="784" spans="2:2" ht="15.75" customHeight="1" x14ac:dyDescent="0.25">
      <c r="B784" s="152"/>
    </row>
    <row r="785" spans="2:2" ht="15.75" customHeight="1" x14ac:dyDescent="0.25">
      <c r="B785" s="152"/>
    </row>
    <row r="786" spans="2:2" ht="15.75" customHeight="1" x14ac:dyDescent="0.25">
      <c r="B786" s="152"/>
    </row>
    <row r="787" spans="2:2" ht="15.75" customHeight="1" x14ac:dyDescent="0.25">
      <c r="B787" s="152"/>
    </row>
    <row r="788" spans="2:2" ht="15.75" customHeight="1" x14ac:dyDescent="0.25">
      <c r="B788" s="152"/>
    </row>
    <row r="789" spans="2:2" ht="15.75" customHeight="1" x14ac:dyDescent="0.25">
      <c r="B789" s="152"/>
    </row>
    <row r="790" spans="2:2" ht="15.75" customHeight="1" x14ac:dyDescent="0.25">
      <c r="B790" s="152"/>
    </row>
    <row r="791" spans="2:2" ht="15.75" customHeight="1" x14ac:dyDescent="0.25">
      <c r="B791" s="152"/>
    </row>
    <row r="792" spans="2:2" ht="15.75" customHeight="1" x14ac:dyDescent="0.25">
      <c r="B792" s="152"/>
    </row>
    <row r="793" spans="2:2" ht="15.75" customHeight="1" x14ac:dyDescent="0.25">
      <c r="B793" s="152"/>
    </row>
    <row r="794" spans="2:2" ht="15.75" customHeight="1" x14ac:dyDescent="0.25">
      <c r="B794" s="152"/>
    </row>
    <row r="795" spans="2:2" ht="15.75" customHeight="1" x14ac:dyDescent="0.25">
      <c r="B795" s="152"/>
    </row>
    <row r="796" spans="2:2" ht="15.75" customHeight="1" x14ac:dyDescent="0.25">
      <c r="B796" s="152"/>
    </row>
    <row r="797" spans="2:2" ht="15.75" customHeight="1" x14ac:dyDescent="0.25">
      <c r="B797" s="152"/>
    </row>
    <row r="798" spans="2:2" ht="15.75" customHeight="1" x14ac:dyDescent="0.25">
      <c r="B798" s="152"/>
    </row>
    <row r="799" spans="2:2" ht="15.75" customHeight="1" x14ac:dyDescent="0.25">
      <c r="B799" s="152"/>
    </row>
    <row r="800" spans="2:2" ht="15.75" customHeight="1" x14ac:dyDescent="0.25">
      <c r="B800" s="152"/>
    </row>
    <row r="801" spans="2:2" ht="15.75" customHeight="1" x14ac:dyDescent="0.25">
      <c r="B801" s="152"/>
    </row>
    <row r="802" spans="2:2" ht="15.75" customHeight="1" x14ac:dyDescent="0.25">
      <c r="B802" s="152"/>
    </row>
    <row r="803" spans="2:2" ht="15.75" customHeight="1" x14ac:dyDescent="0.25">
      <c r="B803" s="152"/>
    </row>
    <row r="804" spans="2:2" ht="15.75" customHeight="1" x14ac:dyDescent="0.25">
      <c r="B804" s="152"/>
    </row>
    <row r="805" spans="2:2" ht="15.75" customHeight="1" x14ac:dyDescent="0.25">
      <c r="B805" s="152"/>
    </row>
    <row r="806" spans="2:2" ht="15.75" customHeight="1" x14ac:dyDescent="0.25">
      <c r="B806" s="152"/>
    </row>
    <row r="807" spans="2:2" ht="15.75" customHeight="1" x14ac:dyDescent="0.25">
      <c r="B807" s="152"/>
    </row>
    <row r="808" spans="2:2" ht="15.75" customHeight="1" x14ac:dyDescent="0.25">
      <c r="B808" s="152"/>
    </row>
    <row r="809" spans="2:2" ht="15.75" customHeight="1" x14ac:dyDescent="0.25">
      <c r="B809" s="152"/>
    </row>
    <row r="810" spans="2:2" ht="15.75" customHeight="1" x14ac:dyDescent="0.25">
      <c r="B810" s="152"/>
    </row>
    <row r="811" spans="2:2" ht="15.75" customHeight="1" x14ac:dyDescent="0.25">
      <c r="B811" s="152"/>
    </row>
    <row r="812" spans="2:2" ht="15.75" customHeight="1" x14ac:dyDescent="0.25">
      <c r="B812" s="152"/>
    </row>
    <row r="813" spans="2:2" ht="15.75" customHeight="1" x14ac:dyDescent="0.25">
      <c r="B813" s="152"/>
    </row>
    <row r="814" spans="2:2" ht="15.75" customHeight="1" x14ac:dyDescent="0.25">
      <c r="B814" s="152"/>
    </row>
    <row r="815" spans="2:2" ht="15.75" customHeight="1" x14ac:dyDescent="0.25">
      <c r="B815" s="152"/>
    </row>
    <row r="816" spans="2:2" ht="15.75" customHeight="1" x14ac:dyDescent="0.25">
      <c r="B816" s="152"/>
    </row>
    <row r="817" spans="2:2" ht="15.75" customHeight="1" x14ac:dyDescent="0.25">
      <c r="B817" s="152"/>
    </row>
    <row r="818" spans="2:2" ht="15.75" customHeight="1" x14ac:dyDescent="0.25">
      <c r="B818" s="152"/>
    </row>
    <row r="819" spans="2:2" ht="15.75" customHeight="1" x14ac:dyDescent="0.25">
      <c r="B819" s="152"/>
    </row>
    <row r="820" spans="2:2" ht="15.75" customHeight="1" x14ac:dyDescent="0.25">
      <c r="B820" s="152"/>
    </row>
    <row r="821" spans="2:2" ht="15.75" customHeight="1" x14ac:dyDescent="0.25">
      <c r="B821" s="152"/>
    </row>
    <row r="822" spans="2:2" ht="15.75" customHeight="1" x14ac:dyDescent="0.25">
      <c r="B822" s="152"/>
    </row>
    <row r="823" spans="2:2" ht="15.75" customHeight="1" x14ac:dyDescent="0.25">
      <c r="B823" s="152"/>
    </row>
    <row r="824" spans="2:2" ht="15.75" customHeight="1" x14ac:dyDescent="0.25">
      <c r="B824" s="152"/>
    </row>
    <row r="825" spans="2:2" ht="15.75" customHeight="1" x14ac:dyDescent="0.25">
      <c r="B825" s="152"/>
    </row>
    <row r="826" spans="2:2" ht="15.75" customHeight="1" x14ac:dyDescent="0.25">
      <c r="B826" s="152"/>
    </row>
    <row r="827" spans="2:2" ht="15.75" customHeight="1" x14ac:dyDescent="0.25">
      <c r="B827" s="152"/>
    </row>
    <row r="828" spans="2:2" ht="15.75" customHeight="1" x14ac:dyDescent="0.25">
      <c r="B828" s="152"/>
    </row>
    <row r="829" spans="2:2" ht="15.75" customHeight="1" x14ac:dyDescent="0.25">
      <c r="B829" s="152"/>
    </row>
    <row r="830" spans="2:2" ht="15.75" customHeight="1" x14ac:dyDescent="0.25">
      <c r="B830" s="152"/>
    </row>
    <row r="831" spans="2:2" ht="15.75" customHeight="1" x14ac:dyDescent="0.25">
      <c r="B831" s="152"/>
    </row>
    <row r="832" spans="2:2" ht="15.75" customHeight="1" x14ac:dyDescent="0.25">
      <c r="B832" s="152"/>
    </row>
    <row r="833" spans="2:2" ht="15.75" customHeight="1" x14ac:dyDescent="0.25">
      <c r="B833" s="152"/>
    </row>
    <row r="834" spans="2:2" ht="15.75" customHeight="1" x14ac:dyDescent="0.25">
      <c r="B834" s="152"/>
    </row>
    <row r="835" spans="2:2" ht="15.75" customHeight="1" x14ac:dyDescent="0.25">
      <c r="B835" s="152"/>
    </row>
    <row r="836" spans="2:2" ht="15.75" customHeight="1" x14ac:dyDescent="0.25">
      <c r="B836" s="152"/>
    </row>
    <row r="837" spans="2:2" ht="15.75" customHeight="1" x14ac:dyDescent="0.25">
      <c r="B837" s="152"/>
    </row>
    <row r="838" spans="2:2" ht="15.75" customHeight="1" x14ac:dyDescent="0.25">
      <c r="B838" s="152"/>
    </row>
    <row r="839" spans="2:2" ht="15.75" customHeight="1" x14ac:dyDescent="0.25">
      <c r="B839" s="152"/>
    </row>
    <row r="840" spans="2:2" ht="15.75" customHeight="1" x14ac:dyDescent="0.25">
      <c r="B840" s="152"/>
    </row>
    <row r="841" spans="2:2" ht="15.75" customHeight="1" x14ac:dyDescent="0.25">
      <c r="B841" s="152"/>
    </row>
    <row r="842" spans="2:2" ht="15.75" customHeight="1" x14ac:dyDescent="0.25">
      <c r="B842" s="152"/>
    </row>
    <row r="843" spans="2:2" ht="15.75" customHeight="1" x14ac:dyDescent="0.25">
      <c r="B843" s="152"/>
    </row>
    <row r="844" spans="2:2" ht="15.75" customHeight="1" x14ac:dyDescent="0.25">
      <c r="B844" s="152"/>
    </row>
    <row r="845" spans="2:2" ht="15.75" customHeight="1" x14ac:dyDescent="0.25">
      <c r="B845" s="152"/>
    </row>
    <row r="846" spans="2:2" ht="15.75" customHeight="1" x14ac:dyDescent="0.25">
      <c r="B846" s="152"/>
    </row>
    <row r="847" spans="2:2" ht="15.75" customHeight="1" x14ac:dyDescent="0.25">
      <c r="B847" s="152"/>
    </row>
    <row r="848" spans="2:2" ht="15.75" customHeight="1" x14ac:dyDescent="0.25">
      <c r="B848" s="152"/>
    </row>
    <row r="849" spans="2:2" ht="15.75" customHeight="1" x14ac:dyDescent="0.25">
      <c r="B849" s="152"/>
    </row>
    <row r="850" spans="2:2" ht="15.75" customHeight="1" x14ac:dyDescent="0.25">
      <c r="B850" s="152"/>
    </row>
    <row r="851" spans="2:2" ht="15.75" customHeight="1" x14ac:dyDescent="0.25">
      <c r="B851" s="152"/>
    </row>
    <row r="852" spans="2:2" ht="15.75" customHeight="1" x14ac:dyDescent="0.25">
      <c r="B852" s="152"/>
    </row>
    <row r="853" spans="2:2" ht="15.75" customHeight="1" x14ac:dyDescent="0.25">
      <c r="B853" s="152"/>
    </row>
    <row r="854" spans="2:2" ht="15.75" customHeight="1" x14ac:dyDescent="0.25">
      <c r="B854" s="152"/>
    </row>
    <row r="855" spans="2:2" ht="15.75" customHeight="1" x14ac:dyDescent="0.25">
      <c r="B855" s="152"/>
    </row>
    <row r="856" spans="2:2" ht="15.75" customHeight="1" x14ac:dyDescent="0.25">
      <c r="B856" s="152"/>
    </row>
    <row r="857" spans="2:2" ht="15.75" customHeight="1" x14ac:dyDescent="0.25">
      <c r="B857" s="152"/>
    </row>
    <row r="858" spans="2:2" ht="15.75" customHeight="1" x14ac:dyDescent="0.25">
      <c r="B858" s="152"/>
    </row>
    <row r="859" spans="2:2" ht="15.75" customHeight="1" x14ac:dyDescent="0.25">
      <c r="B859" s="152"/>
    </row>
    <row r="860" spans="2:2" ht="15.75" customHeight="1" x14ac:dyDescent="0.25">
      <c r="B860" s="152"/>
    </row>
    <row r="861" spans="2:2" ht="15.75" customHeight="1" x14ac:dyDescent="0.25">
      <c r="B861" s="152"/>
    </row>
    <row r="862" spans="2:2" ht="15.75" customHeight="1" x14ac:dyDescent="0.25">
      <c r="B862" s="152"/>
    </row>
    <row r="863" spans="2:2" ht="15.75" customHeight="1" x14ac:dyDescent="0.25">
      <c r="B863" s="152"/>
    </row>
    <row r="864" spans="2:2" ht="15.75" customHeight="1" x14ac:dyDescent="0.25">
      <c r="B864" s="152"/>
    </row>
    <row r="865" spans="2:2" ht="15.75" customHeight="1" x14ac:dyDescent="0.25">
      <c r="B865" s="152"/>
    </row>
    <row r="866" spans="2:2" ht="15.75" customHeight="1" x14ac:dyDescent="0.25">
      <c r="B866" s="152"/>
    </row>
    <row r="867" spans="2:2" ht="15.75" customHeight="1" x14ac:dyDescent="0.25">
      <c r="B867" s="152"/>
    </row>
    <row r="868" spans="2:2" ht="15.75" customHeight="1" x14ac:dyDescent="0.25">
      <c r="B868" s="152"/>
    </row>
    <row r="869" spans="2:2" ht="15.75" customHeight="1" x14ac:dyDescent="0.25">
      <c r="B869" s="152"/>
    </row>
    <row r="870" spans="2:2" ht="15.75" customHeight="1" x14ac:dyDescent="0.25">
      <c r="B870" s="152"/>
    </row>
    <row r="871" spans="2:2" ht="15.75" customHeight="1" x14ac:dyDescent="0.25">
      <c r="B871" s="152"/>
    </row>
    <row r="872" spans="2:2" ht="15.75" customHeight="1" x14ac:dyDescent="0.25">
      <c r="B872" s="152"/>
    </row>
    <row r="873" spans="2:2" ht="15.75" customHeight="1" x14ac:dyDescent="0.25">
      <c r="B873" s="152"/>
    </row>
    <row r="874" spans="2:2" ht="15.75" customHeight="1" x14ac:dyDescent="0.25">
      <c r="B874" s="152"/>
    </row>
    <row r="875" spans="2:2" ht="15.75" customHeight="1" x14ac:dyDescent="0.25">
      <c r="B875" s="152"/>
    </row>
    <row r="876" spans="2:2" ht="15.75" customHeight="1" x14ac:dyDescent="0.25">
      <c r="B876" s="152"/>
    </row>
    <row r="877" spans="2:2" ht="15.75" customHeight="1" x14ac:dyDescent="0.25">
      <c r="B877" s="152"/>
    </row>
    <row r="878" spans="2:2" ht="15.75" customHeight="1" x14ac:dyDescent="0.25">
      <c r="B878" s="152"/>
    </row>
    <row r="879" spans="2:2" ht="15.75" customHeight="1" x14ac:dyDescent="0.25">
      <c r="B879" s="152"/>
    </row>
    <row r="880" spans="2:2" ht="15.75" customHeight="1" x14ac:dyDescent="0.25">
      <c r="B880" s="152"/>
    </row>
    <row r="881" spans="2:2" ht="15.75" customHeight="1" x14ac:dyDescent="0.25">
      <c r="B881" s="152"/>
    </row>
    <row r="882" spans="2:2" ht="15.75" customHeight="1" x14ac:dyDescent="0.25">
      <c r="B882" s="152"/>
    </row>
    <row r="883" spans="2:2" ht="15.75" customHeight="1" x14ac:dyDescent="0.25">
      <c r="B883" s="152"/>
    </row>
    <row r="884" spans="2:2" ht="15.75" customHeight="1" x14ac:dyDescent="0.25">
      <c r="B884" s="152"/>
    </row>
    <row r="885" spans="2:2" ht="15.75" customHeight="1" x14ac:dyDescent="0.25">
      <c r="B885" s="152"/>
    </row>
    <row r="886" spans="2:2" ht="15.75" customHeight="1" x14ac:dyDescent="0.25">
      <c r="B886" s="152"/>
    </row>
    <row r="887" spans="2:2" ht="15.75" customHeight="1" x14ac:dyDescent="0.25">
      <c r="B887" s="152"/>
    </row>
    <row r="888" spans="2:2" ht="15.75" customHeight="1" x14ac:dyDescent="0.25">
      <c r="B888" s="152"/>
    </row>
    <row r="889" spans="2:2" ht="15.75" customHeight="1" x14ac:dyDescent="0.25">
      <c r="B889" s="152"/>
    </row>
    <row r="890" spans="2:2" ht="15.75" customHeight="1" x14ac:dyDescent="0.25">
      <c r="B890" s="152"/>
    </row>
    <row r="891" spans="2:2" ht="15.75" customHeight="1" x14ac:dyDescent="0.25">
      <c r="B891" s="152"/>
    </row>
    <row r="892" spans="2:2" ht="15.75" customHeight="1" x14ac:dyDescent="0.25">
      <c r="B892" s="152"/>
    </row>
    <row r="893" spans="2:2" ht="15.75" customHeight="1" x14ac:dyDescent="0.25">
      <c r="B893" s="152"/>
    </row>
    <row r="894" spans="2:2" ht="15.75" customHeight="1" x14ac:dyDescent="0.25">
      <c r="B894" s="152"/>
    </row>
    <row r="895" spans="2:2" ht="15.75" customHeight="1" x14ac:dyDescent="0.25">
      <c r="B895" s="152"/>
    </row>
    <row r="896" spans="2:2" ht="15.75" customHeight="1" x14ac:dyDescent="0.25">
      <c r="B896" s="152"/>
    </row>
    <row r="897" spans="2:2" ht="15.75" customHeight="1" x14ac:dyDescent="0.25">
      <c r="B897" s="152"/>
    </row>
    <row r="898" spans="2:2" ht="15.75" customHeight="1" x14ac:dyDescent="0.25">
      <c r="B898" s="152"/>
    </row>
    <row r="899" spans="2:2" ht="15.75" customHeight="1" x14ac:dyDescent="0.25">
      <c r="B899" s="152"/>
    </row>
    <row r="900" spans="2:2" ht="15.75" customHeight="1" x14ac:dyDescent="0.25">
      <c r="B900" s="152"/>
    </row>
    <row r="901" spans="2:2" ht="15.75" customHeight="1" x14ac:dyDescent="0.25">
      <c r="B901" s="152"/>
    </row>
    <row r="902" spans="2:2" ht="15.75" customHeight="1" x14ac:dyDescent="0.25">
      <c r="B902" s="152"/>
    </row>
    <row r="903" spans="2:2" ht="15.75" customHeight="1" x14ac:dyDescent="0.25">
      <c r="B903" s="152"/>
    </row>
    <row r="904" spans="2:2" ht="15.75" customHeight="1" x14ac:dyDescent="0.25">
      <c r="B904" s="152"/>
    </row>
    <row r="905" spans="2:2" ht="15.75" customHeight="1" x14ac:dyDescent="0.25">
      <c r="B905" s="152"/>
    </row>
    <row r="906" spans="2:2" ht="15.75" customHeight="1" x14ac:dyDescent="0.25">
      <c r="B906" s="152"/>
    </row>
    <row r="907" spans="2:2" ht="15.75" customHeight="1" x14ac:dyDescent="0.25">
      <c r="B907" s="152"/>
    </row>
    <row r="908" spans="2:2" ht="15.75" customHeight="1" x14ac:dyDescent="0.25">
      <c r="B908" s="152"/>
    </row>
    <row r="909" spans="2:2" ht="15.75" customHeight="1" x14ac:dyDescent="0.25">
      <c r="B909" s="152"/>
    </row>
    <row r="910" spans="2:2" ht="15.75" customHeight="1" x14ac:dyDescent="0.25">
      <c r="B910" s="152"/>
    </row>
    <row r="911" spans="2:2" ht="15.75" customHeight="1" x14ac:dyDescent="0.25">
      <c r="B911" s="152"/>
    </row>
    <row r="912" spans="2:2" ht="15.75" customHeight="1" x14ac:dyDescent="0.25">
      <c r="B912" s="152"/>
    </row>
    <row r="913" spans="2:2" ht="15.75" customHeight="1" x14ac:dyDescent="0.25">
      <c r="B913" s="152"/>
    </row>
    <row r="914" spans="2:2" ht="15.75" customHeight="1" x14ac:dyDescent="0.25">
      <c r="B914" s="152"/>
    </row>
    <row r="915" spans="2:2" ht="15.75" customHeight="1" x14ac:dyDescent="0.25">
      <c r="B915" s="152"/>
    </row>
    <row r="916" spans="2:2" ht="15.75" customHeight="1" x14ac:dyDescent="0.25">
      <c r="B916" s="152"/>
    </row>
    <row r="917" spans="2:2" ht="15.75" customHeight="1" x14ac:dyDescent="0.25">
      <c r="B917" s="152"/>
    </row>
    <row r="918" spans="2:2" ht="15.75" customHeight="1" x14ac:dyDescent="0.25">
      <c r="B918" s="152"/>
    </row>
    <row r="919" spans="2:2" ht="15.75" customHeight="1" x14ac:dyDescent="0.25">
      <c r="B919" s="152"/>
    </row>
    <row r="920" spans="2:2" ht="15.75" customHeight="1" x14ac:dyDescent="0.25">
      <c r="B920" s="152"/>
    </row>
    <row r="921" spans="2:2" ht="15.75" customHeight="1" x14ac:dyDescent="0.25">
      <c r="B921" s="152"/>
    </row>
    <row r="922" spans="2:2" ht="15.75" customHeight="1" x14ac:dyDescent="0.25">
      <c r="B922" s="152"/>
    </row>
    <row r="923" spans="2:2" ht="15.75" customHeight="1" x14ac:dyDescent="0.25">
      <c r="B923" s="152"/>
    </row>
    <row r="924" spans="2:2" ht="15.75" customHeight="1" x14ac:dyDescent="0.25">
      <c r="B924" s="152"/>
    </row>
    <row r="925" spans="2:2" ht="15.75" customHeight="1" x14ac:dyDescent="0.25">
      <c r="B925" s="152"/>
    </row>
    <row r="926" spans="2:2" ht="15.75" customHeight="1" x14ac:dyDescent="0.25">
      <c r="B926" s="152"/>
    </row>
    <row r="927" spans="2:2" ht="15.75" customHeight="1" x14ac:dyDescent="0.25">
      <c r="B927" s="152"/>
    </row>
    <row r="928" spans="2:2" ht="15.75" customHeight="1" x14ac:dyDescent="0.25">
      <c r="B928" s="152"/>
    </row>
    <row r="929" spans="2:2" ht="15.75" customHeight="1" x14ac:dyDescent="0.25">
      <c r="B929" s="152"/>
    </row>
    <row r="930" spans="2:2" ht="15.75" customHeight="1" x14ac:dyDescent="0.25">
      <c r="B930" s="152"/>
    </row>
    <row r="931" spans="2:2" ht="15.75" customHeight="1" x14ac:dyDescent="0.25">
      <c r="B931" s="152"/>
    </row>
    <row r="932" spans="2:2" ht="15.75" customHeight="1" x14ac:dyDescent="0.25">
      <c r="B932" s="152"/>
    </row>
    <row r="933" spans="2:2" ht="15.75" customHeight="1" x14ac:dyDescent="0.25">
      <c r="B933" s="152"/>
    </row>
    <row r="934" spans="2:2" ht="15.75" customHeight="1" x14ac:dyDescent="0.25">
      <c r="B934" s="152"/>
    </row>
    <row r="935" spans="2:2" ht="15.75" customHeight="1" x14ac:dyDescent="0.25">
      <c r="B935" s="152"/>
    </row>
    <row r="936" spans="2:2" ht="15.75" customHeight="1" x14ac:dyDescent="0.25">
      <c r="B936" s="152"/>
    </row>
    <row r="937" spans="2:2" ht="15.75" customHeight="1" x14ac:dyDescent="0.25">
      <c r="B937" s="152"/>
    </row>
    <row r="938" spans="2:2" ht="15.75" customHeight="1" x14ac:dyDescent="0.25">
      <c r="B938" s="152"/>
    </row>
    <row r="939" spans="2:2" ht="15.75" customHeight="1" x14ac:dyDescent="0.25">
      <c r="B939" s="152"/>
    </row>
    <row r="940" spans="2:2" ht="15.75" customHeight="1" x14ac:dyDescent="0.25">
      <c r="B940" s="152"/>
    </row>
    <row r="941" spans="2:2" ht="15.75" customHeight="1" x14ac:dyDescent="0.25">
      <c r="B941" s="152"/>
    </row>
    <row r="942" spans="2:2" ht="15.75" customHeight="1" x14ac:dyDescent="0.25">
      <c r="B942" s="152"/>
    </row>
    <row r="943" spans="2:2" ht="15.75" customHeight="1" x14ac:dyDescent="0.25">
      <c r="B943" s="152"/>
    </row>
    <row r="944" spans="2:2" ht="15.75" customHeight="1" x14ac:dyDescent="0.25">
      <c r="B944" s="152"/>
    </row>
    <row r="945" spans="2:2" ht="15.75" customHeight="1" x14ac:dyDescent="0.25">
      <c r="B945" s="152"/>
    </row>
    <row r="946" spans="2:2" ht="15.75" customHeight="1" x14ac:dyDescent="0.25">
      <c r="B946" s="152"/>
    </row>
    <row r="947" spans="2:2" ht="15.75" customHeight="1" x14ac:dyDescent="0.25">
      <c r="B947" s="152"/>
    </row>
    <row r="948" spans="2:2" ht="15.75" customHeight="1" x14ac:dyDescent="0.25">
      <c r="B948" s="152"/>
    </row>
    <row r="949" spans="2:2" ht="15.75" customHeight="1" x14ac:dyDescent="0.25">
      <c r="B949" s="152"/>
    </row>
    <row r="950" spans="2:2" ht="15.75" customHeight="1" x14ac:dyDescent="0.25">
      <c r="B950" s="152"/>
    </row>
    <row r="951" spans="2:2" ht="15.75" customHeight="1" x14ac:dyDescent="0.25">
      <c r="B951" s="152"/>
    </row>
    <row r="952" spans="2:2" ht="15.75" customHeight="1" x14ac:dyDescent="0.25">
      <c r="B952" s="152"/>
    </row>
    <row r="953" spans="2:2" ht="15.75" customHeight="1" x14ac:dyDescent="0.25">
      <c r="B953" s="152"/>
    </row>
    <row r="954" spans="2:2" ht="15.75" customHeight="1" x14ac:dyDescent="0.25">
      <c r="B954" s="152"/>
    </row>
    <row r="955" spans="2:2" ht="15.75" customHeight="1" x14ac:dyDescent="0.25">
      <c r="B955" s="152"/>
    </row>
    <row r="956" spans="2:2" ht="15.75" customHeight="1" x14ac:dyDescent="0.25">
      <c r="B956" s="152"/>
    </row>
    <row r="957" spans="2:2" ht="15.75" customHeight="1" x14ac:dyDescent="0.25">
      <c r="B957" s="152"/>
    </row>
    <row r="958" spans="2:2" ht="15.75" customHeight="1" x14ac:dyDescent="0.25">
      <c r="B958" s="152"/>
    </row>
    <row r="959" spans="2:2" ht="15.75" customHeight="1" x14ac:dyDescent="0.25">
      <c r="B959" s="152"/>
    </row>
    <row r="960" spans="2:2" ht="15.75" customHeight="1" x14ac:dyDescent="0.25">
      <c r="B960" s="152"/>
    </row>
    <row r="961" spans="2:2" ht="15.75" customHeight="1" x14ac:dyDescent="0.25">
      <c r="B961" s="152"/>
    </row>
    <row r="962" spans="2:2" ht="15.75" customHeight="1" x14ac:dyDescent="0.25">
      <c r="B962" s="152"/>
    </row>
    <row r="963" spans="2:2" ht="15.75" customHeight="1" x14ac:dyDescent="0.25">
      <c r="B963" s="152"/>
    </row>
    <row r="964" spans="2:2" ht="15.75" customHeight="1" x14ac:dyDescent="0.25">
      <c r="B964" s="152"/>
    </row>
    <row r="965" spans="2:2" ht="15.75" customHeight="1" x14ac:dyDescent="0.25">
      <c r="B965" s="152"/>
    </row>
    <row r="966" spans="2:2" ht="15.75" customHeight="1" x14ac:dyDescent="0.25">
      <c r="B966" s="152"/>
    </row>
    <row r="967" spans="2:2" ht="15.75" customHeight="1" x14ac:dyDescent="0.25">
      <c r="B967" s="152"/>
    </row>
    <row r="968" spans="2:2" ht="15.75" customHeight="1" x14ac:dyDescent="0.25">
      <c r="B968" s="152"/>
    </row>
    <row r="969" spans="2:2" ht="15.75" customHeight="1" x14ac:dyDescent="0.25">
      <c r="B969" s="152"/>
    </row>
    <row r="970" spans="2:2" ht="15.75" customHeight="1" x14ac:dyDescent="0.25">
      <c r="B970" s="152"/>
    </row>
    <row r="971" spans="2:2" ht="15.75" customHeight="1" x14ac:dyDescent="0.25">
      <c r="B971" s="152"/>
    </row>
    <row r="972" spans="2:2" ht="15.75" customHeight="1" x14ac:dyDescent="0.25">
      <c r="B972" s="152"/>
    </row>
    <row r="973" spans="2:2" ht="15.75" customHeight="1" x14ac:dyDescent="0.25">
      <c r="B973" s="152"/>
    </row>
    <row r="974" spans="2:2" ht="15.75" customHeight="1" x14ac:dyDescent="0.25">
      <c r="B974" s="152"/>
    </row>
    <row r="975" spans="2:2" ht="15.75" customHeight="1" x14ac:dyDescent="0.25">
      <c r="B975" s="152"/>
    </row>
    <row r="976" spans="2:2" ht="15.75" customHeight="1" x14ac:dyDescent="0.25">
      <c r="B976" s="152"/>
    </row>
    <row r="977" spans="2:2" ht="15.75" customHeight="1" x14ac:dyDescent="0.25">
      <c r="B977" s="152"/>
    </row>
    <row r="978" spans="2:2" ht="15.75" customHeight="1" x14ac:dyDescent="0.25">
      <c r="B978" s="152"/>
    </row>
    <row r="979" spans="2:2" ht="15.75" customHeight="1" x14ac:dyDescent="0.25">
      <c r="B979" s="152"/>
    </row>
    <row r="980" spans="2:2" ht="15.75" customHeight="1" x14ac:dyDescent="0.25">
      <c r="B980" s="152"/>
    </row>
    <row r="981" spans="2:2" ht="15.75" customHeight="1" x14ac:dyDescent="0.25">
      <c r="B981" s="152"/>
    </row>
    <row r="982" spans="2:2" ht="15.75" customHeight="1" x14ac:dyDescent="0.25">
      <c r="B982" s="152"/>
    </row>
    <row r="983" spans="2:2" ht="15.75" customHeight="1" x14ac:dyDescent="0.25">
      <c r="B983" s="152"/>
    </row>
    <row r="984" spans="2:2" ht="15.75" customHeight="1" x14ac:dyDescent="0.25">
      <c r="B984" s="152"/>
    </row>
    <row r="985" spans="2:2" ht="15.75" customHeight="1" x14ac:dyDescent="0.25">
      <c r="B985" s="152"/>
    </row>
    <row r="986" spans="2:2" ht="15.75" customHeight="1" x14ac:dyDescent="0.25">
      <c r="B986" s="152"/>
    </row>
    <row r="987" spans="2:2" ht="15.75" customHeight="1" x14ac:dyDescent="0.25">
      <c r="B987" s="152"/>
    </row>
    <row r="988" spans="2:2" ht="15.75" customHeight="1" x14ac:dyDescent="0.25">
      <c r="B988" s="152"/>
    </row>
    <row r="989" spans="2:2" ht="15.75" customHeight="1" x14ac:dyDescent="0.25">
      <c r="B989" s="152"/>
    </row>
    <row r="990" spans="2:2" ht="15.75" customHeight="1" x14ac:dyDescent="0.25">
      <c r="B990" s="152"/>
    </row>
    <row r="991" spans="2:2" ht="15.75" customHeight="1" x14ac:dyDescent="0.25">
      <c r="B991" s="152"/>
    </row>
    <row r="992" spans="2:2" ht="15.75" customHeight="1" x14ac:dyDescent="0.25">
      <c r="B992" s="152"/>
    </row>
    <row r="993" spans="2:2" ht="15.75" customHeight="1" x14ac:dyDescent="0.25">
      <c r="B993" s="152"/>
    </row>
    <row r="994" spans="2:2" ht="15.75" customHeight="1" x14ac:dyDescent="0.25">
      <c r="B994" s="152"/>
    </row>
    <row r="995" spans="2:2" ht="15.75" customHeight="1" x14ac:dyDescent="0.25">
      <c r="B995" s="152"/>
    </row>
    <row r="996" spans="2:2" ht="15.75" customHeight="1" x14ac:dyDescent="0.25">
      <c r="B996" s="152"/>
    </row>
    <row r="997" spans="2:2" ht="15.75" customHeight="1" x14ac:dyDescent="0.25">
      <c r="B997" s="152"/>
    </row>
    <row r="998" spans="2:2" ht="15.75" customHeight="1" x14ac:dyDescent="0.25">
      <c r="B998" s="152"/>
    </row>
    <row r="999" spans="2:2" ht="15.75" customHeight="1" x14ac:dyDescent="0.25">
      <c r="B999" s="152"/>
    </row>
    <row r="1000" spans="2:2" ht="15.75" customHeight="1" x14ac:dyDescent="0.25">
      <c r="B1000" s="152"/>
    </row>
  </sheetData>
  <mergeCells count="5">
    <mergeCell ref="B1:F3"/>
    <mergeCell ref="G1:Y3"/>
    <mergeCell ref="AC1:AF1"/>
    <mergeCell ref="AC2:AF2"/>
    <mergeCell ref="AC3:AF3"/>
  </mergeCells>
  <conditionalFormatting sqref="AC35:AE41">
    <cfRule type="cellIs" dxfId="14" priority="1" operator="equal">
      <formula>"Insignificante"</formula>
    </cfRule>
    <cfRule type="cellIs" dxfId="13" priority="2" operator="equal">
      <formula>"Menor"</formula>
    </cfRule>
    <cfRule type="cellIs" dxfId="12" priority="3" operator="equal">
      <formula>"Moderado"</formula>
    </cfRule>
    <cfRule type="cellIs" dxfId="11" priority="4" operator="equal">
      <formula>"Mayor"</formula>
    </cfRule>
    <cfRule type="cellIs" dxfId="10" priority="5" operator="equal">
      <formula>"Catastrofico"</formula>
    </cfRule>
  </conditionalFormatting>
  <conditionalFormatting sqref="AE6:AE41">
    <cfRule type="cellIs" dxfId="9" priority="6" operator="lessThan">
      <formula>$W$8</formula>
    </cfRule>
  </conditionalFormatting>
  <dataValidations count="1">
    <dataValidation type="list" allowBlank="1" showErrorMessage="1" sqref="E6:W41" xr:uid="{00000000-0002-0000-0300-000000000000}">
      <formula1>$AS$4:$AS$7</formula1>
    </dataValidation>
  </dataValidations>
  <pageMargins left="0.7" right="0.7" top="0.75" bottom="0.75" header="0" footer="0"/>
  <pageSetup orientation="landscape"/>
  <drawing r:id="rId1"/>
  <legacyDrawing r:id="rId2"/>
  <extLst>
    <ext xmlns:x14="http://schemas.microsoft.com/office/spreadsheetml/2009/9/main" uri="{CCE6A557-97BC-4b89-ADB6-D9C93CAAB3DF}">
      <x14:dataValidations xmlns:xm="http://schemas.microsoft.com/office/excel/2006/main" count="1">
        <x14:dataValidation type="list" allowBlank="1" showErrorMessage="1" xr:uid="{00000000-0002-0000-0300-000001000000}">
          <x14:formula1>
            <xm:f>FORMULAS!$S$3:$S$6</xm:f>
          </x14:formula1>
          <xm:sqref>AF6:AF41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1000"/>
  <sheetViews>
    <sheetView workbookViewId="0"/>
  </sheetViews>
  <sheetFormatPr baseColWidth="10" defaultColWidth="14.42578125" defaultRowHeight="15" customHeight="1" x14ac:dyDescent="0.25"/>
  <cols>
    <col min="1" max="1" width="4" customWidth="1"/>
    <col min="2" max="2" width="10" customWidth="1"/>
    <col min="3" max="3" width="34.140625" customWidth="1"/>
    <col min="4" max="4" width="70.140625" customWidth="1"/>
    <col min="5" max="8" width="40" customWidth="1"/>
    <col min="9" max="9" width="48.85546875" customWidth="1"/>
    <col min="10" max="10" width="40" customWidth="1"/>
    <col min="11" max="11" width="45.42578125" customWidth="1"/>
    <col min="12" max="12" width="40" customWidth="1"/>
    <col min="13" max="14" width="16.42578125" customWidth="1"/>
    <col min="15" max="16" width="5.28515625" customWidth="1"/>
    <col min="17" max="17" width="4.5703125" customWidth="1"/>
    <col min="18" max="20" width="11" customWidth="1"/>
    <col min="21" max="21" width="30.85546875" customWidth="1"/>
    <col min="25" max="25" width="14.42578125" hidden="1"/>
  </cols>
  <sheetData>
    <row r="1" spans="1:34" ht="42" customHeight="1" x14ac:dyDescent="0.25">
      <c r="A1" s="2"/>
      <c r="B1" s="502"/>
      <c r="C1" s="382"/>
      <c r="D1" s="414"/>
      <c r="E1" s="509" t="s">
        <v>10</v>
      </c>
      <c r="F1" s="382"/>
      <c r="G1" s="382"/>
      <c r="H1" s="382"/>
      <c r="I1" s="382"/>
      <c r="J1" s="382"/>
      <c r="K1" s="382"/>
      <c r="L1" s="382"/>
      <c r="M1" s="382"/>
      <c r="N1" s="414"/>
      <c r="O1" s="18"/>
      <c r="P1" s="18"/>
      <c r="Q1" s="18"/>
      <c r="R1" s="507" t="s">
        <v>15</v>
      </c>
      <c r="S1" s="373"/>
      <c r="T1" s="373"/>
      <c r="U1" s="508"/>
      <c r="V1" s="19"/>
      <c r="W1" s="19"/>
      <c r="X1" s="19"/>
      <c r="Y1" s="19"/>
      <c r="Z1" s="19"/>
      <c r="AA1" s="19"/>
      <c r="AB1" s="19"/>
      <c r="AC1" s="19"/>
      <c r="AD1" s="19"/>
      <c r="AE1" s="19"/>
      <c r="AF1" s="19"/>
      <c r="AG1" s="19"/>
      <c r="AH1" s="19"/>
    </row>
    <row r="2" spans="1:34" ht="42" customHeight="1" x14ac:dyDescent="0.25">
      <c r="A2" s="2"/>
      <c r="B2" s="435"/>
      <c r="C2" s="406"/>
      <c r="D2" s="429"/>
      <c r="E2" s="406"/>
      <c r="F2" s="406"/>
      <c r="G2" s="406"/>
      <c r="H2" s="406"/>
      <c r="I2" s="406"/>
      <c r="J2" s="406"/>
      <c r="K2" s="406"/>
      <c r="L2" s="406"/>
      <c r="M2" s="406"/>
      <c r="N2" s="429"/>
      <c r="O2" s="18"/>
      <c r="P2" s="18"/>
      <c r="Q2" s="18"/>
      <c r="R2" s="507" t="s">
        <v>394</v>
      </c>
      <c r="S2" s="373"/>
      <c r="T2" s="373"/>
      <c r="U2" s="508"/>
      <c r="V2" s="19"/>
      <c r="W2" s="19"/>
      <c r="X2" s="19"/>
      <c r="Y2" s="19"/>
      <c r="Z2" s="19"/>
      <c r="AA2" s="19"/>
      <c r="AB2" s="19"/>
      <c r="AC2" s="19"/>
      <c r="AD2" s="19"/>
      <c r="AE2" s="19"/>
      <c r="AF2" s="19"/>
      <c r="AG2" s="19"/>
      <c r="AH2" s="19"/>
    </row>
    <row r="3" spans="1:34" ht="42" customHeight="1" x14ac:dyDescent="0.25">
      <c r="A3" s="2"/>
      <c r="B3" s="503"/>
      <c r="C3" s="504"/>
      <c r="D3" s="505"/>
      <c r="E3" s="504"/>
      <c r="F3" s="504"/>
      <c r="G3" s="504"/>
      <c r="H3" s="504"/>
      <c r="I3" s="504"/>
      <c r="J3" s="504"/>
      <c r="K3" s="504"/>
      <c r="L3" s="504"/>
      <c r="M3" s="504"/>
      <c r="N3" s="505"/>
      <c r="O3" s="18"/>
      <c r="P3" s="18"/>
      <c r="Q3" s="18"/>
      <c r="R3" s="507" t="s">
        <v>18</v>
      </c>
      <c r="S3" s="373"/>
      <c r="T3" s="373"/>
      <c r="U3" s="508"/>
      <c r="V3" s="19"/>
      <c r="W3" s="19"/>
      <c r="X3" s="19"/>
      <c r="Y3" s="19"/>
      <c r="Z3" s="19"/>
      <c r="AA3" s="19"/>
      <c r="AB3" s="19"/>
      <c r="AC3" s="19"/>
      <c r="AD3" s="19"/>
      <c r="AE3" s="19"/>
      <c r="AF3" s="19"/>
      <c r="AG3" s="19"/>
      <c r="AH3" s="19"/>
    </row>
    <row r="4" spans="1:34" ht="15.75" customHeight="1" x14ac:dyDescent="0.3">
      <c r="A4" s="23"/>
      <c r="B4" s="24"/>
      <c r="C4" s="24"/>
      <c r="D4" s="25"/>
      <c r="E4" s="159"/>
      <c r="F4" s="160"/>
      <c r="G4" s="160"/>
      <c r="H4" s="160"/>
      <c r="I4" s="160"/>
      <c r="J4" s="160"/>
      <c r="K4" s="160"/>
      <c r="L4" s="160"/>
      <c r="M4" s="23"/>
      <c r="N4" s="23"/>
      <c r="O4" s="23"/>
      <c r="P4" s="23"/>
      <c r="Q4" s="23"/>
      <c r="AH4" s="28" t="s">
        <v>23</v>
      </c>
    </row>
    <row r="5" spans="1:34" ht="111.75" customHeight="1" x14ac:dyDescent="0.25">
      <c r="A5" s="23"/>
      <c r="B5" s="29" t="s">
        <v>24</v>
      </c>
      <c r="C5" s="30" t="s">
        <v>27</v>
      </c>
      <c r="D5" s="30" t="s">
        <v>29</v>
      </c>
      <c r="E5" s="161" t="s">
        <v>395</v>
      </c>
      <c r="F5" s="161" t="s">
        <v>396</v>
      </c>
      <c r="G5" s="161" t="s">
        <v>397</v>
      </c>
      <c r="H5" s="161" t="s">
        <v>398</v>
      </c>
      <c r="I5" s="161" t="s">
        <v>399</v>
      </c>
      <c r="J5" s="161" t="s">
        <v>400</v>
      </c>
      <c r="K5" s="161" t="s">
        <v>401</v>
      </c>
      <c r="L5" s="161" t="s">
        <v>402</v>
      </c>
      <c r="M5" s="38" t="s">
        <v>51</v>
      </c>
      <c r="N5" s="39" t="s">
        <v>52</v>
      </c>
      <c r="O5" s="40" t="s">
        <v>53</v>
      </c>
      <c r="P5" s="40" t="s">
        <v>22</v>
      </c>
      <c r="Q5" s="40" t="s">
        <v>54</v>
      </c>
      <c r="R5" s="40" t="s">
        <v>53</v>
      </c>
      <c r="S5" s="40" t="s">
        <v>22</v>
      </c>
      <c r="T5" s="40" t="s">
        <v>54</v>
      </c>
      <c r="U5" s="41" t="s">
        <v>55</v>
      </c>
      <c r="V5" s="42"/>
      <c r="W5" s="42"/>
      <c r="X5" s="42"/>
      <c r="Y5" s="42"/>
      <c r="Z5" s="42"/>
      <c r="AA5" s="42"/>
      <c r="AB5" s="42"/>
      <c r="AC5" s="42"/>
      <c r="AD5" s="42"/>
      <c r="AE5" s="42"/>
      <c r="AF5" s="42"/>
      <c r="AG5" s="42"/>
      <c r="AH5" s="42" t="s">
        <v>51</v>
      </c>
    </row>
    <row r="6" spans="1:34" ht="78" customHeight="1" x14ac:dyDescent="0.25">
      <c r="A6" s="23"/>
      <c r="B6" s="43">
        <v>2</v>
      </c>
      <c r="C6" s="45" t="str">
        <f>VLOOKUP(B6,'Mapa Corrupcion'!A$7:C$92,2,0)</f>
        <v>Gestión Jurídica</v>
      </c>
      <c r="D6" s="45" t="str">
        <f>VLOOKUP(B6,'Mapa Corrupcion'!A$7:C$158,3,0)</f>
        <v>Prevenir y gestionar oportunamente el daño antijuridico, mediante el cumplimiento del ordenamiento jurídico, con el fin de proteger los intereses y fines de la Entidad en las actuaciones que se desarrollen en cumplimiento de los objetivos de la Entidad</v>
      </c>
      <c r="E6" s="162" t="s">
        <v>52</v>
      </c>
      <c r="F6" s="162" t="s">
        <v>51</v>
      </c>
      <c r="G6" s="162" t="s">
        <v>52</v>
      </c>
      <c r="H6" s="162" t="s">
        <v>52</v>
      </c>
      <c r="I6" s="162" t="s">
        <v>52</v>
      </c>
      <c r="J6" s="162" t="s">
        <v>52</v>
      </c>
      <c r="K6" s="162" t="s">
        <v>52</v>
      </c>
      <c r="L6" s="162" t="s">
        <v>52</v>
      </c>
      <c r="M6" s="50">
        <f t="shared" ref="M6:M41" si="0">COUNTIF(E6:L6,"SI")</f>
        <v>1</v>
      </c>
      <c r="N6" s="51">
        <f t="shared" ref="N6:N41" si="1">COUNTIF(E6:M6,"NO")</f>
        <v>7</v>
      </c>
      <c r="O6" s="163" t="str">
        <f t="shared" ref="O6:O41" si="2">+IF(M6&gt;=7,"Catastrofico","")</f>
        <v/>
      </c>
      <c r="P6" s="163" t="str">
        <f t="shared" ref="P6:P41" si="3">+IF(M6&gt;=5,"Mayor","")</f>
        <v/>
      </c>
      <c r="Q6" s="163" t="str">
        <f t="shared" ref="Q6:Q41" si="4">+IF(M6&lt;=4,"Moderado","")</f>
        <v>Moderado</v>
      </c>
      <c r="R6" s="56" t="str">
        <f t="shared" ref="R6:T6" si="5">+O6</f>
        <v/>
      </c>
      <c r="S6" s="56" t="str">
        <f t="shared" si="5"/>
        <v/>
      </c>
      <c r="T6" s="56" t="str">
        <f t="shared" si="5"/>
        <v>Moderado</v>
      </c>
      <c r="U6" s="57" t="s">
        <v>54</v>
      </c>
      <c r="X6" s="58"/>
      <c r="Y6" s="28" t="s">
        <v>76</v>
      </c>
      <c r="AH6" s="58" t="s">
        <v>52</v>
      </c>
    </row>
    <row r="7" spans="1:34" ht="78" customHeight="1" x14ac:dyDescent="0.25">
      <c r="A7" s="23"/>
      <c r="B7" s="59"/>
      <c r="C7" s="45" t="s">
        <v>101</v>
      </c>
      <c r="D7" s="45" t="s">
        <v>101</v>
      </c>
      <c r="E7" s="162" t="s">
        <v>23</v>
      </c>
      <c r="F7" s="162" t="s">
        <v>23</v>
      </c>
      <c r="G7" s="162" t="s">
        <v>23</v>
      </c>
      <c r="H7" s="162" t="s">
        <v>23</v>
      </c>
      <c r="I7" s="162" t="s">
        <v>23</v>
      </c>
      <c r="J7" s="162" t="s">
        <v>23</v>
      </c>
      <c r="K7" s="162" t="s">
        <v>23</v>
      </c>
      <c r="L7" s="162" t="s">
        <v>23</v>
      </c>
      <c r="M7" s="50">
        <f t="shared" si="0"/>
        <v>0</v>
      </c>
      <c r="N7" s="51">
        <f t="shared" si="1"/>
        <v>0</v>
      </c>
      <c r="O7" s="163" t="str">
        <f t="shared" si="2"/>
        <v/>
      </c>
      <c r="P7" s="163" t="str">
        <f t="shared" si="3"/>
        <v/>
      </c>
      <c r="Q7" s="163" t="str">
        <f t="shared" si="4"/>
        <v>Moderado</v>
      </c>
      <c r="R7" s="56" t="str">
        <f t="shared" ref="R7:T7" si="6">+O7</f>
        <v/>
      </c>
      <c r="S7" s="56" t="str">
        <f t="shared" si="6"/>
        <v/>
      </c>
      <c r="T7" s="56" t="str">
        <f t="shared" si="6"/>
        <v>Moderado</v>
      </c>
      <c r="U7" s="57" t="s">
        <v>104</v>
      </c>
      <c r="X7" s="58"/>
      <c r="Y7" s="28" t="s">
        <v>51</v>
      </c>
    </row>
    <row r="8" spans="1:34" ht="78" customHeight="1" x14ac:dyDescent="0.25">
      <c r="A8" s="23"/>
      <c r="B8" s="59"/>
      <c r="C8" s="45" t="s">
        <v>101</v>
      </c>
      <c r="D8" s="45" t="s">
        <v>101</v>
      </c>
      <c r="E8" s="162" t="s">
        <v>23</v>
      </c>
      <c r="F8" s="162" t="s">
        <v>23</v>
      </c>
      <c r="G8" s="162" t="s">
        <v>23</v>
      </c>
      <c r="H8" s="162" t="s">
        <v>23</v>
      </c>
      <c r="I8" s="162" t="s">
        <v>23</v>
      </c>
      <c r="J8" s="162" t="s">
        <v>23</v>
      </c>
      <c r="K8" s="162" t="s">
        <v>23</v>
      </c>
      <c r="L8" s="162" t="s">
        <v>23</v>
      </c>
      <c r="M8" s="50">
        <f t="shared" si="0"/>
        <v>0</v>
      </c>
      <c r="N8" s="51">
        <f t="shared" si="1"/>
        <v>0</v>
      </c>
      <c r="O8" s="163" t="str">
        <f t="shared" si="2"/>
        <v/>
      </c>
      <c r="P8" s="163" t="str">
        <f t="shared" si="3"/>
        <v/>
      </c>
      <c r="Q8" s="163" t="str">
        <f t="shared" si="4"/>
        <v>Moderado</v>
      </c>
      <c r="R8" s="56" t="str">
        <f t="shared" ref="R8:T8" si="7">+O8</f>
        <v/>
      </c>
      <c r="S8" s="56" t="str">
        <f t="shared" si="7"/>
        <v/>
      </c>
      <c r="T8" s="56" t="str">
        <f t="shared" si="7"/>
        <v>Moderado</v>
      </c>
      <c r="U8" s="57" t="s">
        <v>104</v>
      </c>
      <c r="X8" s="58"/>
      <c r="Y8" s="28" t="s">
        <v>51</v>
      </c>
    </row>
    <row r="9" spans="1:34" ht="78" customHeight="1" x14ac:dyDescent="0.25">
      <c r="A9" s="23"/>
      <c r="B9" s="59"/>
      <c r="C9" s="45" t="s">
        <v>101</v>
      </c>
      <c r="D9" s="45" t="s">
        <v>101</v>
      </c>
      <c r="E9" s="162" t="s">
        <v>23</v>
      </c>
      <c r="F9" s="162" t="s">
        <v>23</v>
      </c>
      <c r="G9" s="162" t="s">
        <v>23</v>
      </c>
      <c r="H9" s="162" t="s">
        <v>23</v>
      </c>
      <c r="I9" s="162" t="s">
        <v>23</v>
      </c>
      <c r="J9" s="162" t="s">
        <v>23</v>
      </c>
      <c r="K9" s="162" t="s">
        <v>23</v>
      </c>
      <c r="L9" s="162" t="s">
        <v>23</v>
      </c>
      <c r="M9" s="50">
        <f t="shared" si="0"/>
        <v>0</v>
      </c>
      <c r="N9" s="51">
        <f t="shared" si="1"/>
        <v>0</v>
      </c>
      <c r="O9" s="163" t="str">
        <f t="shared" si="2"/>
        <v/>
      </c>
      <c r="P9" s="163" t="str">
        <f t="shared" si="3"/>
        <v/>
      </c>
      <c r="Q9" s="163" t="str">
        <f t="shared" si="4"/>
        <v>Moderado</v>
      </c>
      <c r="R9" s="56" t="str">
        <f t="shared" ref="R9:T9" si="8">+O9</f>
        <v/>
      </c>
      <c r="S9" s="56" t="str">
        <f t="shared" si="8"/>
        <v/>
      </c>
      <c r="T9" s="56" t="str">
        <f t="shared" si="8"/>
        <v>Moderado</v>
      </c>
      <c r="U9" s="57" t="s">
        <v>104</v>
      </c>
      <c r="X9" s="58"/>
    </row>
    <row r="10" spans="1:34" ht="78" customHeight="1" x14ac:dyDescent="0.25">
      <c r="A10" s="23"/>
      <c r="B10" s="59"/>
      <c r="C10" s="45" t="s">
        <v>101</v>
      </c>
      <c r="D10" s="45" t="s">
        <v>101</v>
      </c>
      <c r="E10" s="162" t="s">
        <v>23</v>
      </c>
      <c r="F10" s="162" t="s">
        <v>23</v>
      </c>
      <c r="G10" s="162" t="s">
        <v>23</v>
      </c>
      <c r="H10" s="162" t="s">
        <v>23</v>
      </c>
      <c r="I10" s="162" t="s">
        <v>23</v>
      </c>
      <c r="J10" s="162" t="s">
        <v>23</v>
      </c>
      <c r="K10" s="162" t="s">
        <v>23</v>
      </c>
      <c r="L10" s="162" t="s">
        <v>23</v>
      </c>
      <c r="M10" s="50">
        <f t="shared" si="0"/>
        <v>0</v>
      </c>
      <c r="N10" s="51">
        <f t="shared" si="1"/>
        <v>0</v>
      </c>
      <c r="O10" s="163" t="str">
        <f t="shared" si="2"/>
        <v/>
      </c>
      <c r="P10" s="163" t="str">
        <f t="shared" si="3"/>
        <v/>
      </c>
      <c r="Q10" s="163" t="str">
        <f t="shared" si="4"/>
        <v>Moderado</v>
      </c>
      <c r="R10" s="56" t="str">
        <f t="shared" ref="R10:T10" si="9">+O10</f>
        <v/>
      </c>
      <c r="S10" s="56" t="str">
        <f t="shared" si="9"/>
        <v/>
      </c>
      <c r="T10" s="56" t="str">
        <f t="shared" si="9"/>
        <v>Moderado</v>
      </c>
      <c r="U10" s="57" t="s">
        <v>104</v>
      </c>
      <c r="X10" s="58"/>
    </row>
    <row r="11" spans="1:34" ht="78" customHeight="1" x14ac:dyDescent="0.25">
      <c r="A11" s="23"/>
      <c r="B11" s="59"/>
      <c r="C11" s="45" t="s">
        <v>101</v>
      </c>
      <c r="D11" s="45" t="s">
        <v>101</v>
      </c>
      <c r="E11" s="162" t="s">
        <v>23</v>
      </c>
      <c r="F11" s="162" t="s">
        <v>23</v>
      </c>
      <c r="G11" s="162" t="s">
        <v>23</v>
      </c>
      <c r="H11" s="162" t="s">
        <v>23</v>
      </c>
      <c r="I11" s="162" t="s">
        <v>23</v>
      </c>
      <c r="J11" s="162" t="s">
        <v>23</v>
      </c>
      <c r="K11" s="162" t="s">
        <v>23</v>
      </c>
      <c r="L11" s="162" t="s">
        <v>23</v>
      </c>
      <c r="M11" s="50">
        <f t="shared" si="0"/>
        <v>0</v>
      </c>
      <c r="N11" s="51">
        <f t="shared" si="1"/>
        <v>0</v>
      </c>
      <c r="O11" s="163" t="str">
        <f t="shared" si="2"/>
        <v/>
      </c>
      <c r="P11" s="163" t="str">
        <f t="shared" si="3"/>
        <v/>
      </c>
      <c r="Q11" s="163" t="str">
        <f t="shared" si="4"/>
        <v>Moderado</v>
      </c>
      <c r="R11" s="56" t="str">
        <f t="shared" ref="R11:T11" si="10">+O11</f>
        <v/>
      </c>
      <c r="S11" s="56" t="str">
        <f t="shared" si="10"/>
        <v/>
      </c>
      <c r="T11" s="56" t="str">
        <f t="shared" si="10"/>
        <v>Moderado</v>
      </c>
      <c r="U11" s="57" t="s">
        <v>104</v>
      </c>
      <c r="X11" s="58"/>
    </row>
    <row r="12" spans="1:34" ht="78" customHeight="1" x14ac:dyDescent="0.25">
      <c r="A12" s="23"/>
      <c r="B12" s="59"/>
      <c r="C12" s="45" t="s">
        <v>101</v>
      </c>
      <c r="D12" s="45" t="s">
        <v>101</v>
      </c>
      <c r="E12" s="162" t="s">
        <v>23</v>
      </c>
      <c r="F12" s="162" t="s">
        <v>23</v>
      </c>
      <c r="G12" s="162" t="s">
        <v>23</v>
      </c>
      <c r="H12" s="162" t="s">
        <v>23</v>
      </c>
      <c r="I12" s="162" t="s">
        <v>23</v>
      </c>
      <c r="J12" s="162" t="s">
        <v>23</v>
      </c>
      <c r="K12" s="162" t="s">
        <v>23</v>
      </c>
      <c r="L12" s="162" t="s">
        <v>23</v>
      </c>
      <c r="M12" s="50">
        <f t="shared" si="0"/>
        <v>0</v>
      </c>
      <c r="N12" s="51">
        <f t="shared" si="1"/>
        <v>0</v>
      </c>
      <c r="O12" s="163" t="str">
        <f t="shared" si="2"/>
        <v/>
      </c>
      <c r="P12" s="163" t="str">
        <f t="shared" si="3"/>
        <v/>
      </c>
      <c r="Q12" s="163" t="str">
        <f t="shared" si="4"/>
        <v>Moderado</v>
      </c>
      <c r="R12" s="56" t="str">
        <f t="shared" ref="R12:T12" si="11">+O12</f>
        <v/>
      </c>
      <c r="S12" s="56" t="str">
        <f t="shared" si="11"/>
        <v/>
      </c>
      <c r="T12" s="56" t="str">
        <f t="shared" si="11"/>
        <v>Moderado</v>
      </c>
      <c r="U12" s="57" t="s">
        <v>104</v>
      </c>
    </row>
    <row r="13" spans="1:34" ht="78" customHeight="1" x14ac:dyDescent="0.25">
      <c r="A13" s="23"/>
      <c r="B13" s="59"/>
      <c r="C13" s="45" t="s">
        <v>101</v>
      </c>
      <c r="D13" s="45" t="s">
        <v>101</v>
      </c>
      <c r="E13" s="162" t="s">
        <v>23</v>
      </c>
      <c r="F13" s="162" t="s">
        <v>23</v>
      </c>
      <c r="G13" s="162" t="s">
        <v>23</v>
      </c>
      <c r="H13" s="162" t="s">
        <v>23</v>
      </c>
      <c r="I13" s="162" t="s">
        <v>23</v>
      </c>
      <c r="J13" s="162" t="s">
        <v>23</v>
      </c>
      <c r="K13" s="162" t="s">
        <v>23</v>
      </c>
      <c r="L13" s="162" t="s">
        <v>23</v>
      </c>
      <c r="M13" s="50">
        <f t="shared" si="0"/>
        <v>0</v>
      </c>
      <c r="N13" s="51">
        <f t="shared" si="1"/>
        <v>0</v>
      </c>
      <c r="O13" s="163" t="str">
        <f t="shared" si="2"/>
        <v/>
      </c>
      <c r="P13" s="163" t="str">
        <f t="shared" si="3"/>
        <v/>
      </c>
      <c r="Q13" s="163" t="str">
        <f t="shared" si="4"/>
        <v>Moderado</v>
      </c>
      <c r="R13" s="56" t="str">
        <f t="shared" ref="R13:T13" si="12">+O13</f>
        <v/>
      </c>
      <c r="S13" s="56" t="str">
        <f t="shared" si="12"/>
        <v/>
      </c>
      <c r="T13" s="56" t="str">
        <f t="shared" si="12"/>
        <v>Moderado</v>
      </c>
      <c r="U13" s="57" t="s">
        <v>104</v>
      </c>
    </row>
    <row r="14" spans="1:34" ht="78" customHeight="1" x14ac:dyDescent="0.25">
      <c r="A14" s="23"/>
      <c r="B14" s="59"/>
      <c r="C14" s="45" t="s">
        <v>101</v>
      </c>
      <c r="D14" s="45" t="s">
        <v>101</v>
      </c>
      <c r="E14" s="162" t="s">
        <v>23</v>
      </c>
      <c r="F14" s="162" t="s">
        <v>23</v>
      </c>
      <c r="G14" s="162" t="s">
        <v>23</v>
      </c>
      <c r="H14" s="162" t="s">
        <v>23</v>
      </c>
      <c r="I14" s="162" t="s">
        <v>23</v>
      </c>
      <c r="J14" s="162" t="s">
        <v>23</v>
      </c>
      <c r="K14" s="162" t="s">
        <v>23</v>
      </c>
      <c r="L14" s="162" t="s">
        <v>23</v>
      </c>
      <c r="M14" s="50">
        <f t="shared" si="0"/>
        <v>0</v>
      </c>
      <c r="N14" s="51">
        <f t="shared" si="1"/>
        <v>0</v>
      </c>
      <c r="O14" s="163" t="str">
        <f t="shared" si="2"/>
        <v/>
      </c>
      <c r="P14" s="163" t="str">
        <f t="shared" si="3"/>
        <v/>
      </c>
      <c r="Q14" s="163" t="str">
        <f t="shared" si="4"/>
        <v>Moderado</v>
      </c>
      <c r="R14" s="56" t="str">
        <f t="shared" ref="R14:T14" si="13">+O14</f>
        <v/>
      </c>
      <c r="S14" s="56" t="str">
        <f t="shared" si="13"/>
        <v/>
      </c>
      <c r="T14" s="56" t="str">
        <f t="shared" si="13"/>
        <v>Moderado</v>
      </c>
      <c r="U14" s="57" t="s">
        <v>104</v>
      </c>
    </row>
    <row r="15" spans="1:34" ht="78" customHeight="1" x14ac:dyDescent="0.25">
      <c r="A15" s="23"/>
      <c r="B15" s="59"/>
      <c r="C15" s="45" t="s">
        <v>101</v>
      </c>
      <c r="D15" s="45" t="s">
        <v>101</v>
      </c>
      <c r="E15" s="162" t="s">
        <v>23</v>
      </c>
      <c r="F15" s="162" t="s">
        <v>23</v>
      </c>
      <c r="G15" s="162" t="s">
        <v>23</v>
      </c>
      <c r="H15" s="162" t="s">
        <v>23</v>
      </c>
      <c r="I15" s="162" t="s">
        <v>23</v>
      </c>
      <c r="J15" s="162" t="s">
        <v>23</v>
      </c>
      <c r="K15" s="162" t="s">
        <v>23</v>
      </c>
      <c r="L15" s="162" t="s">
        <v>23</v>
      </c>
      <c r="M15" s="50">
        <f t="shared" si="0"/>
        <v>0</v>
      </c>
      <c r="N15" s="51">
        <f t="shared" si="1"/>
        <v>0</v>
      </c>
      <c r="O15" s="163" t="str">
        <f t="shared" si="2"/>
        <v/>
      </c>
      <c r="P15" s="163" t="str">
        <f t="shared" si="3"/>
        <v/>
      </c>
      <c r="Q15" s="163" t="str">
        <f t="shared" si="4"/>
        <v>Moderado</v>
      </c>
      <c r="R15" s="56" t="str">
        <f t="shared" ref="R15:T15" si="14">+O15</f>
        <v/>
      </c>
      <c r="S15" s="56" t="str">
        <f t="shared" si="14"/>
        <v/>
      </c>
      <c r="T15" s="56" t="str">
        <f t="shared" si="14"/>
        <v>Moderado</v>
      </c>
      <c r="U15" s="57" t="s">
        <v>104</v>
      </c>
    </row>
    <row r="16" spans="1:34" ht="78" customHeight="1" x14ac:dyDescent="0.25">
      <c r="A16" s="23"/>
      <c r="B16" s="59"/>
      <c r="C16" s="45" t="s">
        <v>101</v>
      </c>
      <c r="D16" s="45" t="s">
        <v>101</v>
      </c>
      <c r="E16" s="162" t="s">
        <v>23</v>
      </c>
      <c r="F16" s="162" t="s">
        <v>23</v>
      </c>
      <c r="G16" s="162" t="s">
        <v>23</v>
      </c>
      <c r="H16" s="162" t="s">
        <v>23</v>
      </c>
      <c r="I16" s="162" t="s">
        <v>23</v>
      </c>
      <c r="J16" s="162" t="s">
        <v>23</v>
      </c>
      <c r="K16" s="162" t="s">
        <v>23</v>
      </c>
      <c r="L16" s="162" t="s">
        <v>23</v>
      </c>
      <c r="M16" s="50">
        <f t="shared" si="0"/>
        <v>0</v>
      </c>
      <c r="N16" s="51">
        <f t="shared" si="1"/>
        <v>0</v>
      </c>
      <c r="O16" s="163" t="str">
        <f t="shared" si="2"/>
        <v/>
      </c>
      <c r="P16" s="163" t="str">
        <f t="shared" si="3"/>
        <v/>
      </c>
      <c r="Q16" s="163" t="str">
        <f t="shared" si="4"/>
        <v>Moderado</v>
      </c>
      <c r="R16" s="56" t="str">
        <f t="shared" ref="R16:T16" si="15">+O16</f>
        <v/>
      </c>
      <c r="S16" s="56" t="str">
        <f t="shared" si="15"/>
        <v/>
      </c>
      <c r="T16" s="56" t="str">
        <f t="shared" si="15"/>
        <v>Moderado</v>
      </c>
      <c r="U16" s="57" t="s">
        <v>104</v>
      </c>
    </row>
    <row r="17" spans="1:21" ht="78" customHeight="1" x14ac:dyDescent="0.25">
      <c r="A17" s="23"/>
      <c r="B17" s="59"/>
      <c r="C17" s="45" t="s">
        <v>101</v>
      </c>
      <c r="D17" s="45" t="s">
        <v>101</v>
      </c>
      <c r="E17" s="162" t="s">
        <v>23</v>
      </c>
      <c r="F17" s="162" t="s">
        <v>23</v>
      </c>
      <c r="G17" s="162" t="s">
        <v>23</v>
      </c>
      <c r="H17" s="162" t="s">
        <v>23</v>
      </c>
      <c r="I17" s="162" t="s">
        <v>23</v>
      </c>
      <c r="J17" s="162" t="s">
        <v>23</v>
      </c>
      <c r="K17" s="162" t="s">
        <v>23</v>
      </c>
      <c r="L17" s="162" t="s">
        <v>23</v>
      </c>
      <c r="M17" s="50">
        <f t="shared" si="0"/>
        <v>0</v>
      </c>
      <c r="N17" s="51">
        <f t="shared" si="1"/>
        <v>0</v>
      </c>
      <c r="O17" s="163" t="str">
        <f t="shared" si="2"/>
        <v/>
      </c>
      <c r="P17" s="163" t="str">
        <f t="shared" si="3"/>
        <v/>
      </c>
      <c r="Q17" s="163" t="str">
        <f t="shared" si="4"/>
        <v>Moderado</v>
      </c>
      <c r="R17" s="56" t="str">
        <f t="shared" ref="R17:T17" si="16">+O17</f>
        <v/>
      </c>
      <c r="S17" s="56" t="str">
        <f t="shared" si="16"/>
        <v/>
      </c>
      <c r="T17" s="56" t="str">
        <f t="shared" si="16"/>
        <v>Moderado</v>
      </c>
      <c r="U17" s="57" t="s">
        <v>104</v>
      </c>
    </row>
    <row r="18" spans="1:21" ht="78" customHeight="1" x14ac:dyDescent="0.25">
      <c r="A18" s="23"/>
      <c r="B18" s="59"/>
      <c r="C18" s="45" t="s">
        <v>101</v>
      </c>
      <c r="D18" s="45" t="s">
        <v>101</v>
      </c>
      <c r="E18" s="162" t="s">
        <v>23</v>
      </c>
      <c r="F18" s="162" t="s">
        <v>23</v>
      </c>
      <c r="G18" s="162" t="s">
        <v>23</v>
      </c>
      <c r="H18" s="162" t="s">
        <v>23</v>
      </c>
      <c r="I18" s="162" t="s">
        <v>23</v>
      </c>
      <c r="J18" s="162" t="s">
        <v>23</v>
      </c>
      <c r="K18" s="162" t="s">
        <v>23</v>
      </c>
      <c r="L18" s="162" t="s">
        <v>23</v>
      </c>
      <c r="M18" s="50">
        <f t="shared" si="0"/>
        <v>0</v>
      </c>
      <c r="N18" s="51">
        <f t="shared" si="1"/>
        <v>0</v>
      </c>
      <c r="O18" s="163" t="str">
        <f t="shared" si="2"/>
        <v/>
      </c>
      <c r="P18" s="163" t="str">
        <f t="shared" si="3"/>
        <v/>
      </c>
      <c r="Q18" s="163" t="str">
        <f t="shared" si="4"/>
        <v>Moderado</v>
      </c>
      <c r="R18" s="56" t="str">
        <f t="shared" ref="R18:T18" si="17">+O18</f>
        <v/>
      </c>
      <c r="S18" s="56" t="str">
        <f t="shared" si="17"/>
        <v/>
      </c>
      <c r="T18" s="56" t="str">
        <f t="shared" si="17"/>
        <v>Moderado</v>
      </c>
      <c r="U18" s="57" t="s">
        <v>104</v>
      </c>
    </row>
    <row r="19" spans="1:21" ht="78" customHeight="1" x14ac:dyDescent="0.25">
      <c r="A19" s="23"/>
      <c r="B19" s="59"/>
      <c r="C19" s="45" t="s">
        <v>101</v>
      </c>
      <c r="D19" s="45" t="s">
        <v>101</v>
      </c>
      <c r="E19" s="162" t="s">
        <v>23</v>
      </c>
      <c r="F19" s="162" t="s">
        <v>23</v>
      </c>
      <c r="G19" s="162" t="s">
        <v>23</v>
      </c>
      <c r="H19" s="162" t="s">
        <v>23</v>
      </c>
      <c r="I19" s="162" t="s">
        <v>23</v>
      </c>
      <c r="J19" s="162" t="s">
        <v>23</v>
      </c>
      <c r="K19" s="162" t="s">
        <v>23</v>
      </c>
      <c r="L19" s="162" t="s">
        <v>23</v>
      </c>
      <c r="M19" s="50">
        <f t="shared" si="0"/>
        <v>0</v>
      </c>
      <c r="N19" s="51">
        <f t="shared" si="1"/>
        <v>0</v>
      </c>
      <c r="O19" s="163" t="str">
        <f t="shared" si="2"/>
        <v/>
      </c>
      <c r="P19" s="163" t="str">
        <f t="shared" si="3"/>
        <v/>
      </c>
      <c r="Q19" s="163" t="str">
        <f t="shared" si="4"/>
        <v>Moderado</v>
      </c>
      <c r="R19" s="56" t="str">
        <f t="shared" ref="R19:T19" si="18">+O19</f>
        <v/>
      </c>
      <c r="S19" s="56" t="str">
        <f t="shared" si="18"/>
        <v/>
      </c>
      <c r="T19" s="56" t="str">
        <f t="shared" si="18"/>
        <v>Moderado</v>
      </c>
      <c r="U19" s="57" t="s">
        <v>104</v>
      </c>
    </row>
    <row r="20" spans="1:21" ht="78" customHeight="1" x14ac:dyDescent="0.25">
      <c r="A20" s="23"/>
      <c r="B20" s="59"/>
      <c r="C20" s="45" t="s">
        <v>101</v>
      </c>
      <c r="D20" s="45" t="s">
        <v>101</v>
      </c>
      <c r="E20" s="162" t="s">
        <v>23</v>
      </c>
      <c r="F20" s="162" t="s">
        <v>23</v>
      </c>
      <c r="G20" s="162" t="s">
        <v>23</v>
      </c>
      <c r="H20" s="162" t="s">
        <v>23</v>
      </c>
      <c r="I20" s="162" t="s">
        <v>23</v>
      </c>
      <c r="J20" s="162" t="s">
        <v>23</v>
      </c>
      <c r="K20" s="162" t="s">
        <v>23</v>
      </c>
      <c r="L20" s="162" t="s">
        <v>23</v>
      </c>
      <c r="M20" s="50">
        <f t="shared" si="0"/>
        <v>0</v>
      </c>
      <c r="N20" s="51">
        <f t="shared" si="1"/>
        <v>0</v>
      </c>
      <c r="O20" s="163" t="str">
        <f t="shared" si="2"/>
        <v/>
      </c>
      <c r="P20" s="163" t="str">
        <f t="shared" si="3"/>
        <v/>
      </c>
      <c r="Q20" s="163" t="str">
        <f t="shared" si="4"/>
        <v>Moderado</v>
      </c>
      <c r="R20" s="56" t="str">
        <f t="shared" ref="R20:T20" si="19">+O20</f>
        <v/>
      </c>
      <c r="S20" s="56" t="str">
        <f t="shared" si="19"/>
        <v/>
      </c>
      <c r="T20" s="56" t="str">
        <f t="shared" si="19"/>
        <v>Moderado</v>
      </c>
      <c r="U20" s="57" t="s">
        <v>104</v>
      </c>
    </row>
    <row r="21" spans="1:21" ht="78" customHeight="1" x14ac:dyDescent="0.25">
      <c r="A21" s="23"/>
      <c r="B21" s="59"/>
      <c r="C21" s="45" t="s">
        <v>101</v>
      </c>
      <c r="D21" s="45" t="s">
        <v>101</v>
      </c>
      <c r="E21" s="162" t="s">
        <v>23</v>
      </c>
      <c r="F21" s="162" t="s">
        <v>23</v>
      </c>
      <c r="G21" s="162" t="s">
        <v>23</v>
      </c>
      <c r="H21" s="162" t="s">
        <v>23</v>
      </c>
      <c r="I21" s="162" t="s">
        <v>23</v>
      </c>
      <c r="J21" s="162" t="s">
        <v>23</v>
      </c>
      <c r="K21" s="162" t="s">
        <v>23</v>
      </c>
      <c r="L21" s="162" t="s">
        <v>23</v>
      </c>
      <c r="M21" s="50">
        <f t="shared" si="0"/>
        <v>0</v>
      </c>
      <c r="N21" s="51">
        <f t="shared" si="1"/>
        <v>0</v>
      </c>
      <c r="O21" s="163" t="str">
        <f t="shared" si="2"/>
        <v/>
      </c>
      <c r="P21" s="163" t="str">
        <f t="shared" si="3"/>
        <v/>
      </c>
      <c r="Q21" s="163" t="str">
        <f t="shared" si="4"/>
        <v>Moderado</v>
      </c>
      <c r="R21" s="56" t="str">
        <f t="shared" ref="R21:T21" si="20">+O21</f>
        <v/>
      </c>
      <c r="S21" s="56" t="str">
        <f t="shared" si="20"/>
        <v/>
      </c>
      <c r="T21" s="56" t="str">
        <f t="shared" si="20"/>
        <v>Moderado</v>
      </c>
      <c r="U21" s="57" t="s">
        <v>104</v>
      </c>
    </row>
    <row r="22" spans="1:21" ht="78" customHeight="1" x14ac:dyDescent="0.25">
      <c r="A22" s="23"/>
      <c r="B22" s="59"/>
      <c r="C22" s="45" t="s">
        <v>101</v>
      </c>
      <c r="D22" s="45" t="s">
        <v>101</v>
      </c>
      <c r="E22" s="162" t="s">
        <v>23</v>
      </c>
      <c r="F22" s="162" t="s">
        <v>23</v>
      </c>
      <c r="G22" s="162" t="s">
        <v>23</v>
      </c>
      <c r="H22" s="162" t="s">
        <v>23</v>
      </c>
      <c r="I22" s="162" t="s">
        <v>23</v>
      </c>
      <c r="J22" s="162" t="s">
        <v>23</v>
      </c>
      <c r="K22" s="162" t="s">
        <v>23</v>
      </c>
      <c r="L22" s="162" t="s">
        <v>23</v>
      </c>
      <c r="M22" s="50">
        <f t="shared" si="0"/>
        <v>0</v>
      </c>
      <c r="N22" s="51">
        <f t="shared" si="1"/>
        <v>0</v>
      </c>
      <c r="O22" s="163" t="str">
        <f t="shared" si="2"/>
        <v/>
      </c>
      <c r="P22" s="163" t="str">
        <f t="shared" si="3"/>
        <v/>
      </c>
      <c r="Q22" s="163" t="str">
        <f t="shared" si="4"/>
        <v>Moderado</v>
      </c>
      <c r="R22" s="56" t="str">
        <f t="shared" ref="R22:T22" si="21">+O22</f>
        <v/>
      </c>
      <c r="S22" s="56" t="str">
        <f t="shared" si="21"/>
        <v/>
      </c>
      <c r="T22" s="56" t="str">
        <f t="shared" si="21"/>
        <v>Moderado</v>
      </c>
      <c r="U22" s="57" t="s">
        <v>104</v>
      </c>
    </row>
    <row r="23" spans="1:21" ht="78" customHeight="1" x14ac:dyDescent="0.25">
      <c r="A23" s="23"/>
      <c r="B23" s="59"/>
      <c r="C23" s="45" t="s">
        <v>101</v>
      </c>
      <c r="D23" s="45" t="s">
        <v>101</v>
      </c>
      <c r="E23" s="162" t="s">
        <v>23</v>
      </c>
      <c r="F23" s="162" t="s">
        <v>23</v>
      </c>
      <c r="G23" s="162" t="s">
        <v>23</v>
      </c>
      <c r="H23" s="162" t="s">
        <v>23</v>
      </c>
      <c r="I23" s="162" t="s">
        <v>23</v>
      </c>
      <c r="J23" s="162" t="s">
        <v>23</v>
      </c>
      <c r="K23" s="162" t="s">
        <v>23</v>
      </c>
      <c r="L23" s="162" t="s">
        <v>23</v>
      </c>
      <c r="M23" s="50">
        <f t="shared" si="0"/>
        <v>0</v>
      </c>
      <c r="N23" s="51">
        <f t="shared" si="1"/>
        <v>0</v>
      </c>
      <c r="O23" s="163" t="str">
        <f t="shared" si="2"/>
        <v/>
      </c>
      <c r="P23" s="163" t="str">
        <f t="shared" si="3"/>
        <v/>
      </c>
      <c r="Q23" s="163" t="str">
        <f t="shared" si="4"/>
        <v>Moderado</v>
      </c>
      <c r="R23" s="56" t="str">
        <f t="shared" ref="R23:T23" si="22">+O23</f>
        <v/>
      </c>
      <c r="S23" s="56" t="str">
        <f t="shared" si="22"/>
        <v/>
      </c>
      <c r="T23" s="56" t="str">
        <f t="shared" si="22"/>
        <v>Moderado</v>
      </c>
      <c r="U23" s="57" t="s">
        <v>104</v>
      </c>
    </row>
    <row r="24" spans="1:21" ht="78" customHeight="1" x14ac:dyDescent="0.25">
      <c r="A24" s="23"/>
      <c r="B24" s="59"/>
      <c r="C24" s="45" t="s">
        <v>101</v>
      </c>
      <c r="D24" s="45" t="s">
        <v>101</v>
      </c>
      <c r="E24" s="162" t="s">
        <v>23</v>
      </c>
      <c r="F24" s="162" t="s">
        <v>23</v>
      </c>
      <c r="G24" s="162" t="s">
        <v>23</v>
      </c>
      <c r="H24" s="162" t="s">
        <v>23</v>
      </c>
      <c r="I24" s="162" t="s">
        <v>23</v>
      </c>
      <c r="J24" s="162" t="s">
        <v>23</v>
      </c>
      <c r="K24" s="162" t="s">
        <v>23</v>
      </c>
      <c r="L24" s="162" t="s">
        <v>23</v>
      </c>
      <c r="M24" s="50">
        <f t="shared" si="0"/>
        <v>0</v>
      </c>
      <c r="N24" s="51">
        <f t="shared" si="1"/>
        <v>0</v>
      </c>
      <c r="O24" s="163" t="str">
        <f t="shared" si="2"/>
        <v/>
      </c>
      <c r="P24" s="163" t="str">
        <f t="shared" si="3"/>
        <v/>
      </c>
      <c r="Q24" s="163" t="str">
        <f t="shared" si="4"/>
        <v>Moderado</v>
      </c>
      <c r="R24" s="56" t="str">
        <f t="shared" ref="R24:T24" si="23">+O24</f>
        <v/>
      </c>
      <c r="S24" s="56" t="str">
        <f t="shared" si="23"/>
        <v/>
      </c>
      <c r="T24" s="56" t="str">
        <f t="shared" si="23"/>
        <v>Moderado</v>
      </c>
      <c r="U24" s="57" t="s">
        <v>104</v>
      </c>
    </row>
    <row r="25" spans="1:21" ht="78" customHeight="1" x14ac:dyDescent="0.25">
      <c r="A25" s="23"/>
      <c r="B25" s="59"/>
      <c r="C25" s="45" t="s">
        <v>101</v>
      </c>
      <c r="D25" s="45" t="s">
        <v>101</v>
      </c>
      <c r="E25" s="162" t="s">
        <v>23</v>
      </c>
      <c r="F25" s="162" t="s">
        <v>23</v>
      </c>
      <c r="G25" s="162" t="s">
        <v>23</v>
      </c>
      <c r="H25" s="162" t="s">
        <v>23</v>
      </c>
      <c r="I25" s="162" t="s">
        <v>23</v>
      </c>
      <c r="J25" s="162" t="s">
        <v>23</v>
      </c>
      <c r="K25" s="162" t="s">
        <v>23</v>
      </c>
      <c r="L25" s="162" t="s">
        <v>23</v>
      </c>
      <c r="M25" s="50">
        <f t="shared" si="0"/>
        <v>0</v>
      </c>
      <c r="N25" s="51">
        <f t="shared" si="1"/>
        <v>0</v>
      </c>
      <c r="O25" s="163" t="str">
        <f t="shared" si="2"/>
        <v/>
      </c>
      <c r="P25" s="163" t="str">
        <f t="shared" si="3"/>
        <v/>
      </c>
      <c r="Q25" s="163" t="str">
        <f t="shared" si="4"/>
        <v>Moderado</v>
      </c>
      <c r="R25" s="56" t="str">
        <f t="shared" ref="R25:T25" si="24">+O25</f>
        <v/>
      </c>
      <c r="S25" s="56" t="str">
        <f t="shared" si="24"/>
        <v/>
      </c>
      <c r="T25" s="56" t="str">
        <f t="shared" si="24"/>
        <v>Moderado</v>
      </c>
      <c r="U25" s="57" t="s">
        <v>104</v>
      </c>
    </row>
    <row r="26" spans="1:21" ht="78" customHeight="1" x14ac:dyDescent="0.25">
      <c r="A26" s="23"/>
      <c r="B26" s="59"/>
      <c r="C26" s="45" t="s">
        <v>101</v>
      </c>
      <c r="D26" s="45" t="s">
        <v>101</v>
      </c>
      <c r="E26" s="162" t="s">
        <v>23</v>
      </c>
      <c r="F26" s="162" t="s">
        <v>23</v>
      </c>
      <c r="G26" s="162" t="s">
        <v>23</v>
      </c>
      <c r="H26" s="162" t="s">
        <v>23</v>
      </c>
      <c r="I26" s="162" t="s">
        <v>23</v>
      </c>
      <c r="J26" s="162" t="s">
        <v>23</v>
      </c>
      <c r="K26" s="162" t="s">
        <v>23</v>
      </c>
      <c r="L26" s="162" t="s">
        <v>23</v>
      </c>
      <c r="M26" s="50">
        <f t="shared" si="0"/>
        <v>0</v>
      </c>
      <c r="N26" s="51">
        <f t="shared" si="1"/>
        <v>0</v>
      </c>
      <c r="O26" s="163" t="str">
        <f t="shared" si="2"/>
        <v/>
      </c>
      <c r="P26" s="163" t="str">
        <f t="shared" si="3"/>
        <v/>
      </c>
      <c r="Q26" s="163" t="str">
        <f t="shared" si="4"/>
        <v>Moderado</v>
      </c>
      <c r="R26" s="56" t="str">
        <f t="shared" ref="R26:T26" si="25">+O26</f>
        <v/>
      </c>
      <c r="S26" s="56" t="str">
        <f t="shared" si="25"/>
        <v/>
      </c>
      <c r="T26" s="56" t="str">
        <f t="shared" si="25"/>
        <v>Moderado</v>
      </c>
      <c r="U26" s="57" t="s">
        <v>104</v>
      </c>
    </row>
    <row r="27" spans="1:21" ht="78" customHeight="1" x14ac:dyDescent="0.25">
      <c r="A27" s="23"/>
      <c r="B27" s="59"/>
      <c r="C27" s="45" t="s">
        <v>101</v>
      </c>
      <c r="D27" s="45" t="s">
        <v>101</v>
      </c>
      <c r="E27" s="162" t="s">
        <v>23</v>
      </c>
      <c r="F27" s="162" t="s">
        <v>23</v>
      </c>
      <c r="G27" s="162" t="s">
        <v>23</v>
      </c>
      <c r="H27" s="162" t="s">
        <v>23</v>
      </c>
      <c r="I27" s="162" t="s">
        <v>23</v>
      </c>
      <c r="J27" s="162" t="s">
        <v>23</v>
      </c>
      <c r="K27" s="162" t="s">
        <v>23</v>
      </c>
      <c r="L27" s="162" t="s">
        <v>23</v>
      </c>
      <c r="M27" s="50">
        <f t="shared" si="0"/>
        <v>0</v>
      </c>
      <c r="N27" s="51">
        <f t="shared" si="1"/>
        <v>0</v>
      </c>
      <c r="O27" s="163" t="str">
        <f t="shared" si="2"/>
        <v/>
      </c>
      <c r="P27" s="163" t="str">
        <f t="shared" si="3"/>
        <v/>
      </c>
      <c r="Q27" s="163" t="str">
        <f t="shared" si="4"/>
        <v>Moderado</v>
      </c>
      <c r="R27" s="56" t="str">
        <f t="shared" ref="R27:T27" si="26">+O27</f>
        <v/>
      </c>
      <c r="S27" s="56" t="str">
        <f t="shared" si="26"/>
        <v/>
      </c>
      <c r="T27" s="56" t="str">
        <f t="shared" si="26"/>
        <v>Moderado</v>
      </c>
      <c r="U27" s="57" t="s">
        <v>104</v>
      </c>
    </row>
    <row r="28" spans="1:21" ht="78" customHeight="1" x14ac:dyDescent="0.25">
      <c r="A28" s="23"/>
      <c r="B28" s="59"/>
      <c r="C28" s="45" t="s">
        <v>101</v>
      </c>
      <c r="D28" s="45" t="s">
        <v>101</v>
      </c>
      <c r="E28" s="162" t="s">
        <v>23</v>
      </c>
      <c r="F28" s="162" t="s">
        <v>23</v>
      </c>
      <c r="G28" s="162" t="s">
        <v>23</v>
      </c>
      <c r="H28" s="162" t="s">
        <v>23</v>
      </c>
      <c r="I28" s="162" t="s">
        <v>23</v>
      </c>
      <c r="J28" s="162" t="s">
        <v>23</v>
      </c>
      <c r="K28" s="162" t="s">
        <v>23</v>
      </c>
      <c r="L28" s="162" t="s">
        <v>23</v>
      </c>
      <c r="M28" s="50">
        <f t="shared" si="0"/>
        <v>0</v>
      </c>
      <c r="N28" s="51">
        <f t="shared" si="1"/>
        <v>0</v>
      </c>
      <c r="O28" s="163" t="str">
        <f t="shared" si="2"/>
        <v/>
      </c>
      <c r="P28" s="163" t="str">
        <f t="shared" si="3"/>
        <v/>
      </c>
      <c r="Q28" s="163" t="str">
        <f t="shared" si="4"/>
        <v>Moderado</v>
      </c>
      <c r="R28" s="56" t="str">
        <f t="shared" ref="R28:T28" si="27">+O28</f>
        <v/>
      </c>
      <c r="S28" s="56" t="str">
        <f t="shared" si="27"/>
        <v/>
      </c>
      <c r="T28" s="56" t="str">
        <f t="shared" si="27"/>
        <v>Moderado</v>
      </c>
      <c r="U28" s="57" t="s">
        <v>104</v>
      </c>
    </row>
    <row r="29" spans="1:21" ht="78" customHeight="1" x14ac:dyDescent="0.25">
      <c r="A29" s="23"/>
      <c r="B29" s="59"/>
      <c r="C29" s="45" t="s">
        <v>101</v>
      </c>
      <c r="D29" s="45" t="s">
        <v>101</v>
      </c>
      <c r="E29" s="162" t="s">
        <v>23</v>
      </c>
      <c r="F29" s="162" t="s">
        <v>23</v>
      </c>
      <c r="G29" s="162" t="s">
        <v>23</v>
      </c>
      <c r="H29" s="162" t="s">
        <v>23</v>
      </c>
      <c r="I29" s="162" t="s">
        <v>23</v>
      </c>
      <c r="J29" s="162" t="s">
        <v>23</v>
      </c>
      <c r="K29" s="162" t="s">
        <v>23</v>
      </c>
      <c r="L29" s="162" t="s">
        <v>23</v>
      </c>
      <c r="M29" s="50">
        <f t="shared" si="0"/>
        <v>0</v>
      </c>
      <c r="N29" s="51">
        <f t="shared" si="1"/>
        <v>0</v>
      </c>
      <c r="O29" s="163" t="str">
        <f t="shared" si="2"/>
        <v/>
      </c>
      <c r="P29" s="163" t="str">
        <f t="shared" si="3"/>
        <v/>
      </c>
      <c r="Q29" s="163" t="str">
        <f t="shared" si="4"/>
        <v>Moderado</v>
      </c>
      <c r="R29" s="56" t="str">
        <f t="shared" ref="R29:T29" si="28">+O29</f>
        <v/>
      </c>
      <c r="S29" s="56" t="str">
        <f t="shared" si="28"/>
        <v/>
      </c>
      <c r="T29" s="56" t="str">
        <f t="shared" si="28"/>
        <v>Moderado</v>
      </c>
      <c r="U29" s="57" t="s">
        <v>104</v>
      </c>
    </row>
    <row r="30" spans="1:21" ht="34.5" customHeight="1" x14ac:dyDescent="0.25">
      <c r="A30" s="23"/>
      <c r="B30" s="63"/>
      <c r="C30" s="76" t="s">
        <v>101</v>
      </c>
      <c r="D30" s="76" t="s">
        <v>101</v>
      </c>
      <c r="E30" s="162" t="s">
        <v>23</v>
      </c>
      <c r="F30" s="162" t="s">
        <v>23</v>
      </c>
      <c r="G30" s="162" t="s">
        <v>23</v>
      </c>
      <c r="H30" s="162" t="s">
        <v>23</v>
      </c>
      <c r="I30" s="162" t="s">
        <v>23</v>
      </c>
      <c r="J30" s="162" t="s">
        <v>23</v>
      </c>
      <c r="K30" s="162" t="s">
        <v>23</v>
      </c>
      <c r="L30" s="162" t="s">
        <v>23</v>
      </c>
      <c r="M30" s="50">
        <f t="shared" si="0"/>
        <v>0</v>
      </c>
      <c r="N30" s="51">
        <f t="shared" si="1"/>
        <v>0</v>
      </c>
      <c r="O30" s="163" t="str">
        <f t="shared" si="2"/>
        <v/>
      </c>
      <c r="P30" s="163" t="str">
        <f t="shared" si="3"/>
        <v/>
      </c>
      <c r="Q30" s="163" t="str">
        <f t="shared" si="4"/>
        <v>Moderado</v>
      </c>
      <c r="R30" s="56" t="str">
        <f t="shared" ref="R30:T30" si="29">+O30</f>
        <v/>
      </c>
      <c r="S30" s="56" t="str">
        <f t="shared" si="29"/>
        <v/>
      </c>
      <c r="T30" s="56" t="str">
        <f t="shared" si="29"/>
        <v>Moderado</v>
      </c>
      <c r="U30" s="57" t="s">
        <v>104</v>
      </c>
    </row>
    <row r="31" spans="1:21" ht="34.5" customHeight="1" x14ac:dyDescent="0.25">
      <c r="A31" s="23"/>
      <c r="B31" s="63"/>
      <c r="C31" s="76" t="s">
        <v>101</v>
      </c>
      <c r="D31" s="76" t="s">
        <v>101</v>
      </c>
      <c r="E31" s="162" t="s">
        <v>23</v>
      </c>
      <c r="F31" s="162" t="s">
        <v>23</v>
      </c>
      <c r="G31" s="162" t="s">
        <v>23</v>
      </c>
      <c r="H31" s="162" t="s">
        <v>23</v>
      </c>
      <c r="I31" s="162" t="s">
        <v>23</v>
      </c>
      <c r="J31" s="162" t="s">
        <v>23</v>
      </c>
      <c r="K31" s="162" t="s">
        <v>23</v>
      </c>
      <c r="L31" s="162" t="s">
        <v>23</v>
      </c>
      <c r="M31" s="50">
        <f t="shared" si="0"/>
        <v>0</v>
      </c>
      <c r="N31" s="51">
        <f t="shared" si="1"/>
        <v>0</v>
      </c>
      <c r="O31" s="163" t="str">
        <f t="shared" si="2"/>
        <v/>
      </c>
      <c r="P31" s="163" t="str">
        <f t="shared" si="3"/>
        <v/>
      </c>
      <c r="Q31" s="163" t="str">
        <f t="shared" si="4"/>
        <v>Moderado</v>
      </c>
      <c r="R31" s="56" t="str">
        <f t="shared" ref="R31:T31" si="30">+O31</f>
        <v/>
      </c>
      <c r="S31" s="56" t="str">
        <f t="shared" si="30"/>
        <v/>
      </c>
      <c r="T31" s="56" t="str">
        <f t="shared" si="30"/>
        <v>Moderado</v>
      </c>
      <c r="U31" s="57" t="s">
        <v>104</v>
      </c>
    </row>
    <row r="32" spans="1:21" ht="34.5" customHeight="1" x14ac:dyDescent="0.25">
      <c r="A32" s="23"/>
      <c r="B32" s="63"/>
      <c r="C32" s="76" t="s">
        <v>101</v>
      </c>
      <c r="D32" s="76" t="s">
        <v>101</v>
      </c>
      <c r="E32" s="162" t="s">
        <v>23</v>
      </c>
      <c r="F32" s="162" t="s">
        <v>23</v>
      </c>
      <c r="G32" s="162" t="s">
        <v>23</v>
      </c>
      <c r="H32" s="162" t="s">
        <v>23</v>
      </c>
      <c r="I32" s="162" t="s">
        <v>23</v>
      </c>
      <c r="J32" s="162" t="s">
        <v>23</v>
      </c>
      <c r="K32" s="162" t="s">
        <v>23</v>
      </c>
      <c r="L32" s="162" t="s">
        <v>23</v>
      </c>
      <c r="M32" s="50">
        <f t="shared" si="0"/>
        <v>0</v>
      </c>
      <c r="N32" s="51">
        <f t="shared" si="1"/>
        <v>0</v>
      </c>
      <c r="O32" s="163" t="str">
        <f t="shared" si="2"/>
        <v/>
      </c>
      <c r="P32" s="163" t="str">
        <f t="shared" si="3"/>
        <v/>
      </c>
      <c r="Q32" s="163" t="str">
        <f t="shared" si="4"/>
        <v>Moderado</v>
      </c>
      <c r="R32" s="56" t="str">
        <f t="shared" ref="R32:T32" si="31">+O32</f>
        <v/>
      </c>
      <c r="S32" s="56" t="str">
        <f t="shared" si="31"/>
        <v/>
      </c>
      <c r="T32" s="56" t="str">
        <f t="shared" si="31"/>
        <v>Moderado</v>
      </c>
      <c r="U32" s="57" t="s">
        <v>104</v>
      </c>
    </row>
    <row r="33" spans="1:21" ht="34.5" customHeight="1" x14ac:dyDescent="0.25">
      <c r="A33" s="23"/>
      <c r="B33" s="63"/>
      <c r="C33" s="76" t="s">
        <v>101</v>
      </c>
      <c r="D33" s="76" t="s">
        <v>101</v>
      </c>
      <c r="E33" s="162" t="s">
        <v>23</v>
      </c>
      <c r="F33" s="162" t="s">
        <v>23</v>
      </c>
      <c r="G33" s="162" t="s">
        <v>23</v>
      </c>
      <c r="H33" s="162" t="s">
        <v>23</v>
      </c>
      <c r="I33" s="162" t="s">
        <v>23</v>
      </c>
      <c r="J33" s="162" t="s">
        <v>23</v>
      </c>
      <c r="K33" s="162" t="s">
        <v>23</v>
      </c>
      <c r="L33" s="162" t="s">
        <v>23</v>
      </c>
      <c r="M33" s="50">
        <f t="shared" si="0"/>
        <v>0</v>
      </c>
      <c r="N33" s="51">
        <f t="shared" si="1"/>
        <v>0</v>
      </c>
      <c r="O33" s="163" t="str">
        <f t="shared" si="2"/>
        <v/>
      </c>
      <c r="P33" s="163" t="str">
        <f t="shared" si="3"/>
        <v/>
      </c>
      <c r="Q33" s="163" t="str">
        <f t="shared" si="4"/>
        <v>Moderado</v>
      </c>
      <c r="R33" s="56" t="str">
        <f t="shared" ref="R33:T33" si="32">+O33</f>
        <v/>
      </c>
      <c r="S33" s="56" t="str">
        <f t="shared" si="32"/>
        <v/>
      </c>
      <c r="T33" s="56" t="str">
        <f t="shared" si="32"/>
        <v>Moderado</v>
      </c>
      <c r="U33" s="57" t="s">
        <v>104</v>
      </c>
    </row>
    <row r="34" spans="1:21" ht="34.5" customHeight="1" x14ac:dyDescent="0.25">
      <c r="A34" s="23"/>
      <c r="B34" s="63"/>
      <c r="C34" s="76" t="s">
        <v>101</v>
      </c>
      <c r="D34" s="76" t="s">
        <v>101</v>
      </c>
      <c r="E34" s="162" t="s">
        <v>23</v>
      </c>
      <c r="F34" s="162" t="s">
        <v>23</v>
      </c>
      <c r="G34" s="162" t="s">
        <v>23</v>
      </c>
      <c r="H34" s="162" t="s">
        <v>23</v>
      </c>
      <c r="I34" s="162" t="s">
        <v>23</v>
      </c>
      <c r="J34" s="162" t="s">
        <v>23</v>
      </c>
      <c r="K34" s="162" t="s">
        <v>23</v>
      </c>
      <c r="L34" s="162" t="s">
        <v>23</v>
      </c>
      <c r="M34" s="50">
        <f t="shared" si="0"/>
        <v>0</v>
      </c>
      <c r="N34" s="51">
        <f t="shared" si="1"/>
        <v>0</v>
      </c>
      <c r="O34" s="163" t="str">
        <f t="shared" si="2"/>
        <v/>
      </c>
      <c r="P34" s="163" t="str">
        <f t="shared" si="3"/>
        <v/>
      </c>
      <c r="Q34" s="163" t="str">
        <f t="shared" si="4"/>
        <v>Moderado</v>
      </c>
      <c r="R34" s="56" t="str">
        <f t="shared" ref="R34:T34" si="33">+O34</f>
        <v/>
      </c>
      <c r="S34" s="56" t="str">
        <f t="shared" si="33"/>
        <v/>
      </c>
      <c r="T34" s="56" t="str">
        <f t="shared" si="33"/>
        <v>Moderado</v>
      </c>
      <c r="U34" s="57" t="s">
        <v>104</v>
      </c>
    </row>
    <row r="35" spans="1:21" ht="34.5" customHeight="1" x14ac:dyDescent="0.25">
      <c r="A35" s="23"/>
      <c r="B35" s="63"/>
      <c r="C35" s="76" t="s">
        <v>101</v>
      </c>
      <c r="D35" s="76" t="s">
        <v>101</v>
      </c>
      <c r="E35" s="162" t="s">
        <v>23</v>
      </c>
      <c r="F35" s="162" t="s">
        <v>23</v>
      </c>
      <c r="G35" s="162" t="s">
        <v>23</v>
      </c>
      <c r="H35" s="162" t="s">
        <v>23</v>
      </c>
      <c r="I35" s="162" t="s">
        <v>23</v>
      </c>
      <c r="J35" s="162" t="s">
        <v>23</v>
      </c>
      <c r="K35" s="162" t="s">
        <v>23</v>
      </c>
      <c r="L35" s="162" t="s">
        <v>23</v>
      </c>
      <c r="M35" s="50">
        <f t="shared" si="0"/>
        <v>0</v>
      </c>
      <c r="N35" s="51">
        <f t="shared" si="1"/>
        <v>0</v>
      </c>
      <c r="O35" s="163" t="str">
        <f t="shared" si="2"/>
        <v/>
      </c>
      <c r="P35" s="163" t="str">
        <f t="shared" si="3"/>
        <v/>
      </c>
      <c r="Q35" s="163" t="str">
        <f t="shared" si="4"/>
        <v>Moderado</v>
      </c>
      <c r="R35" s="56" t="str">
        <f t="shared" ref="R35:T35" si="34">+O35</f>
        <v/>
      </c>
      <c r="S35" s="56" t="str">
        <f t="shared" si="34"/>
        <v/>
      </c>
      <c r="T35" s="56" t="str">
        <f t="shared" si="34"/>
        <v>Moderado</v>
      </c>
      <c r="U35" s="57" t="s">
        <v>104</v>
      </c>
    </row>
    <row r="36" spans="1:21" ht="34.5" customHeight="1" x14ac:dyDescent="0.25">
      <c r="A36" s="23"/>
      <c r="B36" s="63"/>
      <c r="C36" s="76" t="s">
        <v>101</v>
      </c>
      <c r="D36" s="76" t="s">
        <v>101</v>
      </c>
      <c r="E36" s="162" t="s">
        <v>23</v>
      </c>
      <c r="F36" s="162" t="s">
        <v>23</v>
      </c>
      <c r="G36" s="162" t="s">
        <v>23</v>
      </c>
      <c r="H36" s="162" t="s">
        <v>23</v>
      </c>
      <c r="I36" s="162" t="s">
        <v>23</v>
      </c>
      <c r="J36" s="162" t="s">
        <v>23</v>
      </c>
      <c r="K36" s="162" t="s">
        <v>23</v>
      </c>
      <c r="L36" s="162" t="s">
        <v>23</v>
      </c>
      <c r="M36" s="50">
        <f t="shared" si="0"/>
        <v>0</v>
      </c>
      <c r="N36" s="51">
        <f t="shared" si="1"/>
        <v>0</v>
      </c>
      <c r="O36" s="163" t="str">
        <f t="shared" si="2"/>
        <v/>
      </c>
      <c r="P36" s="163" t="str">
        <f t="shared" si="3"/>
        <v/>
      </c>
      <c r="Q36" s="163" t="str">
        <f t="shared" si="4"/>
        <v>Moderado</v>
      </c>
      <c r="R36" s="56" t="str">
        <f t="shared" ref="R36:T36" si="35">+O36</f>
        <v/>
      </c>
      <c r="S36" s="56" t="str">
        <f t="shared" si="35"/>
        <v/>
      </c>
      <c r="T36" s="56" t="str">
        <f t="shared" si="35"/>
        <v>Moderado</v>
      </c>
      <c r="U36" s="57" t="s">
        <v>104</v>
      </c>
    </row>
    <row r="37" spans="1:21" ht="34.5" customHeight="1" x14ac:dyDescent="0.25">
      <c r="A37" s="23"/>
      <c r="B37" s="63"/>
      <c r="C37" s="76" t="s">
        <v>101</v>
      </c>
      <c r="D37" s="76" t="s">
        <v>101</v>
      </c>
      <c r="E37" s="162" t="s">
        <v>23</v>
      </c>
      <c r="F37" s="162" t="s">
        <v>23</v>
      </c>
      <c r="G37" s="162" t="s">
        <v>23</v>
      </c>
      <c r="H37" s="162" t="s">
        <v>23</v>
      </c>
      <c r="I37" s="162" t="s">
        <v>23</v>
      </c>
      <c r="J37" s="162" t="s">
        <v>23</v>
      </c>
      <c r="K37" s="162" t="s">
        <v>23</v>
      </c>
      <c r="L37" s="162" t="s">
        <v>23</v>
      </c>
      <c r="M37" s="50">
        <f t="shared" si="0"/>
        <v>0</v>
      </c>
      <c r="N37" s="51">
        <f t="shared" si="1"/>
        <v>0</v>
      </c>
      <c r="O37" s="163" t="str">
        <f t="shared" si="2"/>
        <v/>
      </c>
      <c r="P37" s="163" t="str">
        <f t="shared" si="3"/>
        <v/>
      </c>
      <c r="Q37" s="163" t="str">
        <f t="shared" si="4"/>
        <v>Moderado</v>
      </c>
      <c r="R37" s="56" t="str">
        <f t="shared" ref="R37:T37" si="36">+O37</f>
        <v/>
      </c>
      <c r="S37" s="56" t="str">
        <f t="shared" si="36"/>
        <v/>
      </c>
      <c r="T37" s="56" t="str">
        <f t="shared" si="36"/>
        <v>Moderado</v>
      </c>
      <c r="U37" s="57" t="s">
        <v>104</v>
      </c>
    </row>
    <row r="38" spans="1:21" ht="34.5" customHeight="1" x14ac:dyDescent="0.25">
      <c r="A38" s="23"/>
      <c r="B38" s="63"/>
      <c r="C38" s="76" t="s">
        <v>101</v>
      </c>
      <c r="D38" s="76" t="s">
        <v>101</v>
      </c>
      <c r="E38" s="162" t="s">
        <v>23</v>
      </c>
      <c r="F38" s="162" t="s">
        <v>23</v>
      </c>
      <c r="G38" s="162" t="s">
        <v>23</v>
      </c>
      <c r="H38" s="162" t="s">
        <v>23</v>
      </c>
      <c r="I38" s="162" t="s">
        <v>23</v>
      </c>
      <c r="J38" s="162" t="s">
        <v>23</v>
      </c>
      <c r="K38" s="162" t="s">
        <v>23</v>
      </c>
      <c r="L38" s="162" t="s">
        <v>23</v>
      </c>
      <c r="M38" s="50">
        <f t="shared" si="0"/>
        <v>0</v>
      </c>
      <c r="N38" s="51">
        <f t="shared" si="1"/>
        <v>0</v>
      </c>
      <c r="O38" s="163" t="str">
        <f t="shared" si="2"/>
        <v/>
      </c>
      <c r="P38" s="163" t="str">
        <f t="shared" si="3"/>
        <v/>
      </c>
      <c r="Q38" s="163" t="str">
        <f t="shared" si="4"/>
        <v>Moderado</v>
      </c>
      <c r="R38" s="56" t="str">
        <f t="shared" ref="R38:T38" si="37">+O38</f>
        <v/>
      </c>
      <c r="S38" s="56" t="str">
        <f t="shared" si="37"/>
        <v/>
      </c>
      <c r="T38" s="56" t="str">
        <f t="shared" si="37"/>
        <v>Moderado</v>
      </c>
      <c r="U38" s="57" t="s">
        <v>104</v>
      </c>
    </row>
    <row r="39" spans="1:21" ht="34.5" customHeight="1" x14ac:dyDescent="0.25">
      <c r="A39" s="23"/>
      <c r="B39" s="63"/>
      <c r="C39" s="76" t="s">
        <v>101</v>
      </c>
      <c r="D39" s="76" t="s">
        <v>101</v>
      </c>
      <c r="E39" s="162" t="s">
        <v>23</v>
      </c>
      <c r="F39" s="162" t="s">
        <v>23</v>
      </c>
      <c r="G39" s="162" t="s">
        <v>23</v>
      </c>
      <c r="H39" s="162" t="s">
        <v>23</v>
      </c>
      <c r="I39" s="162" t="s">
        <v>23</v>
      </c>
      <c r="J39" s="162" t="s">
        <v>23</v>
      </c>
      <c r="K39" s="162" t="s">
        <v>23</v>
      </c>
      <c r="L39" s="162" t="s">
        <v>23</v>
      </c>
      <c r="M39" s="50">
        <f t="shared" si="0"/>
        <v>0</v>
      </c>
      <c r="N39" s="51">
        <f t="shared" si="1"/>
        <v>0</v>
      </c>
      <c r="O39" s="163" t="str">
        <f t="shared" si="2"/>
        <v/>
      </c>
      <c r="P39" s="163" t="str">
        <f t="shared" si="3"/>
        <v/>
      </c>
      <c r="Q39" s="163" t="str">
        <f t="shared" si="4"/>
        <v>Moderado</v>
      </c>
      <c r="R39" s="56" t="str">
        <f t="shared" ref="R39:T39" si="38">+O39</f>
        <v/>
      </c>
      <c r="S39" s="56" t="str">
        <f t="shared" si="38"/>
        <v/>
      </c>
      <c r="T39" s="56" t="str">
        <f t="shared" si="38"/>
        <v>Moderado</v>
      </c>
      <c r="U39" s="57" t="s">
        <v>104</v>
      </c>
    </row>
    <row r="40" spans="1:21" ht="34.5" customHeight="1" x14ac:dyDescent="0.25">
      <c r="A40" s="23"/>
      <c r="B40" s="63"/>
      <c r="C40" s="76" t="s">
        <v>101</v>
      </c>
      <c r="D40" s="76" t="s">
        <v>101</v>
      </c>
      <c r="E40" s="162" t="s">
        <v>23</v>
      </c>
      <c r="F40" s="162" t="s">
        <v>23</v>
      </c>
      <c r="G40" s="162" t="s">
        <v>23</v>
      </c>
      <c r="H40" s="162" t="s">
        <v>23</v>
      </c>
      <c r="I40" s="162" t="s">
        <v>23</v>
      </c>
      <c r="J40" s="162" t="s">
        <v>23</v>
      </c>
      <c r="K40" s="162" t="s">
        <v>23</v>
      </c>
      <c r="L40" s="162" t="s">
        <v>23</v>
      </c>
      <c r="M40" s="50">
        <f t="shared" si="0"/>
        <v>0</v>
      </c>
      <c r="N40" s="51">
        <f t="shared" si="1"/>
        <v>0</v>
      </c>
      <c r="O40" s="163" t="str">
        <f t="shared" si="2"/>
        <v/>
      </c>
      <c r="P40" s="163" t="str">
        <f t="shared" si="3"/>
        <v/>
      </c>
      <c r="Q40" s="163" t="str">
        <f t="shared" si="4"/>
        <v>Moderado</v>
      </c>
      <c r="R40" s="56" t="str">
        <f t="shared" ref="R40:T40" si="39">+O40</f>
        <v/>
      </c>
      <c r="S40" s="56" t="str">
        <f t="shared" si="39"/>
        <v/>
      </c>
      <c r="T40" s="56" t="str">
        <f t="shared" si="39"/>
        <v>Moderado</v>
      </c>
      <c r="U40" s="57" t="s">
        <v>104</v>
      </c>
    </row>
    <row r="41" spans="1:21" ht="34.5" customHeight="1" x14ac:dyDescent="0.25">
      <c r="A41" s="23"/>
      <c r="B41" s="63"/>
      <c r="C41" s="76" t="s">
        <v>101</v>
      </c>
      <c r="D41" s="76" t="s">
        <v>101</v>
      </c>
      <c r="E41" s="162" t="s">
        <v>23</v>
      </c>
      <c r="F41" s="162" t="s">
        <v>23</v>
      </c>
      <c r="G41" s="162" t="s">
        <v>23</v>
      </c>
      <c r="H41" s="162" t="s">
        <v>23</v>
      </c>
      <c r="I41" s="162" t="s">
        <v>23</v>
      </c>
      <c r="J41" s="162" t="s">
        <v>23</v>
      </c>
      <c r="K41" s="162" t="s">
        <v>23</v>
      </c>
      <c r="L41" s="162" t="s">
        <v>23</v>
      </c>
      <c r="M41" s="50">
        <f t="shared" si="0"/>
        <v>0</v>
      </c>
      <c r="N41" s="51">
        <f t="shared" si="1"/>
        <v>0</v>
      </c>
      <c r="O41" s="163" t="str">
        <f t="shared" si="2"/>
        <v/>
      </c>
      <c r="P41" s="163" t="str">
        <f t="shared" si="3"/>
        <v/>
      </c>
      <c r="Q41" s="163" t="str">
        <f t="shared" si="4"/>
        <v>Moderado</v>
      </c>
      <c r="R41" s="56" t="str">
        <f t="shared" ref="R41:T41" si="40">+O41</f>
        <v/>
      </c>
      <c r="S41" s="56" t="str">
        <f t="shared" si="40"/>
        <v/>
      </c>
      <c r="T41" s="56" t="str">
        <f t="shared" si="40"/>
        <v>Moderado</v>
      </c>
      <c r="U41" s="57" t="s">
        <v>104</v>
      </c>
    </row>
    <row r="42" spans="1:21" ht="15.75" customHeight="1" x14ac:dyDescent="0.3">
      <c r="A42" s="23"/>
      <c r="B42" s="24"/>
      <c r="C42" s="76" t="s">
        <v>101</v>
      </c>
      <c r="D42" s="76" t="s">
        <v>101</v>
      </c>
      <c r="E42" s="159"/>
      <c r="F42" s="160"/>
      <c r="G42" s="160"/>
      <c r="H42" s="160"/>
      <c r="I42" s="160"/>
      <c r="J42" s="160"/>
      <c r="K42" s="160"/>
      <c r="L42" s="160"/>
      <c r="M42" s="23"/>
      <c r="N42" s="23"/>
      <c r="O42" s="167"/>
      <c r="P42" s="167"/>
      <c r="Q42" s="167"/>
    </row>
    <row r="43" spans="1:21" ht="15.75" customHeight="1" x14ac:dyDescent="0.3">
      <c r="A43" s="23"/>
      <c r="B43" s="24"/>
      <c r="C43" s="24"/>
      <c r="D43" s="25"/>
      <c r="E43" s="159"/>
      <c r="F43" s="160"/>
      <c r="G43" s="160"/>
      <c r="H43" s="160"/>
      <c r="I43" s="160"/>
      <c r="J43" s="160"/>
      <c r="K43" s="160"/>
      <c r="L43" s="160"/>
      <c r="M43" s="23"/>
      <c r="N43" s="23"/>
      <c r="O43" s="23"/>
      <c r="P43" s="23"/>
      <c r="Q43" s="23"/>
    </row>
    <row r="44" spans="1:21" ht="15.75" customHeight="1" x14ac:dyDescent="0.3">
      <c r="A44" s="23"/>
      <c r="B44" s="24"/>
      <c r="C44" s="24"/>
      <c r="D44" s="25"/>
      <c r="E44" s="159"/>
      <c r="F44" s="160"/>
      <c r="G44" s="160"/>
      <c r="H44" s="160"/>
      <c r="I44" s="160"/>
      <c r="J44" s="160"/>
      <c r="K44" s="160"/>
      <c r="L44" s="160"/>
      <c r="M44" s="23"/>
      <c r="N44" s="23"/>
      <c r="O44" s="23"/>
      <c r="P44" s="23"/>
      <c r="Q44" s="23"/>
    </row>
    <row r="45" spans="1:21" ht="15.75" customHeight="1" x14ac:dyDescent="0.3">
      <c r="A45" s="23"/>
      <c r="B45" s="24"/>
      <c r="C45" s="24"/>
      <c r="D45" s="25"/>
      <c r="E45" s="159"/>
      <c r="F45" s="160"/>
      <c r="G45" s="160"/>
      <c r="H45" s="160"/>
      <c r="I45" s="160"/>
      <c r="J45" s="160"/>
      <c r="K45" s="160"/>
      <c r="L45" s="160"/>
      <c r="M45" s="23"/>
      <c r="N45" s="23"/>
      <c r="O45" s="23"/>
      <c r="P45" s="23"/>
      <c r="Q45" s="23"/>
    </row>
    <row r="46" spans="1:21" ht="15.75" customHeight="1" x14ac:dyDescent="0.3">
      <c r="A46" s="23"/>
      <c r="B46" s="24"/>
      <c r="C46" s="24"/>
      <c r="D46" s="25"/>
      <c r="E46" s="159"/>
      <c r="F46" s="160"/>
      <c r="G46" s="160"/>
      <c r="H46" s="160"/>
      <c r="I46" s="160"/>
      <c r="J46" s="160"/>
      <c r="K46" s="160"/>
      <c r="L46" s="160"/>
      <c r="M46" s="23"/>
      <c r="N46" s="23"/>
      <c r="O46" s="23"/>
      <c r="P46" s="23"/>
      <c r="Q46" s="23"/>
    </row>
    <row r="47" spans="1:21" ht="15.75" customHeight="1" x14ac:dyDescent="0.3">
      <c r="A47" s="23"/>
      <c r="B47" s="24"/>
      <c r="C47" s="24"/>
      <c r="D47" s="25"/>
      <c r="E47" s="159"/>
      <c r="F47" s="160"/>
      <c r="G47" s="160"/>
      <c r="H47" s="160"/>
      <c r="I47" s="160"/>
      <c r="J47" s="160"/>
      <c r="K47" s="160"/>
      <c r="L47" s="160"/>
      <c r="M47" s="23"/>
      <c r="N47" s="23"/>
      <c r="O47" s="23"/>
      <c r="P47" s="23"/>
      <c r="Q47" s="23"/>
    </row>
    <row r="48" spans="1:21" ht="15.75" customHeight="1" x14ac:dyDescent="0.3">
      <c r="A48" s="23"/>
      <c r="B48" s="24"/>
      <c r="C48" s="24"/>
      <c r="D48" s="25"/>
      <c r="E48" s="159"/>
      <c r="F48" s="160"/>
      <c r="G48" s="160"/>
      <c r="H48" s="160"/>
      <c r="I48" s="160"/>
      <c r="J48" s="160"/>
      <c r="K48" s="160"/>
      <c r="L48" s="160"/>
      <c r="M48" s="23"/>
      <c r="N48" s="23"/>
      <c r="O48" s="23"/>
      <c r="P48" s="23"/>
      <c r="Q48" s="23"/>
    </row>
    <row r="49" spans="1:17" ht="15.75" customHeight="1" x14ac:dyDescent="0.3">
      <c r="A49" s="23"/>
      <c r="B49" s="24"/>
      <c r="C49" s="24"/>
      <c r="D49" s="25"/>
      <c r="E49" s="159"/>
      <c r="F49" s="160"/>
      <c r="G49" s="160"/>
      <c r="H49" s="160"/>
      <c r="I49" s="160"/>
      <c r="J49" s="160"/>
      <c r="K49" s="160"/>
      <c r="L49" s="160"/>
      <c r="M49" s="23"/>
      <c r="N49" s="23"/>
      <c r="O49" s="23"/>
      <c r="P49" s="23"/>
      <c r="Q49" s="23"/>
    </row>
    <row r="50" spans="1:17" ht="15.75" customHeight="1" x14ac:dyDescent="0.3">
      <c r="A50" s="23"/>
      <c r="B50" s="24"/>
      <c r="C50" s="24"/>
      <c r="D50" s="25"/>
      <c r="E50" s="159"/>
      <c r="F50" s="160"/>
      <c r="G50" s="160"/>
      <c r="H50" s="160"/>
      <c r="I50" s="160"/>
      <c r="J50" s="160"/>
      <c r="K50" s="160"/>
      <c r="L50" s="160"/>
      <c r="M50" s="23"/>
      <c r="N50" s="23"/>
      <c r="O50" s="23"/>
      <c r="P50" s="23"/>
      <c r="Q50" s="23"/>
    </row>
    <row r="51" spans="1:17" ht="15.75" customHeight="1" x14ac:dyDescent="0.3">
      <c r="A51" s="23"/>
      <c r="B51" s="24"/>
      <c r="C51" s="24"/>
      <c r="D51" s="25"/>
      <c r="E51" s="159"/>
      <c r="F51" s="160"/>
      <c r="G51" s="160"/>
      <c r="H51" s="160"/>
      <c r="I51" s="160"/>
      <c r="J51" s="160"/>
      <c r="K51" s="160"/>
      <c r="L51" s="160"/>
      <c r="M51" s="23"/>
      <c r="N51" s="23"/>
      <c r="O51" s="23"/>
      <c r="P51" s="23"/>
      <c r="Q51" s="23"/>
    </row>
    <row r="52" spans="1:17" ht="15.75" customHeight="1" x14ac:dyDescent="0.3">
      <c r="A52" s="23"/>
      <c r="B52" s="24"/>
      <c r="C52" s="24"/>
      <c r="D52" s="25"/>
      <c r="E52" s="159"/>
      <c r="F52" s="160"/>
      <c r="G52" s="160"/>
      <c r="H52" s="160"/>
      <c r="I52" s="160"/>
      <c r="J52" s="160"/>
      <c r="K52" s="160"/>
      <c r="L52" s="160"/>
      <c r="M52" s="23"/>
      <c r="N52" s="23"/>
      <c r="O52" s="23"/>
      <c r="P52" s="23"/>
      <c r="Q52" s="23"/>
    </row>
    <row r="53" spans="1:17" ht="15.75" customHeight="1" x14ac:dyDescent="0.3">
      <c r="A53" s="23"/>
      <c r="B53" s="24"/>
      <c r="C53" s="24"/>
      <c r="D53" s="25"/>
      <c r="E53" s="159"/>
      <c r="F53" s="160"/>
      <c r="G53" s="160"/>
      <c r="H53" s="160"/>
      <c r="I53" s="160"/>
      <c r="J53" s="160"/>
      <c r="K53" s="160"/>
      <c r="L53" s="160"/>
      <c r="M53" s="23"/>
      <c r="N53" s="23"/>
      <c r="O53" s="23"/>
      <c r="P53" s="23"/>
      <c r="Q53" s="23"/>
    </row>
    <row r="54" spans="1:17" ht="15.75" customHeight="1" x14ac:dyDescent="0.3">
      <c r="A54" s="23"/>
      <c r="B54" s="24"/>
      <c r="C54" s="24"/>
      <c r="D54" s="25"/>
      <c r="E54" s="159"/>
      <c r="F54" s="160"/>
      <c r="G54" s="160"/>
      <c r="H54" s="160"/>
      <c r="I54" s="160"/>
      <c r="J54" s="160"/>
      <c r="K54" s="160"/>
      <c r="L54" s="160"/>
      <c r="M54" s="23"/>
      <c r="N54" s="23"/>
      <c r="O54" s="23"/>
      <c r="P54" s="23"/>
      <c r="Q54" s="23"/>
    </row>
    <row r="55" spans="1:17" ht="15.75" customHeight="1" x14ac:dyDescent="0.3">
      <c r="A55" s="23"/>
      <c r="B55" s="24"/>
      <c r="C55" s="24"/>
      <c r="D55" s="25"/>
      <c r="E55" s="159"/>
      <c r="F55" s="160"/>
      <c r="G55" s="160"/>
      <c r="H55" s="160"/>
      <c r="I55" s="160"/>
      <c r="J55" s="160"/>
      <c r="K55" s="160"/>
      <c r="L55" s="160"/>
      <c r="M55" s="23"/>
      <c r="N55" s="23"/>
      <c r="O55" s="23"/>
      <c r="P55" s="23"/>
      <c r="Q55" s="23"/>
    </row>
    <row r="56" spans="1:17" ht="15.75" customHeight="1" x14ac:dyDescent="0.3">
      <c r="A56" s="23"/>
      <c r="B56" s="24"/>
      <c r="C56" s="24"/>
      <c r="D56" s="25"/>
      <c r="E56" s="159"/>
      <c r="F56" s="160"/>
      <c r="G56" s="160"/>
      <c r="H56" s="160"/>
      <c r="I56" s="160"/>
      <c r="J56" s="160"/>
      <c r="K56" s="160"/>
      <c r="L56" s="160"/>
      <c r="M56" s="23"/>
      <c r="N56" s="23"/>
      <c r="O56" s="23"/>
      <c r="P56" s="23"/>
      <c r="Q56" s="23"/>
    </row>
    <row r="57" spans="1:17" ht="15.75" customHeight="1" x14ac:dyDescent="0.3">
      <c r="A57" s="23"/>
      <c r="B57" s="24"/>
      <c r="C57" s="24"/>
      <c r="D57" s="25"/>
      <c r="E57" s="159"/>
      <c r="F57" s="160"/>
      <c r="G57" s="160"/>
      <c r="H57" s="160"/>
      <c r="I57" s="160"/>
      <c r="J57" s="160"/>
      <c r="K57" s="160"/>
      <c r="L57" s="160"/>
      <c r="M57" s="23"/>
      <c r="N57" s="23"/>
      <c r="O57" s="23"/>
      <c r="P57" s="23"/>
      <c r="Q57" s="23"/>
    </row>
    <row r="58" spans="1:17" ht="15.75" customHeight="1" x14ac:dyDescent="0.3">
      <c r="A58" s="23"/>
      <c r="B58" s="24"/>
      <c r="C58" s="24"/>
      <c r="D58" s="25"/>
      <c r="E58" s="159"/>
      <c r="F58" s="160"/>
      <c r="G58" s="160"/>
      <c r="H58" s="160"/>
      <c r="I58" s="160"/>
      <c r="J58" s="160"/>
      <c r="K58" s="160"/>
      <c r="L58" s="160"/>
      <c r="M58" s="23"/>
      <c r="N58" s="23"/>
      <c r="O58" s="23"/>
      <c r="P58" s="23"/>
      <c r="Q58" s="23"/>
    </row>
    <row r="59" spans="1:17" ht="15.75" customHeight="1" x14ac:dyDescent="0.3">
      <c r="A59" s="23"/>
      <c r="B59" s="24"/>
      <c r="C59" s="24"/>
      <c r="D59" s="25"/>
      <c r="E59" s="159"/>
      <c r="F59" s="160"/>
      <c r="G59" s="160"/>
      <c r="H59" s="160"/>
      <c r="I59" s="160"/>
      <c r="J59" s="160"/>
      <c r="K59" s="160"/>
      <c r="L59" s="160"/>
      <c r="M59" s="23"/>
      <c r="N59" s="23"/>
      <c r="O59" s="23"/>
      <c r="P59" s="23"/>
      <c r="Q59" s="23"/>
    </row>
    <row r="60" spans="1:17" ht="15.75" customHeight="1" x14ac:dyDescent="0.3">
      <c r="A60" s="23"/>
      <c r="B60" s="24"/>
      <c r="C60" s="24"/>
      <c r="D60" s="25"/>
      <c r="E60" s="159"/>
      <c r="F60" s="160"/>
      <c r="G60" s="160"/>
      <c r="H60" s="160"/>
      <c r="I60" s="160"/>
      <c r="J60" s="160"/>
      <c r="K60" s="160"/>
      <c r="L60" s="160"/>
      <c r="M60" s="23"/>
      <c r="N60" s="23"/>
      <c r="O60" s="23"/>
      <c r="P60" s="23"/>
      <c r="Q60" s="23"/>
    </row>
    <row r="61" spans="1:17" ht="15.75" customHeight="1" x14ac:dyDescent="0.3">
      <c r="A61" s="23"/>
      <c r="B61" s="24"/>
      <c r="C61" s="24"/>
      <c r="D61" s="25"/>
      <c r="E61" s="159"/>
      <c r="F61" s="160"/>
      <c r="G61" s="160"/>
      <c r="H61" s="160"/>
      <c r="I61" s="160"/>
      <c r="J61" s="160"/>
      <c r="K61" s="160"/>
      <c r="L61" s="160"/>
      <c r="M61" s="23"/>
      <c r="N61" s="23"/>
      <c r="O61" s="23"/>
      <c r="P61" s="23"/>
      <c r="Q61" s="23"/>
    </row>
    <row r="62" spans="1:17" ht="15.75" customHeight="1" x14ac:dyDescent="0.3">
      <c r="A62" s="23"/>
      <c r="B62" s="24"/>
      <c r="C62" s="24"/>
      <c r="D62" s="25"/>
      <c r="E62" s="159"/>
      <c r="F62" s="160"/>
      <c r="G62" s="160"/>
      <c r="H62" s="160"/>
      <c r="I62" s="160"/>
      <c r="J62" s="160"/>
      <c r="K62" s="160"/>
      <c r="L62" s="160"/>
      <c r="M62" s="23"/>
      <c r="N62" s="23"/>
      <c r="O62" s="23"/>
      <c r="P62" s="23"/>
      <c r="Q62" s="23"/>
    </row>
    <row r="63" spans="1:17" ht="15.75" customHeight="1" x14ac:dyDescent="0.3">
      <c r="A63" s="23"/>
      <c r="B63" s="24"/>
      <c r="C63" s="24"/>
      <c r="D63" s="25"/>
      <c r="E63" s="159"/>
      <c r="F63" s="160"/>
      <c r="G63" s="160"/>
      <c r="H63" s="160"/>
      <c r="I63" s="160"/>
      <c r="J63" s="160"/>
      <c r="K63" s="160"/>
      <c r="L63" s="160"/>
      <c r="M63" s="23"/>
      <c r="N63" s="23"/>
      <c r="O63" s="23"/>
      <c r="P63" s="23"/>
      <c r="Q63" s="23"/>
    </row>
    <row r="64" spans="1:17" ht="15.75" customHeight="1" x14ac:dyDescent="0.3">
      <c r="A64" s="23"/>
      <c r="B64" s="24"/>
      <c r="C64" s="24"/>
      <c r="D64" s="25"/>
      <c r="E64" s="159"/>
      <c r="F64" s="160"/>
      <c r="G64" s="160"/>
      <c r="H64" s="160"/>
      <c r="I64" s="160"/>
      <c r="J64" s="160"/>
      <c r="K64" s="160"/>
      <c r="L64" s="160"/>
      <c r="M64" s="23"/>
      <c r="N64" s="23"/>
      <c r="O64" s="23"/>
      <c r="P64" s="23"/>
      <c r="Q64" s="23"/>
    </row>
    <row r="65" spans="1:17" ht="15.75" customHeight="1" x14ac:dyDescent="0.3">
      <c r="A65" s="23"/>
      <c r="B65" s="24"/>
      <c r="C65" s="24"/>
      <c r="D65" s="25"/>
      <c r="E65" s="159"/>
      <c r="F65" s="160"/>
      <c r="G65" s="160"/>
      <c r="H65" s="160"/>
      <c r="I65" s="160"/>
      <c r="J65" s="160"/>
      <c r="K65" s="160"/>
      <c r="L65" s="160"/>
      <c r="M65" s="23"/>
      <c r="N65" s="23"/>
      <c r="O65" s="23"/>
      <c r="P65" s="23"/>
      <c r="Q65" s="23"/>
    </row>
    <row r="66" spans="1:17" ht="15.75" customHeight="1" x14ac:dyDescent="0.3">
      <c r="A66" s="23"/>
      <c r="B66" s="24"/>
      <c r="C66" s="24"/>
      <c r="D66" s="25"/>
      <c r="E66" s="159"/>
      <c r="F66" s="160"/>
      <c r="G66" s="160"/>
      <c r="H66" s="160"/>
      <c r="I66" s="160"/>
      <c r="J66" s="160"/>
      <c r="K66" s="160"/>
      <c r="L66" s="160"/>
      <c r="M66" s="23"/>
      <c r="N66" s="23"/>
      <c r="O66" s="23"/>
      <c r="P66" s="23"/>
      <c r="Q66" s="23"/>
    </row>
    <row r="67" spans="1:17" ht="15.75" customHeight="1" x14ac:dyDescent="0.3">
      <c r="A67" s="23"/>
      <c r="B67" s="24"/>
      <c r="C67" s="24"/>
      <c r="D67" s="25"/>
      <c r="E67" s="159"/>
      <c r="F67" s="160"/>
      <c r="G67" s="160"/>
      <c r="H67" s="160"/>
      <c r="I67" s="160"/>
      <c r="J67" s="160"/>
      <c r="K67" s="160"/>
      <c r="L67" s="160"/>
      <c r="M67" s="23"/>
      <c r="N67" s="23"/>
      <c r="O67" s="23"/>
      <c r="P67" s="23"/>
      <c r="Q67" s="23"/>
    </row>
    <row r="68" spans="1:17" ht="15.75" customHeight="1" x14ac:dyDescent="0.3">
      <c r="A68" s="23"/>
      <c r="B68" s="24"/>
      <c r="C68" s="24"/>
      <c r="D68" s="25"/>
      <c r="E68" s="159"/>
      <c r="F68" s="160"/>
      <c r="G68" s="160"/>
      <c r="H68" s="160"/>
      <c r="I68" s="160"/>
      <c r="J68" s="160"/>
      <c r="K68" s="160"/>
      <c r="L68" s="160"/>
      <c r="M68" s="23"/>
      <c r="N68" s="23"/>
      <c r="O68" s="23"/>
      <c r="P68" s="23"/>
      <c r="Q68" s="23"/>
    </row>
    <row r="69" spans="1:17" ht="15.75" customHeight="1" x14ac:dyDescent="0.3">
      <c r="A69" s="23"/>
      <c r="B69" s="24"/>
      <c r="C69" s="24"/>
      <c r="D69" s="25"/>
      <c r="E69" s="159"/>
      <c r="F69" s="160"/>
      <c r="G69" s="160"/>
      <c r="H69" s="160"/>
      <c r="I69" s="160"/>
      <c r="J69" s="160"/>
      <c r="K69" s="160"/>
      <c r="L69" s="160"/>
      <c r="M69" s="23"/>
      <c r="N69" s="23"/>
      <c r="O69" s="23"/>
      <c r="P69" s="23"/>
      <c r="Q69" s="23"/>
    </row>
    <row r="70" spans="1:17" ht="15.75" customHeight="1" x14ac:dyDescent="0.3">
      <c r="A70" s="23"/>
      <c r="B70" s="24"/>
      <c r="C70" s="24"/>
      <c r="D70" s="25"/>
      <c r="E70" s="159"/>
      <c r="F70" s="160"/>
      <c r="G70" s="160"/>
      <c r="H70" s="160"/>
      <c r="I70" s="160"/>
      <c r="J70" s="160"/>
      <c r="K70" s="160"/>
      <c r="L70" s="160"/>
      <c r="M70" s="23"/>
      <c r="N70" s="23"/>
      <c r="O70" s="23"/>
      <c r="P70" s="23"/>
      <c r="Q70" s="23"/>
    </row>
    <row r="71" spans="1:17" ht="15.75" customHeight="1" x14ac:dyDescent="0.3">
      <c r="A71" s="23"/>
      <c r="B71" s="24"/>
      <c r="C71" s="24"/>
      <c r="D71" s="25"/>
      <c r="E71" s="159"/>
      <c r="F71" s="160"/>
      <c r="G71" s="160"/>
      <c r="H71" s="160"/>
      <c r="I71" s="160"/>
      <c r="J71" s="160"/>
      <c r="K71" s="160"/>
      <c r="L71" s="160"/>
      <c r="M71" s="23"/>
      <c r="N71" s="23"/>
      <c r="O71" s="23"/>
      <c r="P71" s="23"/>
      <c r="Q71" s="23"/>
    </row>
    <row r="72" spans="1:17" ht="15.75" customHeight="1" x14ac:dyDescent="0.3">
      <c r="A72" s="23"/>
      <c r="B72" s="24"/>
      <c r="C72" s="24"/>
      <c r="D72" s="25"/>
      <c r="E72" s="159"/>
      <c r="F72" s="160"/>
      <c r="G72" s="160"/>
      <c r="H72" s="160"/>
      <c r="I72" s="160"/>
      <c r="J72" s="160"/>
      <c r="K72" s="160"/>
      <c r="L72" s="160"/>
      <c r="M72" s="23"/>
      <c r="N72" s="23"/>
      <c r="O72" s="23"/>
      <c r="P72" s="23"/>
      <c r="Q72" s="23"/>
    </row>
    <row r="73" spans="1:17" ht="15.75" customHeight="1" x14ac:dyDescent="0.3">
      <c r="A73" s="23"/>
      <c r="B73" s="24"/>
      <c r="C73" s="24"/>
      <c r="D73" s="25"/>
      <c r="E73" s="159"/>
      <c r="F73" s="160"/>
      <c r="G73" s="160"/>
      <c r="H73" s="160"/>
      <c r="I73" s="160"/>
      <c r="J73" s="160"/>
      <c r="K73" s="160"/>
      <c r="L73" s="160"/>
      <c r="M73" s="23"/>
      <c r="N73" s="23"/>
      <c r="O73" s="23"/>
      <c r="P73" s="23"/>
      <c r="Q73" s="23"/>
    </row>
    <row r="74" spans="1:17" ht="15.75" customHeight="1" x14ac:dyDescent="0.3">
      <c r="A74" s="23"/>
      <c r="B74" s="24"/>
      <c r="C74" s="24"/>
      <c r="D74" s="25"/>
      <c r="E74" s="159"/>
      <c r="F74" s="160"/>
      <c r="G74" s="160"/>
      <c r="H74" s="160"/>
      <c r="I74" s="160"/>
      <c r="J74" s="160"/>
      <c r="K74" s="160"/>
      <c r="L74" s="160"/>
      <c r="M74" s="23"/>
      <c r="N74" s="23"/>
      <c r="O74" s="23"/>
      <c r="P74" s="23"/>
      <c r="Q74" s="23"/>
    </row>
    <row r="75" spans="1:17" ht="15.75" customHeight="1" x14ac:dyDescent="0.3">
      <c r="A75" s="23"/>
      <c r="B75" s="24"/>
      <c r="C75" s="24"/>
      <c r="D75" s="25"/>
      <c r="E75" s="159"/>
      <c r="F75" s="160"/>
      <c r="G75" s="160"/>
      <c r="H75" s="160"/>
      <c r="I75" s="160"/>
      <c r="J75" s="160"/>
      <c r="K75" s="160"/>
      <c r="L75" s="160"/>
      <c r="M75" s="23"/>
      <c r="N75" s="23"/>
      <c r="O75" s="23"/>
      <c r="P75" s="23"/>
      <c r="Q75" s="23"/>
    </row>
    <row r="76" spans="1:17" ht="15.75" customHeight="1" x14ac:dyDescent="0.3">
      <c r="A76" s="23"/>
      <c r="B76" s="24"/>
      <c r="C76" s="24"/>
      <c r="D76" s="25"/>
      <c r="E76" s="159"/>
      <c r="F76" s="160"/>
      <c r="G76" s="160"/>
      <c r="H76" s="160"/>
      <c r="I76" s="160"/>
      <c r="J76" s="160"/>
      <c r="K76" s="160"/>
      <c r="L76" s="160"/>
      <c r="M76" s="23"/>
      <c r="N76" s="23"/>
      <c r="O76" s="23"/>
      <c r="P76" s="23"/>
      <c r="Q76" s="23"/>
    </row>
    <row r="77" spans="1:17" ht="15.75" customHeight="1" x14ac:dyDescent="0.3">
      <c r="A77" s="23"/>
      <c r="B77" s="24"/>
      <c r="C77" s="24"/>
      <c r="D77" s="25"/>
      <c r="E77" s="159"/>
      <c r="F77" s="160"/>
      <c r="G77" s="160"/>
      <c r="H77" s="160"/>
      <c r="I77" s="160"/>
      <c r="J77" s="160"/>
      <c r="K77" s="160"/>
      <c r="L77" s="160"/>
      <c r="M77" s="23"/>
      <c r="N77" s="23"/>
      <c r="O77" s="23"/>
      <c r="P77" s="23"/>
      <c r="Q77" s="23"/>
    </row>
    <row r="78" spans="1:17" ht="15.75" customHeight="1" x14ac:dyDescent="0.3">
      <c r="A78" s="23"/>
      <c r="B78" s="24"/>
      <c r="C78" s="24"/>
      <c r="D78" s="25"/>
      <c r="E78" s="159"/>
      <c r="F78" s="160"/>
      <c r="G78" s="160"/>
      <c r="H78" s="160"/>
      <c r="I78" s="160"/>
      <c r="J78" s="160"/>
      <c r="K78" s="160"/>
      <c r="L78" s="160"/>
      <c r="M78" s="23"/>
      <c r="N78" s="23"/>
      <c r="O78" s="23"/>
      <c r="P78" s="23"/>
      <c r="Q78" s="23"/>
    </row>
    <row r="79" spans="1:17" ht="15.75" customHeight="1" x14ac:dyDescent="0.3">
      <c r="A79" s="23"/>
      <c r="B79" s="24"/>
      <c r="C79" s="24"/>
      <c r="D79" s="25"/>
      <c r="E79" s="159"/>
      <c r="F79" s="160"/>
      <c r="G79" s="160"/>
      <c r="H79" s="160"/>
      <c r="I79" s="160"/>
      <c r="J79" s="160"/>
      <c r="K79" s="160"/>
      <c r="L79" s="160"/>
      <c r="M79" s="23"/>
      <c r="N79" s="23"/>
      <c r="O79" s="23"/>
      <c r="P79" s="23"/>
      <c r="Q79" s="23"/>
    </row>
    <row r="80" spans="1:17" ht="15.75" customHeight="1" x14ac:dyDescent="0.3">
      <c r="A80" s="23"/>
      <c r="B80" s="24"/>
      <c r="C80" s="24"/>
      <c r="D80" s="25"/>
      <c r="E80" s="159"/>
      <c r="F80" s="160"/>
      <c r="G80" s="160"/>
      <c r="H80" s="160"/>
      <c r="I80" s="160"/>
      <c r="J80" s="160"/>
      <c r="K80" s="160"/>
      <c r="L80" s="160"/>
      <c r="M80" s="23"/>
      <c r="N80" s="23"/>
      <c r="O80" s="23"/>
      <c r="P80" s="23"/>
      <c r="Q80" s="23"/>
    </row>
    <row r="81" spans="1:17" ht="15.75" customHeight="1" x14ac:dyDescent="0.3">
      <c r="A81" s="23"/>
      <c r="B81" s="24"/>
      <c r="C81" s="24"/>
      <c r="D81" s="25"/>
      <c r="E81" s="159"/>
      <c r="F81" s="160"/>
      <c r="G81" s="160"/>
      <c r="H81" s="160"/>
      <c r="I81" s="160"/>
      <c r="J81" s="160"/>
      <c r="K81" s="160"/>
      <c r="L81" s="160"/>
      <c r="M81" s="23"/>
      <c r="N81" s="23"/>
      <c r="O81" s="23"/>
      <c r="P81" s="23"/>
      <c r="Q81" s="23"/>
    </row>
    <row r="82" spans="1:17" ht="15.75" customHeight="1" x14ac:dyDescent="0.3">
      <c r="A82" s="23"/>
      <c r="B82" s="24"/>
      <c r="C82" s="24"/>
      <c r="D82" s="25"/>
      <c r="E82" s="159"/>
      <c r="F82" s="160"/>
      <c r="G82" s="160"/>
      <c r="H82" s="160"/>
      <c r="I82" s="160"/>
      <c r="J82" s="160"/>
      <c r="K82" s="160"/>
      <c r="L82" s="160"/>
      <c r="M82" s="23"/>
      <c r="N82" s="23"/>
      <c r="O82" s="23"/>
      <c r="P82" s="23"/>
      <c r="Q82" s="23"/>
    </row>
    <row r="83" spans="1:17" ht="15.75" customHeight="1" x14ac:dyDescent="0.3">
      <c r="A83" s="23"/>
      <c r="B83" s="24"/>
      <c r="C83" s="24"/>
      <c r="D83" s="25"/>
      <c r="E83" s="159"/>
      <c r="F83" s="160"/>
      <c r="G83" s="160"/>
      <c r="H83" s="160"/>
      <c r="I83" s="160"/>
      <c r="J83" s="160"/>
      <c r="K83" s="160"/>
      <c r="L83" s="160"/>
      <c r="M83" s="23"/>
      <c r="N83" s="23"/>
      <c r="O83" s="23"/>
      <c r="P83" s="23"/>
      <c r="Q83" s="23"/>
    </row>
    <row r="84" spans="1:17" ht="15.75" customHeight="1" x14ac:dyDescent="0.3">
      <c r="A84" s="23"/>
      <c r="B84" s="24"/>
      <c r="C84" s="24"/>
      <c r="D84" s="25"/>
      <c r="E84" s="159"/>
      <c r="F84" s="160"/>
      <c r="G84" s="160"/>
      <c r="H84" s="160"/>
      <c r="I84" s="160"/>
      <c r="J84" s="160"/>
      <c r="K84" s="160"/>
      <c r="L84" s="160"/>
      <c r="M84" s="23"/>
      <c r="N84" s="23"/>
      <c r="O84" s="23"/>
      <c r="P84" s="23"/>
      <c r="Q84" s="23"/>
    </row>
    <row r="85" spans="1:17" ht="15.75" customHeight="1" x14ac:dyDescent="0.3">
      <c r="A85" s="23"/>
      <c r="B85" s="24"/>
      <c r="C85" s="24"/>
      <c r="D85" s="25"/>
      <c r="E85" s="159"/>
      <c r="F85" s="160"/>
      <c r="G85" s="160"/>
      <c r="H85" s="160"/>
      <c r="I85" s="160"/>
      <c r="J85" s="160"/>
      <c r="K85" s="160"/>
      <c r="L85" s="160"/>
      <c r="M85" s="23"/>
      <c r="N85" s="23"/>
      <c r="O85" s="23"/>
      <c r="P85" s="23"/>
      <c r="Q85" s="23"/>
    </row>
    <row r="86" spans="1:17" ht="15.75" customHeight="1" x14ac:dyDescent="0.3">
      <c r="A86" s="23"/>
      <c r="B86" s="24"/>
      <c r="C86" s="24"/>
      <c r="D86" s="25"/>
      <c r="E86" s="159"/>
      <c r="F86" s="160"/>
      <c r="G86" s="160"/>
      <c r="H86" s="160"/>
      <c r="I86" s="160"/>
      <c r="J86" s="160"/>
      <c r="K86" s="160"/>
      <c r="L86" s="160"/>
      <c r="M86" s="23"/>
      <c r="N86" s="23"/>
      <c r="O86" s="23"/>
      <c r="P86" s="23"/>
      <c r="Q86" s="23"/>
    </row>
    <row r="87" spans="1:17" ht="15.75" customHeight="1" x14ac:dyDescent="0.3">
      <c r="A87" s="23"/>
      <c r="B87" s="24"/>
      <c r="C87" s="24"/>
      <c r="D87" s="25"/>
      <c r="E87" s="159"/>
      <c r="F87" s="160"/>
      <c r="G87" s="160"/>
      <c r="H87" s="160"/>
      <c r="I87" s="160"/>
      <c r="J87" s="160"/>
      <c r="K87" s="160"/>
      <c r="L87" s="160"/>
      <c r="M87" s="23"/>
      <c r="N87" s="23"/>
      <c r="O87" s="23"/>
      <c r="P87" s="23"/>
      <c r="Q87" s="23"/>
    </row>
    <row r="88" spans="1:17" ht="15.75" customHeight="1" x14ac:dyDescent="0.3">
      <c r="A88" s="23"/>
      <c r="B88" s="24"/>
      <c r="C88" s="24"/>
      <c r="D88" s="25"/>
      <c r="E88" s="159"/>
      <c r="F88" s="160"/>
      <c r="G88" s="160"/>
      <c r="H88" s="160"/>
      <c r="I88" s="160"/>
      <c r="J88" s="160"/>
      <c r="K88" s="160"/>
      <c r="L88" s="160"/>
      <c r="M88" s="23"/>
      <c r="N88" s="23"/>
      <c r="O88" s="23"/>
      <c r="P88" s="23"/>
      <c r="Q88" s="23"/>
    </row>
    <row r="89" spans="1:17" ht="15.75" customHeight="1" x14ac:dyDescent="0.3">
      <c r="A89" s="23"/>
      <c r="B89" s="24"/>
      <c r="C89" s="24"/>
      <c r="D89" s="25"/>
      <c r="E89" s="159"/>
      <c r="F89" s="160"/>
      <c r="G89" s="160"/>
      <c r="H89" s="160"/>
      <c r="I89" s="160"/>
      <c r="J89" s="160"/>
      <c r="K89" s="160"/>
      <c r="L89" s="160"/>
      <c r="M89" s="23"/>
      <c r="N89" s="23"/>
      <c r="O89" s="23"/>
      <c r="P89" s="23"/>
      <c r="Q89" s="23"/>
    </row>
    <row r="90" spans="1:17" ht="15.75" customHeight="1" x14ac:dyDescent="0.3">
      <c r="A90" s="23"/>
      <c r="B90" s="24"/>
      <c r="C90" s="24"/>
      <c r="D90" s="25"/>
      <c r="E90" s="159"/>
      <c r="F90" s="160"/>
      <c r="G90" s="160"/>
      <c r="H90" s="160"/>
      <c r="I90" s="160"/>
      <c r="J90" s="160"/>
      <c r="K90" s="160"/>
      <c r="L90" s="160"/>
      <c r="M90" s="23"/>
      <c r="N90" s="23"/>
      <c r="O90" s="23"/>
      <c r="P90" s="23"/>
      <c r="Q90" s="23"/>
    </row>
    <row r="91" spans="1:17" ht="15.75" customHeight="1" x14ac:dyDescent="0.3">
      <c r="A91" s="23"/>
      <c r="B91" s="24"/>
      <c r="C91" s="24"/>
      <c r="D91" s="25"/>
      <c r="E91" s="159"/>
      <c r="F91" s="160"/>
      <c r="G91" s="160"/>
      <c r="H91" s="160"/>
      <c r="I91" s="160"/>
      <c r="J91" s="160"/>
      <c r="K91" s="160"/>
      <c r="L91" s="160"/>
      <c r="M91" s="23"/>
      <c r="N91" s="23"/>
      <c r="O91" s="23"/>
      <c r="P91" s="23"/>
      <c r="Q91" s="23"/>
    </row>
    <row r="92" spans="1:17" ht="15.75" customHeight="1" x14ac:dyDescent="0.3">
      <c r="A92" s="23"/>
      <c r="B92" s="24"/>
      <c r="C92" s="24"/>
      <c r="D92" s="25"/>
      <c r="E92" s="159"/>
      <c r="F92" s="160"/>
      <c r="G92" s="160"/>
      <c r="H92" s="160"/>
      <c r="I92" s="160"/>
      <c r="J92" s="160"/>
      <c r="K92" s="160"/>
      <c r="L92" s="160"/>
      <c r="M92" s="23"/>
      <c r="N92" s="23"/>
      <c r="O92" s="23"/>
      <c r="P92" s="23"/>
      <c r="Q92" s="23"/>
    </row>
    <row r="93" spans="1:17" ht="15.75" customHeight="1" x14ac:dyDescent="0.3">
      <c r="A93" s="23"/>
      <c r="B93" s="24"/>
      <c r="C93" s="24"/>
      <c r="D93" s="25"/>
      <c r="E93" s="159"/>
      <c r="F93" s="160"/>
      <c r="G93" s="160"/>
      <c r="H93" s="160"/>
      <c r="I93" s="160"/>
      <c r="J93" s="160"/>
      <c r="K93" s="160"/>
      <c r="L93" s="160"/>
      <c r="M93" s="23"/>
      <c r="N93" s="23"/>
      <c r="O93" s="23"/>
      <c r="P93" s="23"/>
      <c r="Q93" s="23"/>
    </row>
    <row r="94" spans="1:17" ht="15.75" customHeight="1" x14ac:dyDescent="0.3">
      <c r="A94" s="23"/>
      <c r="B94" s="24"/>
      <c r="C94" s="24"/>
      <c r="D94" s="25"/>
      <c r="E94" s="159"/>
      <c r="F94" s="160"/>
      <c r="G94" s="160"/>
      <c r="H94" s="160"/>
      <c r="I94" s="160"/>
      <c r="J94" s="160"/>
      <c r="K94" s="160"/>
      <c r="L94" s="160"/>
      <c r="M94" s="23"/>
      <c r="N94" s="23"/>
      <c r="O94" s="23"/>
      <c r="P94" s="23"/>
      <c r="Q94" s="23"/>
    </row>
    <row r="95" spans="1:17" ht="15.75" customHeight="1" x14ac:dyDescent="0.3">
      <c r="A95" s="23"/>
      <c r="B95" s="24"/>
      <c r="C95" s="24"/>
      <c r="D95" s="25"/>
      <c r="E95" s="159"/>
      <c r="F95" s="160"/>
      <c r="G95" s="160"/>
      <c r="H95" s="160"/>
      <c r="I95" s="160"/>
      <c r="J95" s="160"/>
      <c r="K95" s="160"/>
      <c r="L95" s="160"/>
      <c r="M95" s="23"/>
      <c r="N95" s="23"/>
      <c r="O95" s="23"/>
      <c r="P95" s="23"/>
      <c r="Q95" s="23"/>
    </row>
    <row r="96" spans="1:17" ht="15.75" customHeight="1" x14ac:dyDescent="0.3">
      <c r="A96" s="23"/>
      <c r="B96" s="24"/>
      <c r="C96" s="24"/>
      <c r="D96" s="25"/>
      <c r="E96" s="159"/>
      <c r="F96" s="160"/>
      <c r="G96" s="160"/>
      <c r="H96" s="160"/>
      <c r="I96" s="160"/>
      <c r="J96" s="160"/>
      <c r="K96" s="160"/>
      <c r="L96" s="160"/>
      <c r="M96" s="23"/>
      <c r="N96" s="23"/>
      <c r="O96" s="23"/>
      <c r="P96" s="23"/>
      <c r="Q96" s="23"/>
    </row>
    <row r="97" spans="1:17" ht="15.75" customHeight="1" x14ac:dyDescent="0.3">
      <c r="A97" s="23"/>
      <c r="B97" s="24"/>
      <c r="C97" s="24"/>
      <c r="D97" s="25"/>
      <c r="E97" s="159"/>
      <c r="F97" s="160"/>
      <c r="G97" s="160"/>
      <c r="H97" s="160"/>
      <c r="I97" s="160"/>
      <c r="J97" s="160"/>
      <c r="K97" s="160"/>
      <c r="L97" s="160"/>
      <c r="M97" s="23"/>
      <c r="N97" s="23"/>
      <c r="O97" s="23"/>
      <c r="P97" s="23"/>
      <c r="Q97" s="23"/>
    </row>
    <row r="98" spans="1:17" ht="15.75" customHeight="1" x14ac:dyDescent="0.3">
      <c r="A98" s="23"/>
      <c r="B98" s="24"/>
      <c r="C98" s="24"/>
      <c r="D98" s="25"/>
      <c r="E98" s="159"/>
      <c r="F98" s="160"/>
      <c r="G98" s="160"/>
      <c r="H98" s="160"/>
      <c r="I98" s="160"/>
      <c r="J98" s="160"/>
      <c r="K98" s="160"/>
      <c r="L98" s="160"/>
      <c r="M98" s="23"/>
      <c r="N98" s="23"/>
      <c r="O98" s="23"/>
      <c r="P98" s="23"/>
      <c r="Q98" s="23"/>
    </row>
    <row r="99" spans="1:17" ht="15.75" customHeight="1" x14ac:dyDescent="0.3">
      <c r="A99" s="23"/>
      <c r="B99" s="24"/>
      <c r="C99" s="24"/>
      <c r="D99" s="25"/>
      <c r="E99" s="159"/>
      <c r="F99" s="160"/>
      <c r="G99" s="160"/>
      <c r="H99" s="160"/>
      <c r="I99" s="160"/>
      <c r="J99" s="160"/>
      <c r="K99" s="160"/>
      <c r="L99" s="160"/>
      <c r="M99" s="23"/>
      <c r="N99" s="23"/>
      <c r="O99" s="23"/>
      <c r="P99" s="23"/>
      <c r="Q99" s="23"/>
    </row>
    <row r="100" spans="1:17" ht="15.75" customHeight="1" x14ac:dyDescent="0.3">
      <c r="A100" s="23"/>
      <c r="B100" s="24"/>
      <c r="C100" s="24"/>
      <c r="D100" s="25"/>
      <c r="E100" s="159"/>
      <c r="F100" s="160"/>
      <c r="G100" s="160"/>
      <c r="H100" s="160"/>
      <c r="I100" s="160"/>
      <c r="J100" s="160"/>
      <c r="K100" s="160"/>
      <c r="L100" s="160"/>
      <c r="M100" s="23"/>
      <c r="N100" s="23"/>
      <c r="O100" s="23"/>
      <c r="P100" s="23"/>
      <c r="Q100" s="23"/>
    </row>
    <row r="101" spans="1:17" ht="15.75" customHeight="1" x14ac:dyDescent="0.3">
      <c r="A101" s="23"/>
      <c r="B101" s="24"/>
      <c r="C101" s="24"/>
      <c r="D101" s="25"/>
      <c r="E101" s="159"/>
      <c r="F101" s="160"/>
      <c r="G101" s="160"/>
      <c r="H101" s="160"/>
      <c r="I101" s="160"/>
      <c r="J101" s="160"/>
      <c r="K101" s="160"/>
      <c r="L101" s="160"/>
      <c r="M101" s="23"/>
      <c r="N101" s="23"/>
      <c r="O101" s="23"/>
      <c r="P101" s="23"/>
      <c r="Q101" s="23"/>
    </row>
    <row r="102" spans="1:17" ht="15.75" customHeight="1" x14ac:dyDescent="0.3">
      <c r="A102" s="23"/>
      <c r="B102" s="24"/>
      <c r="C102" s="24"/>
      <c r="D102" s="25"/>
      <c r="E102" s="159"/>
      <c r="F102" s="160"/>
      <c r="G102" s="160"/>
      <c r="H102" s="160"/>
      <c r="I102" s="160"/>
      <c r="J102" s="160"/>
      <c r="K102" s="160"/>
      <c r="L102" s="160"/>
      <c r="M102" s="23"/>
      <c r="N102" s="23"/>
      <c r="O102" s="23"/>
      <c r="P102" s="23"/>
      <c r="Q102" s="23"/>
    </row>
    <row r="103" spans="1:17" ht="15.75" customHeight="1" x14ac:dyDescent="0.3">
      <c r="A103" s="23"/>
      <c r="B103" s="24"/>
      <c r="C103" s="24"/>
      <c r="D103" s="25"/>
      <c r="E103" s="159"/>
      <c r="F103" s="160"/>
      <c r="G103" s="160"/>
      <c r="H103" s="160"/>
      <c r="I103" s="160"/>
      <c r="J103" s="160"/>
      <c r="K103" s="160"/>
      <c r="L103" s="160"/>
      <c r="M103" s="23"/>
      <c r="N103" s="23"/>
      <c r="O103" s="23"/>
      <c r="P103" s="23"/>
      <c r="Q103" s="23"/>
    </row>
    <row r="104" spans="1:17" ht="15.75" customHeight="1" x14ac:dyDescent="0.3">
      <c r="A104" s="23"/>
      <c r="B104" s="24"/>
      <c r="C104" s="24"/>
      <c r="D104" s="25"/>
      <c r="E104" s="159"/>
      <c r="F104" s="160"/>
      <c r="G104" s="160"/>
      <c r="H104" s="160"/>
      <c r="I104" s="160"/>
      <c r="J104" s="160"/>
      <c r="K104" s="160"/>
      <c r="L104" s="160"/>
      <c r="M104" s="23"/>
      <c r="N104" s="23"/>
      <c r="O104" s="23"/>
      <c r="P104" s="23"/>
      <c r="Q104" s="23"/>
    </row>
    <row r="105" spans="1:17" ht="15.75" customHeight="1" x14ac:dyDescent="0.3">
      <c r="A105" s="23"/>
      <c r="B105" s="24"/>
      <c r="C105" s="24"/>
      <c r="D105" s="25"/>
      <c r="E105" s="159"/>
      <c r="F105" s="160"/>
      <c r="G105" s="160"/>
      <c r="H105" s="160"/>
      <c r="I105" s="160"/>
      <c r="J105" s="160"/>
      <c r="K105" s="160"/>
      <c r="L105" s="160"/>
      <c r="M105" s="23"/>
      <c r="N105" s="23"/>
      <c r="O105" s="23"/>
      <c r="P105" s="23"/>
      <c r="Q105" s="23"/>
    </row>
    <row r="106" spans="1:17" ht="15.75" customHeight="1" x14ac:dyDescent="0.3">
      <c r="A106" s="23"/>
      <c r="B106" s="24"/>
      <c r="C106" s="24"/>
      <c r="D106" s="25"/>
      <c r="E106" s="159"/>
      <c r="F106" s="160"/>
      <c r="G106" s="160"/>
      <c r="H106" s="160"/>
      <c r="I106" s="160"/>
      <c r="J106" s="160"/>
      <c r="K106" s="160"/>
      <c r="L106" s="160"/>
      <c r="M106" s="23"/>
      <c r="N106" s="23"/>
      <c r="O106" s="23"/>
      <c r="P106" s="23"/>
      <c r="Q106" s="23"/>
    </row>
    <row r="107" spans="1:17" ht="15.75" customHeight="1" x14ac:dyDescent="0.3">
      <c r="A107" s="23"/>
      <c r="B107" s="24"/>
      <c r="C107" s="24"/>
      <c r="D107" s="25"/>
      <c r="E107" s="159"/>
      <c r="F107" s="160"/>
      <c r="G107" s="160"/>
      <c r="H107" s="160"/>
      <c r="I107" s="160"/>
      <c r="J107" s="160"/>
      <c r="K107" s="160"/>
      <c r="L107" s="160"/>
      <c r="M107" s="23"/>
      <c r="N107" s="23"/>
      <c r="O107" s="23"/>
      <c r="P107" s="23"/>
      <c r="Q107" s="23"/>
    </row>
    <row r="108" spans="1:17" ht="15.75" customHeight="1" x14ac:dyDescent="0.3">
      <c r="A108" s="23"/>
      <c r="B108" s="24"/>
      <c r="C108" s="24"/>
      <c r="D108" s="25"/>
      <c r="E108" s="159"/>
      <c r="F108" s="160"/>
      <c r="G108" s="160"/>
      <c r="H108" s="160"/>
      <c r="I108" s="160"/>
      <c r="J108" s="160"/>
      <c r="K108" s="160"/>
      <c r="L108" s="160"/>
      <c r="M108" s="23"/>
      <c r="N108" s="23"/>
      <c r="O108" s="23"/>
      <c r="P108" s="23"/>
      <c r="Q108" s="23"/>
    </row>
    <row r="109" spans="1:17" ht="15.75" customHeight="1" x14ac:dyDescent="0.3">
      <c r="A109" s="23"/>
      <c r="B109" s="24"/>
      <c r="C109" s="24"/>
      <c r="D109" s="25"/>
      <c r="E109" s="159"/>
      <c r="F109" s="160"/>
      <c r="G109" s="160"/>
      <c r="H109" s="160"/>
      <c r="I109" s="160"/>
      <c r="J109" s="160"/>
      <c r="K109" s="160"/>
      <c r="L109" s="160"/>
      <c r="M109" s="23"/>
      <c r="N109" s="23"/>
      <c r="O109" s="23"/>
      <c r="P109" s="23"/>
      <c r="Q109" s="23"/>
    </row>
    <row r="110" spans="1:17" ht="15.75" customHeight="1" x14ac:dyDescent="0.3">
      <c r="A110" s="23"/>
      <c r="B110" s="24"/>
      <c r="C110" s="24"/>
      <c r="D110" s="25"/>
      <c r="E110" s="159"/>
      <c r="F110" s="160"/>
      <c r="G110" s="160"/>
      <c r="H110" s="160"/>
      <c r="I110" s="160"/>
      <c r="J110" s="160"/>
      <c r="K110" s="160"/>
      <c r="L110" s="160"/>
      <c r="M110" s="23"/>
      <c r="N110" s="23"/>
      <c r="O110" s="23"/>
      <c r="P110" s="23"/>
      <c r="Q110" s="23"/>
    </row>
    <row r="111" spans="1:17" ht="15.75" customHeight="1" x14ac:dyDescent="0.3">
      <c r="A111" s="23"/>
      <c r="B111" s="24"/>
      <c r="C111" s="24"/>
      <c r="D111" s="25"/>
      <c r="E111" s="159"/>
      <c r="F111" s="160"/>
      <c r="G111" s="160"/>
      <c r="H111" s="160"/>
      <c r="I111" s="160"/>
      <c r="J111" s="160"/>
      <c r="K111" s="160"/>
      <c r="L111" s="160"/>
      <c r="M111" s="23"/>
      <c r="N111" s="23"/>
      <c r="O111" s="23"/>
      <c r="P111" s="23"/>
      <c r="Q111" s="23"/>
    </row>
    <row r="112" spans="1:17" ht="15.75" customHeight="1" x14ac:dyDescent="0.3">
      <c r="A112" s="23"/>
      <c r="B112" s="24"/>
      <c r="C112" s="24"/>
      <c r="D112" s="25"/>
      <c r="E112" s="159"/>
      <c r="F112" s="160"/>
      <c r="G112" s="160"/>
      <c r="H112" s="160"/>
      <c r="I112" s="160"/>
      <c r="J112" s="160"/>
      <c r="K112" s="160"/>
      <c r="L112" s="160"/>
      <c r="M112" s="23"/>
      <c r="N112" s="23"/>
      <c r="O112" s="23"/>
      <c r="P112" s="23"/>
      <c r="Q112" s="23"/>
    </row>
    <row r="113" spans="1:17" ht="15.75" customHeight="1" x14ac:dyDescent="0.3">
      <c r="A113" s="23"/>
      <c r="B113" s="24"/>
      <c r="C113" s="24"/>
      <c r="D113" s="25"/>
      <c r="E113" s="159"/>
      <c r="F113" s="160"/>
      <c r="G113" s="160"/>
      <c r="H113" s="160"/>
      <c r="I113" s="160"/>
      <c r="J113" s="160"/>
      <c r="K113" s="160"/>
      <c r="L113" s="160"/>
      <c r="M113" s="23"/>
      <c r="N113" s="23"/>
      <c r="O113" s="23"/>
      <c r="P113" s="23"/>
      <c r="Q113" s="23"/>
    </row>
    <row r="114" spans="1:17" ht="15.75" customHeight="1" x14ac:dyDescent="0.3">
      <c r="A114" s="23"/>
      <c r="B114" s="24"/>
      <c r="C114" s="24"/>
      <c r="D114" s="25"/>
      <c r="E114" s="159"/>
      <c r="F114" s="160"/>
      <c r="G114" s="160"/>
      <c r="H114" s="160"/>
      <c r="I114" s="160"/>
      <c r="J114" s="160"/>
      <c r="K114" s="160"/>
      <c r="L114" s="160"/>
      <c r="M114" s="23"/>
      <c r="N114" s="23"/>
      <c r="O114" s="23"/>
      <c r="P114" s="23"/>
      <c r="Q114" s="23"/>
    </row>
    <row r="115" spans="1:17" ht="15.75" customHeight="1" x14ac:dyDescent="0.3">
      <c r="A115" s="23"/>
      <c r="B115" s="24"/>
      <c r="C115" s="24"/>
      <c r="D115" s="25"/>
      <c r="E115" s="159"/>
      <c r="F115" s="160"/>
      <c r="G115" s="160"/>
      <c r="H115" s="160"/>
      <c r="I115" s="160"/>
      <c r="J115" s="160"/>
      <c r="K115" s="160"/>
      <c r="L115" s="160"/>
      <c r="M115" s="23"/>
      <c r="N115" s="23"/>
      <c r="O115" s="23"/>
      <c r="P115" s="23"/>
      <c r="Q115" s="23"/>
    </row>
    <row r="116" spans="1:17" ht="15.75" customHeight="1" x14ac:dyDescent="0.3">
      <c r="A116" s="23"/>
      <c r="B116" s="24"/>
      <c r="C116" s="24"/>
      <c r="D116" s="25"/>
      <c r="E116" s="159"/>
      <c r="F116" s="160"/>
      <c r="G116" s="160"/>
      <c r="H116" s="160"/>
      <c r="I116" s="160"/>
      <c r="J116" s="160"/>
      <c r="K116" s="160"/>
      <c r="L116" s="160"/>
      <c r="M116" s="23"/>
      <c r="N116" s="23"/>
      <c r="O116" s="23"/>
      <c r="P116" s="23"/>
      <c r="Q116" s="23"/>
    </row>
    <row r="117" spans="1:17" ht="15.75" customHeight="1" x14ac:dyDescent="0.3">
      <c r="A117" s="23"/>
      <c r="B117" s="24"/>
      <c r="C117" s="24"/>
      <c r="D117" s="25"/>
      <c r="E117" s="159"/>
      <c r="F117" s="160"/>
      <c r="G117" s="160"/>
      <c r="H117" s="160"/>
      <c r="I117" s="160"/>
      <c r="J117" s="160"/>
      <c r="K117" s="160"/>
      <c r="L117" s="160"/>
      <c r="M117" s="23"/>
      <c r="N117" s="23"/>
      <c r="O117" s="23"/>
      <c r="P117" s="23"/>
      <c r="Q117" s="23"/>
    </row>
    <row r="118" spans="1:17" ht="15.75" customHeight="1" x14ac:dyDescent="0.3">
      <c r="A118" s="23"/>
      <c r="B118" s="24"/>
      <c r="C118" s="24"/>
      <c r="D118" s="25"/>
      <c r="E118" s="159"/>
      <c r="F118" s="160"/>
      <c r="G118" s="160"/>
      <c r="H118" s="160"/>
      <c r="I118" s="160"/>
      <c r="J118" s="160"/>
      <c r="K118" s="160"/>
      <c r="L118" s="160"/>
      <c r="M118" s="23"/>
      <c r="N118" s="23"/>
      <c r="O118" s="23"/>
      <c r="P118" s="23"/>
      <c r="Q118" s="23"/>
    </row>
    <row r="119" spans="1:17" ht="15.75" customHeight="1" x14ac:dyDescent="0.3">
      <c r="A119" s="23"/>
      <c r="B119" s="24"/>
      <c r="C119" s="24"/>
      <c r="D119" s="25"/>
      <c r="E119" s="159"/>
      <c r="F119" s="160"/>
      <c r="G119" s="160"/>
      <c r="H119" s="160"/>
      <c r="I119" s="160"/>
      <c r="J119" s="160"/>
      <c r="K119" s="160"/>
      <c r="L119" s="160"/>
      <c r="M119" s="23"/>
      <c r="N119" s="23"/>
      <c r="O119" s="23"/>
      <c r="P119" s="23"/>
      <c r="Q119" s="23"/>
    </row>
    <row r="120" spans="1:17" ht="15.75" customHeight="1" x14ac:dyDescent="0.3">
      <c r="A120" s="23"/>
      <c r="B120" s="24"/>
      <c r="C120" s="24"/>
      <c r="D120" s="25"/>
      <c r="E120" s="159"/>
      <c r="F120" s="160"/>
      <c r="G120" s="160"/>
      <c r="H120" s="160"/>
      <c r="I120" s="160"/>
      <c r="J120" s="160"/>
      <c r="K120" s="160"/>
      <c r="L120" s="160"/>
      <c r="M120" s="23"/>
      <c r="N120" s="23"/>
      <c r="O120" s="23"/>
      <c r="P120" s="23"/>
      <c r="Q120" s="23"/>
    </row>
    <row r="121" spans="1:17" ht="15.75" customHeight="1" x14ac:dyDescent="0.3">
      <c r="A121" s="23"/>
      <c r="B121" s="24"/>
      <c r="C121" s="24"/>
      <c r="D121" s="25"/>
      <c r="E121" s="159"/>
      <c r="F121" s="160"/>
      <c r="G121" s="160"/>
      <c r="H121" s="160"/>
      <c r="I121" s="160"/>
      <c r="J121" s="160"/>
      <c r="K121" s="160"/>
      <c r="L121" s="160"/>
      <c r="M121" s="23"/>
      <c r="N121" s="23"/>
      <c r="O121" s="23"/>
      <c r="P121" s="23"/>
      <c r="Q121" s="23"/>
    </row>
    <row r="122" spans="1:17" ht="15.75" customHeight="1" x14ac:dyDescent="0.3">
      <c r="A122" s="23"/>
      <c r="B122" s="24"/>
      <c r="C122" s="24"/>
      <c r="D122" s="25"/>
      <c r="E122" s="159"/>
      <c r="F122" s="160"/>
      <c r="G122" s="160"/>
      <c r="H122" s="160"/>
      <c r="I122" s="160"/>
      <c r="J122" s="160"/>
      <c r="K122" s="160"/>
      <c r="L122" s="160"/>
      <c r="M122" s="23"/>
      <c r="N122" s="23"/>
      <c r="O122" s="23"/>
      <c r="P122" s="23"/>
      <c r="Q122" s="23"/>
    </row>
    <row r="123" spans="1:17" ht="15.75" customHeight="1" x14ac:dyDescent="0.3">
      <c r="A123" s="23"/>
      <c r="B123" s="24"/>
      <c r="C123" s="24"/>
      <c r="D123" s="25"/>
      <c r="E123" s="159"/>
      <c r="F123" s="160"/>
      <c r="G123" s="160"/>
      <c r="H123" s="160"/>
      <c r="I123" s="160"/>
      <c r="J123" s="160"/>
      <c r="K123" s="160"/>
      <c r="L123" s="160"/>
      <c r="M123" s="23"/>
      <c r="N123" s="23"/>
      <c r="O123" s="23"/>
      <c r="P123" s="23"/>
      <c r="Q123" s="23"/>
    </row>
    <row r="124" spans="1:17" ht="15.75" customHeight="1" x14ac:dyDescent="0.3">
      <c r="A124" s="23"/>
      <c r="B124" s="24"/>
      <c r="C124" s="24"/>
      <c r="D124" s="25"/>
      <c r="E124" s="159"/>
      <c r="F124" s="160"/>
      <c r="G124" s="160"/>
      <c r="H124" s="160"/>
      <c r="I124" s="160"/>
      <c r="J124" s="160"/>
      <c r="K124" s="160"/>
      <c r="L124" s="160"/>
      <c r="M124" s="23"/>
      <c r="N124" s="23"/>
      <c r="O124" s="23"/>
      <c r="P124" s="23"/>
      <c r="Q124" s="23"/>
    </row>
    <row r="125" spans="1:17" ht="15.75" customHeight="1" x14ac:dyDescent="0.3">
      <c r="A125" s="23"/>
      <c r="B125" s="24"/>
      <c r="C125" s="24"/>
      <c r="D125" s="25"/>
      <c r="E125" s="159"/>
      <c r="F125" s="160"/>
      <c r="G125" s="160"/>
      <c r="H125" s="160"/>
      <c r="I125" s="160"/>
      <c r="J125" s="160"/>
      <c r="K125" s="160"/>
      <c r="L125" s="160"/>
      <c r="M125" s="23"/>
      <c r="N125" s="23"/>
      <c r="O125" s="23"/>
      <c r="P125" s="23"/>
      <c r="Q125" s="23"/>
    </row>
    <row r="126" spans="1:17" ht="15.75" customHeight="1" x14ac:dyDescent="0.3">
      <c r="A126" s="23"/>
      <c r="B126" s="24"/>
      <c r="C126" s="24"/>
      <c r="D126" s="25"/>
      <c r="E126" s="159"/>
      <c r="F126" s="160"/>
      <c r="G126" s="160"/>
      <c r="H126" s="160"/>
      <c r="I126" s="160"/>
      <c r="J126" s="160"/>
      <c r="K126" s="160"/>
      <c r="L126" s="160"/>
      <c r="M126" s="23"/>
      <c r="N126" s="23"/>
      <c r="O126" s="23"/>
      <c r="P126" s="23"/>
      <c r="Q126" s="23"/>
    </row>
    <row r="127" spans="1:17" ht="15.75" customHeight="1" x14ac:dyDescent="0.3">
      <c r="A127" s="23"/>
      <c r="B127" s="24"/>
      <c r="C127" s="24"/>
      <c r="D127" s="25"/>
      <c r="E127" s="159"/>
      <c r="F127" s="160"/>
      <c r="G127" s="160"/>
      <c r="H127" s="160"/>
      <c r="I127" s="160"/>
      <c r="J127" s="160"/>
      <c r="K127" s="160"/>
      <c r="L127" s="160"/>
      <c r="M127" s="23"/>
      <c r="N127" s="23"/>
      <c r="O127" s="23"/>
      <c r="P127" s="23"/>
      <c r="Q127" s="23"/>
    </row>
    <row r="128" spans="1:17" ht="15.75" customHeight="1" x14ac:dyDescent="0.3">
      <c r="A128" s="23"/>
      <c r="B128" s="24"/>
      <c r="C128" s="24"/>
      <c r="D128" s="25"/>
      <c r="E128" s="159"/>
      <c r="F128" s="160"/>
      <c r="G128" s="160"/>
      <c r="H128" s="160"/>
      <c r="I128" s="160"/>
      <c r="J128" s="160"/>
      <c r="K128" s="160"/>
      <c r="L128" s="160"/>
      <c r="M128" s="23"/>
      <c r="N128" s="23"/>
      <c r="O128" s="23"/>
      <c r="P128" s="23"/>
      <c r="Q128" s="23"/>
    </row>
    <row r="129" spans="1:17" ht="15.75" customHeight="1" x14ac:dyDescent="0.3">
      <c r="A129" s="23"/>
      <c r="B129" s="24"/>
      <c r="C129" s="24"/>
      <c r="D129" s="25"/>
      <c r="E129" s="159"/>
      <c r="F129" s="160"/>
      <c r="G129" s="160"/>
      <c r="H129" s="160"/>
      <c r="I129" s="160"/>
      <c r="J129" s="160"/>
      <c r="K129" s="160"/>
      <c r="L129" s="160"/>
      <c r="M129" s="23"/>
      <c r="N129" s="23"/>
      <c r="O129" s="23"/>
      <c r="P129" s="23"/>
      <c r="Q129" s="23"/>
    </row>
    <row r="130" spans="1:17" ht="15.75" customHeight="1" x14ac:dyDescent="0.3">
      <c r="A130" s="23"/>
      <c r="B130" s="24"/>
      <c r="C130" s="24"/>
      <c r="D130" s="25"/>
      <c r="E130" s="159"/>
      <c r="F130" s="160"/>
      <c r="G130" s="160"/>
      <c r="H130" s="160"/>
      <c r="I130" s="160"/>
      <c r="J130" s="160"/>
      <c r="K130" s="160"/>
      <c r="L130" s="160"/>
      <c r="M130" s="23"/>
      <c r="N130" s="23"/>
      <c r="O130" s="23"/>
      <c r="P130" s="23"/>
      <c r="Q130" s="23"/>
    </row>
    <row r="131" spans="1:17" ht="15.75" customHeight="1" x14ac:dyDescent="0.3">
      <c r="A131" s="23"/>
      <c r="B131" s="24"/>
      <c r="C131" s="24"/>
      <c r="D131" s="25"/>
      <c r="E131" s="159"/>
      <c r="F131" s="160"/>
      <c r="G131" s="160"/>
      <c r="H131" s="160"/>
      <c r="I131" s="160"/>
      <c r="J131" s="160"/>
      <c r="K131" s="160"/>
      <c r="L131" s="160"/>
      <c r="M131" s="23"/>
      <c r="N131" s="23"/>
      <c r="O131" s="23"/>
      <c r="P131" s="23"/>
      <c r="Q131" s="23"/>
    </row>
    <row r="132" spans="1:17" ht="15.75" customHeight="1" x14ac:dyDescent="0.3">
      <c r="A132" s="23"/>
      <c r="B132" s="24"/>
      <c r="C132" s="24"/>
      <c r="D132" s="25"/>
      <c r="E132" s="159"/>
      <c r="F132" s="160"/>
      <c r="G132" s="160"/>
      <c r="H132" s="160"/>
      <c r="I132" s="160"/>
      <c r="J132" s="160"/>
      <c r="K132" s="160"/>
      <c r="L132" s="160"/>
      <c r="M132" s="23"/>
      <c r="N132" s="23"/>
      <c r="O132" s="23"/>
      <c r="P132" s="23"/>
      <c r="Q132" s="23"/>
    </row>
    <row r="133" spans="1:17" ht="15.75" customHeight="1" x14ac:dyDescent="0.3">
      <c r="A133" s="23"/>
      <c r="B133" s="24"/>
      <c r="C133" s="24"/>
      <c r="D133" s="25"/>
      <c r="E133" s="159"/>
      <c r="F133" s="160"/>
      <c r="G133" s="160"/>
      <c r="H133" s="160"/>
      <c r="I133" s="160"/>
      <c r="J133" s="160"/>
      <c r="K133" s="160"/>
      <c r="L133" s="160"/>
      <c r="M133" s="23"/>
      <c r="N133" s="23"/>
      <c r="O133" s="23"/>
      <c r="P133" s="23"/>
      <c r="Q133" s="23"/>
    </row>
    <row r="134" spans="1:17" ht="15.75" customHeight="1" x14ac:dyDescent="0.3">
      <c r="A134" s="23"/>
      <c r="B134" s="24"/>
      <c r="C134" s="24"/>
      <c r="D134" s="25"/>
      <c r="E134" s="159"/>
      <c r="F134" s="160"/>
      <c r="G134" s="160"/>
      <c r="H134" s="160"/>
      <c r="I134" s="160"/>
      <c r="J134" s="160"/>
      <c r="K134" s="160"/>
      <c r="L134" s="160"/>
      <c r="M134" s="23"/>
      <c r="N134" s="23"/>
      <c r="O134" s="23"/>
      <c r="P134" s="23"/>
      <c r="Q134" s="23"/>
    </row>
    <row r="135" spans="1:17" ht="15.75" customHeight="1" x14ac:dyDescent="0.3">
      <c r="A135" s="23"/>
      <c r="B135" s="24"/>
      <c r="C135" s="24"/>
      <c r="D135" s="25"/>
      <c r="E135" s="159"/>
      <c r="F135" s="160"/>
      <c r="G135" s="160"/>
      <c r="H135" s="160"/>
      <c r="I135" s="160"/>
      <c r="J135" s="160"/>
      <c r="K135" s="160"/>
      <c r="L135" s="160"/>
      <c r="M135" s="23"/>
      <c r="N135" s="23"/>
      <c r="O135" s="23"/>
      <c r="P135" s="23"/>
      <c r="Q135" s="23"/>
    </row>
    <row r="136" spans="1:17" ht="15.75" customHeight="1" x14ac:dyDescent="0.3">
      <c r="A136" s="23"/>
      <c r="B136" s="24"/>
      <c r="C136" s="24"/>
      <c r="D136" s="25"/>
      <c r="E136" s="159"/>
      <c r="F136" s="160"/>
      <c r="G136" s="160"/>
      <c r="H136" s="160"/>
      <c r="I136" s="160"/>
      <c r="J136" s="160"/>
      <c r="K136" s="160"/>
      <c r="L136" s="160"/>
      <c r="M136" s="23"/>
      <c r="N136" s="23"/>
      <c r="O136" s="23"/>
      <c r="P136" s="23"/>
      <c r="Q136" s="23"/>
    </row>
    <row r="137" spans="1:17" ht="15.75" customHeight="1" x14ac:dyDescent="0.3">
      <c r="A137" s="23"/>
      <c r="B137" s="24"/>
      <c r="C137" s="24"/>
      <c r="D137" s="25"/>
      <c r="E137" s="159"/>
      <c r="F137" s="160"/>
      <c r="G137" s="160"/>
      <c r="H137" s="160"/>
      <c r="I137" s="160"/>
      <c r="J137" s="160"/>
      <c r="K137" s="160"/>
      <c r="L137" s="160"/>
      <c r="M137" s="23"/>
      <c r="N137" s="23"/>
      <c r="O137" s="23"/>
      <c r="P137" s="23"/>
      <c r="Q137" s="23"/>
    </row>
    <row r="138" spans="1:17" ht="15.75" customHeight="1" x14ac:dyDescent="0.3">
      <c r="A138" s="23"/>
      <c r="B138" s="24"/>
      <c r="C138" s="24"/>
      <c r="D138" s="25"/>
      <c r="E138" s="159"/>
      <c r="F138" s="160"/>
      <c r="G138" s="160"/>
      <c r="H138" s="160"/>
      <c r="I138" s="160"/>
      <c r="J138" s="160"/>
      <c r="K138" s="160"/>
      <c r="L138" s="160"/>
      <c r="M138" s="23"/>
      <c r="N138" s="23"/>
      <c r="O138" s="23"/>
      <c r="P138" s="23"/>
      <c r="Q138" s="23"/>
    </row>
    <row r="139" spans="1:17" ht="15.75" customHeight="1" x14ac:dyDescent="0.3">
      <c r="A139" s="23"/>
      <c r="B139" s="24"/>
      <c r="C139" s="24"/>
      <c r="D139" s="25"/>
      <c r="E139" s="159"/>
      <c r="F139" s="160"/>
      <c r="G139" s="160"/>
      <c r="H139" s="160"/>
      <c r="I139" s="160"/>
      <c r="J139" s="160"/>
      <c r="K139" s="160"/>
      <c r="L139" s="160"/>
      <c r="M139" s="23"/>
      <c r="N139" s="23"/>
      <c r="O139" s="23"/>
      <c r="P139" s="23"/>
      <c r="Q139" s="23"/>
    </row>
    <row r="140" spans="1:17" ht="15.75" customHeight="1" x14ac:dyDescent="0.3">
      <c r="A140" s="23"/>
      <c r="B140" s="24"/>
      <c r="C140" s="24"/>
      <c r="D140" s="25"/>
      <c r="E140" s="159"/>
      <c r="F140" s="160"/>
      <c r="G140" s="160"/>
      <c r="H140" s="160"/>
      <c r="I140" s="160"/>
      <c r="J140" s="160"/>
      <c r="K140" s="160"/>
      <c r="L140" s="160"/>
      <c r="M140" s="23"/>
      <c r="N140" s="23"/>
      <c r="O140" s="23"/>
      <c r="P140" s="23"/>
      <c r="Q140" s="23"/>
    </row>
    <row r="141" spans="1:17" ht="15.75" customHeight="1" x14ac:dyDescent="0.3">
      <c r="A141" s="23"/>
      <c r="B141" s="24"/>
      <c r="C141" s="24"/>
      <c r="D141" s="25"/>
      <c r="E141" s="159"/>
      <c r="F141" s="160"/>
      <c r="G141" s="160"/>
      <c r="H141" s="160"/>
      <c r="I141" s="160"/>
      <c r="J141" s="160"/>
      <c r="K141" s="160"/>
      <c r="L141" s="160"/>
      <c r="M141" s="23"/>
      <c r="N141" s="23"/>
      <c r="O141" s="23"/>
      <c r="P141" s="23"/>
      <c r="Q141" s="23"/>
    </row>
    <row r="142" spans="1:17" ht="15.75" customHeight="1" x14ac:dyDescent="0.3">
      <c r="A142" s="23"/>
      <c r="B142" s="24"/>
      <c r="C142" s="24"/>
      <c r="D142" s="25"/>
      <c r="E142" s="159"/>
      <c r="F142" s="160"/>
      <c r="G142" s="160"/>
      <c r="H142" s="160"/>
      <c r="I142" s="160"/>
      <c r="J142" s="160"/>
      <c r="K142" s="160"/>
      <c r="L142" s="160"/>
      <c r="M142" s="23"/>
      <c r="N142" s="23"/>
      <c r="O142" s="23"/>
      <c r="P142" s="23"/>
      <c r="Q142" s="23"/>
    </row>
    <row r="143" spans="1:17" ht="15.75" customHeight="1" x14ac:dyDescent="0.3">
      <c r="A143" s="23"/>
      <c r="B143" s="24"/>
      <c r="C143" s="24"/>
      <c r="D143" s="25"/>
      <c r="E143" s="159"/>
      <c r="F143" s="160"/>
      <c r="G143" s="160"/>
      <c r="H143" s="160"/>
      <c r="I143" s="160"/>
      <c r="J143" s="160"/>
      <c r="K143" s="160"/>
      <c r="L143" s="160"/>
      <c r="M143" s="23"/>
      <c r="N143" s="23"/>
      <c r="O143" s="23"/>
      <c r="P143" s="23"/>
      <c r="Q143" s="23"/>
    </row>
    <row r="144" spans="1:17" ht="15.75" customHeight="1" x14ac:dyDescent="0.3">
      <c r="A144" s="23"/>
      <c r="B144" s="24"/>
      <c r="C144" s="24"/>
      <c r="D144" s="25"/>
      <c r="E144" s="159"/>
      <c r="F144" s="160"/>
      <c r="G144" s="160"/>
      <c r="H144" s="160"/>
      <c r="I144" s="160"/>
      <c r="J144" s="160"/>
      <c r="K144" s="160"/>
      <c r="L144" s="160"/>
      <c r="M144" s="23"/>
      <c r="N144" s="23"/>
      <c r="O144" s="23"/>
      <c r="P144" s="23"/>
      <c r="Q144" s="23"/>
    </row>
    <row r="145" spans="1:17" ht="15.75" customHeight="1" x14ac:dyDescent="0.3">
      <c r="A145" s="23"/>
      <c r="B145" s="24"/>
      <c r="C145" s="24"/>
      <c r="D145" s="25"/>
      <c r="E145" s="159"/>
      <c r="F145" s="160"/>
      <c r="G145" s="160"/>
      <c r="H145" s="160"/>
      <c r="I145" s="160"/>
      <c r="J145" s="160"/>
      <c r="K145" s="160"/>
      <c r="L145" s="160"/>
      <c r="M145" s="23"/>
      <c r="N145" s="23"/>
      <c r="O145" s="23"/>
      <c r="P145" s="23"/>
      <c r="Q145" s="23"/>
    </row>
    <row r="146" spans="1:17" ht="15.75" customHeight="1" x14ac:dyDescent="0.3">
      <c r="A146" s="23"/>
      <c r="B146" s="24"/>
      <c r="C146" s="24"/>
      <c r="D146" s="25"/>
      <c r="E146" s="159"/>
      <c r="F146" s="160"/>
      <c r="G146" s="160"/>
      <c r="H146" s="160"/>
      <c r="I146" s="160"/>
      <c r="J146" s="160"/>
      <c r="K146" s="160"/>
      <c r="L146" s="160"/>
      <c r="M146" s="23"/>
      <c r="N146" s="23"/>
      <c r="O146" s="23"/>
      <c r="P146" s="23"/>
      <c r="Q146" s="23"/>
    </row>
    <row r="147" spans="1:17" ht="15.75" customHeight="1" x14ac:dyDescent="0.3">
      <c r="A147" s="23"/>
      <c r="B147" s="24"/>
      <c r="C147" s="24"/>
      <c r="D147" s="25"/>
      <c r="E147" s="159"/>
      <c r="F147" s="160"/>
      <c r="G147" s="160"/>
      <c r="H147" s="160"/>
      <c r="I147" s="160"/>
      <c r="J147" s="160"/>
      <c r="K147" s="160"/>
      <c r="L147" s="160"/>
      <c r="M147" s="23"/>
      <c r="N147" s="23"/>
      <c r="O147" s="23"/>
      <c r="P147" s="23"/>
      <c r="Q147" s="23"/>
    </row>
    <row r="148" spans="1:17" ht="15.75" customHeight="1" x14ac:dyDescent="0.3">
      <c r="A148" s="23"/>
      <c r="B148" s="24"/>
      <c r="C148" s="24"/>
      <c r="D148" s="25"/>
      <c r="E148" s="159"/>
      <c r="F148" s="160"/>
      <c r="G148" s="160"/>
      <c r="H148" s="160"/>
      <c r="I148" s="160"/>
      <c r="J148" s="160"/>
      <c r="K148" s="160"/>
      <c r="L148" s="160"/>
      <c r="M148" s="23"/>
      <c r="N148" s="23"/>
      <c r="O148" s="23"/>
      <c r="P148" s="23"/>
      <c r="Q148" s="23"/>
    </row>
    <row r="149" spans="1:17" ht="15.75" customHeight="1" x14ac:dyDescent="0.3">
      <c r="A149" s="23"/>
      <c r="B149" s="24"/>
      <c r="C149" s="24"/>
      <c r="D149" s="25"/>
      <c r="E149" s="159"/>
      <c r="F149" s="160"/>
      <c r="G149" s="160"/>
      <c r="H149" s="160"/>
      <c r="I149" s="160"/>
      <c r="J149" s="160"/>
      <c r="K149" s="160"/>
      <c r="L149" s="160"/>
      <c r="M149" s="23"/>
      <c r="N149" s="23"/>
      <c r="O149" s="23"/>
      <c r="P149" s="23"/>
      <c r="Q149" s="23"/>
    </row>
    <row r="150" spans="1:17" ht="15.75" customHeight="1" x14ac:dyDescent="0.3">
      <c r="A150" s="23"/>
      <c r="B150" s="24"/>
      <c r="C150" s="24"/>
      <c r="D150" s="25"/>
      <c r="E150" s="159"/>
      <c r="F150" s="160"/>
      <c r="G150" s="160"/>
      <c r="H150" s="160"/>
      <c r="I150" s="160"/>
      <c r="J150" s="160"/>
      <c r="K150" s="160"/>
      <c r="L150" s="160"/>
      <c r="M150" s="23"/>
      <c r="N150" s="23"/>
      <c r="O150" s="23"/>
      <c r="P150" s="23"/>
      <c r="Q150" s="23"/>
    </row>
    <row r="151" spans="1:17" ht="15.75" customHeight="1" x14ac:dyDescent="0.3">
      <c r="A151" s="23"/>
      <c r="B151" s="24"/>
      <c r="C151" s="24"/>
      <c r="D151" s="25"/>
      <c r="E151" s="159"/>
      <c r="F151" s="160"/>
      <c r="G151" s="160"/>
      <c r="H151" s="160"/>
      <c r="I151" s="160"/>
      <c r="J151" s="160"/>
      <c r="K151" s="160"/>
      <c r="L151" s="160"/>
      <c r="M151" s="23"/>
      <c r="N151" s="23"/>
      <c r="O151" s="23"/>
      <c r="P151" s="23"/>
      <c r="Q151" s="23"/>
    </row>
    <row r="152" spans="1:17" ht="15.75" customHeight="1" x14ac:dyDescent="0.3">
      <c r="A152" s="23"/>
      <c r="B152" s="24"/>
      <c r="C152" s="24"/>
      <c r="D152" s="25"/>
      <c r="E152" s="159"/>
      <c r="F152" s="160"/>
      <c r="G152" s="160"/>
      <c r="H152" s="160"/>
      <c r="I152" s="160"/>
      <c r="J152" s="160"/>
      <c r="K152" s="160"/>
      <c r="L152" s="160"/>
      <c r="M152" s="23"/>
      <c r="N152" s="23"/>
      <c r="O152" s="23"/>
      <c r="P152" s="23"/>
      <c r="Q152" s="23"/>
    </row>
    <row r="153" spans="1:17" ht="15.75" customHeight="1" x14ac:dyDescent="0.3">
      <c r="A153" s="23"/>
      <c r="B153" s="24"/>
      <c r="C153" s="24"/>
      <c r="D153" s="25"/>
      <c r="E153" s="159"/>
      <c r="F153" s="160"/>
      <c r="G153" s="160"/>
      <c r="H153" s="160"/>
      <c r="I153" s="160"/>
      <c r="J153" s="160"/>
      <c r="K153" s="160"/>
      <c r="L153" s="160"/>
      <c r="M153" s="23"/>
      <c r="N153" s="23"/>
      <c r="O153" s="23"/>
      <c r="P153" s="23"/>
      <c r="Q153" s="23"/>
    </row>
    <row r="154" spans="1:17" ht="15.75" customHeight="1" x14ac:dyDescent="0.3">
      <c r="A154" s="23"/>
      <c r="B154" s="24"/>
      <c r="C154" s="24"/>
      <c r="D154" s="25"/>
      <c r="E154" s="159"/>
      <c r="F154" s="160"/>
      <c r="G154" s="160"/>
      <c r="H154" s="160"/>
      <c r="I154" s="160"/>
      <c r="J154" s="160"/>
      <c r="K154" s="160"/>
      <c r="L154" s="160"/>
      <c r="M154" s="23"/>
      <c r="N154" s="23"/>
      <c r="O154" s="23"/>
      <c r="P154" s="23"/>
      <c r="Q154" s="23"/>
    </row>
    <row r="155" spans="1:17" ht="15.75" customHeight="1" x14ac:dyDescent="0.3">
      <c r="A155" s="23"/>
      <c r="B155" s="24"/>
      <c r="C155" s="24"/>
      <c r="D155" s="25"/>
      <c r="E155" s="159"/>
      <c r="F155" s="160"/>
      <c r="G155" s="160"/>
      <c r="H155" s="160"/>
      <c r="I155" s="160"/>
      <c r="J155" s="160"/>
      <c r="K155" s="160"/>
      <c r="L155" s="160"/>
      <c r="M155" s="23"/>
      <c r="N155" s="23"/>
      <c r="O155" s="23"/>
      <c r="P155" s="23"/>
      <c r="Q155" s="23"/>
    </row>
    <row r="156" spans="1:17" ht="15.75" customHeight="1" x14ac:dyDescent="0.3">
      <c r="A156" s="23"/>
      <c r="B156" s="24"/>
      <c r="C156" s="24"/>
      <c r="D156" s="25"/>
      <c r="E156" s="159"/>
      <c r="F156" s="160"/>
      <c r="G156" s="160"/>
      <c r="H156" s="160"/>
      <c r="I156" s="160"/>
      <c r="J156" s="160"/>
      <c r="K156" s="160"/>
      <c r="L156" s="160"/>
      <c r="M156" s="23"/>
      <c r="N156" s="23"/>
      <c r="O156" s="23"/>
      <c r="P156" s="23"/>
      <c r="Q156" s="23"/>
    </row>
    <row r="157" spans="1:17" ht="15.75" customHeight="1" x14ac:dyDescent="0.3">
      <c r="A157" s="23"/>
      <c r="B157" s="24"/>
      <c r="C157" s="24"/>
      <c r="D157" s="25"/>
      <c r="E157" s="159"/>
      <c r="F157" s="160"/>
      <c r="G157" s="160"/>
      <c r="H157" s="160"/>
      <c r="I157" s="160"/>
      <c r="J157" s="160"/>
      <c r="K157" s="160"/>
      <c r="L157" s="160"/>
      <c r="M157" s="23"/>
      <c r="N157" s="23"/>
      <c r="O157" s="23"/>
      <c r="P157" s="23"/>
      <c r="Q157" s="23"/>
    </row>
    <row r="158" spans="1:17" ht="15.75" customHeight="1" x14ac:dyDescent="0.3">
      <c r="A158" s="23"/>
      <c r="B158" s="24"/>
      <c r="C158" s="24"/>
      <c r="D158" s="25"/>
      <c r="E158" s="159"/>
      <c r="F158" s="160"/>
      <c r="G158" s="160"/>
      <c r="H158" s="160"/>
      <c r="I158" s="160"/>
      <c r="J158" s="160"/>
      <c r="K158" s="160"/>
      <c r="L158" s="160"/>
      <c r="M158" s="23"/>
      <c r="N158" s="23"/>
      <c r="O158" s="23"/>
      <c r="P158" s="23"/>
      <c r="Q158" s="23"/>
    </row>
    <row r="159" spans="1:17" ht="15.75" customHeight="1" x14ac:dyDescent="0.3">
      <c r="A159" s="23"/>
      <c r="B159" s="24"/>
      <c r="C159" s="24"/>
      <c r="D159" s="25"/>
      <c r="E159" s="159"/>
      <c r="F159" s="160"/>
      <c r="G159" s="160"/>
      <c r="H159" s="160"/>
      <c r="I159" s="160"/>
      <c r="J159" s="160"/>
      <c r="K159" s="160"/>
      <c r="L159" s="160"/>
      <c r="M159" s="23"/>
      <c r="N159" s="23"/>
      <c r="O159" s="23"/>
      <c r="P159" s="23"/>
      <c r="Q159" s="23"/>
    </row>
    <row r="160" spans="1:17" ht="15.75" customHeight="1" x14ac:dyDescent="0.3">
      <c r="A160" s="23"/>
      <c r="B160" s="24"/>
      <c r="C160" s="24"/>
      <c r="D160" s="25"/>
      <c r="E160" s="159"/>
      <c r="F160" s="160"/>
      <c r="G160" s="160"/>
      <c r="H160" s="160"/>
      <c r="I160" s="160"/>
      <c r="J160" s="160"/>
      <c r="K160" s="160"/>
      <c r="L160" s="160"/>
      <c r="M160" s="23"/>
      <c r="N160" s="23"/>
      <c r="O160" s="23"/>
      <c r="P160" s="23"/>
      <c r="Q160" s="23"/>
    </row>
    <row r="161" spans="1:17" ht="15.75" customHeight="1" x14ac:dyDescent="0.3">
      <c r="A161" s="23"/>
      <c r="B161" s="24"/>
      <c r="C161" s="24"/>
      <c r="D161" s="25"/>
      <c r="E161" s="159"/>
      <c r="F161" s="160"/>
      <c r="G161" s="160"/>
      <c r="H161" s="160"/>
      <c r="I161" s="160"/>
      <c r="J161" s="160"/>
      <c r="K161" s="160"/>
      <c r="L161" s="160"/>
      <c r="M161" s="23"/>
      <c r="N161" s="23"/>
      <c r="O161" s="23"/>
      <c r="P161" s="23"/>
      <c r="Q161" s="23"/>
    </row>
    <row r="162" spans="1:17" ht="15.75" customHeight="1" x14ac:dyDescent="0.3">
      <c r="A162" s="23"/>
      <c r="B162" s="24"/>
      <c r="C162" s="24"/>
      <c r="D162" s="25"/>
      <c r="E162" s="159"/>
      <c r="F162" s="160"/>
      <c r="G162" s="160"/>
      <c r="H162" s="160"/>
      <c r="I162" s="160"/>
      <c r="J162" s="160"/>
      <c r="K162" s="160"/>
      <c r="L162" s="160"/>
      <c r="M162" s="23"/>
      <c r="N162" s="23"/>
      <c r="O162" s="23"/>
      <c r="P162" s="23"/>
      <c r="Q162" s="23"/>
    </row>
    <row r="163" spans="1:17" ht="15.75" customHeight="1" x14ac:dyDescent="0.3">
      <c r="A163" s="23"/>
      <c r="B163" s="24"/>
      <c r="C163" s="24"/>
      <c r="D163" s="25"/>
      <c r="E163" s="159"/>
      <c r="F163" s="160"/>
      <c r="G163" s="160"/>
      <c r="H163" s="160"/>
      <c r="I163" s="160"/>
      <c r="J163" s="160"/>
      <c r="K163" s="160"/>
      <c r="L163" s="160"/>
      <c r="M163" s="23"/>
      <c r="N163" s="23"/>
      <c r="O163" s="23"/>
      <c r="P163" s="23"/>
      <c r="Q163" s="23"/>
    </row>
    <row r="164" spans="1:17" ht="15.75" customHeight="1" x14ac:dyDescent="0.3">
      <c r="A164" s="23"/>
      <c r="B164" s="24"/>
      <c r="C164" s="24"/>
      <c r="D164" s="25"/>
      <c r="E164" s="159"/>
      <c r="F164" s="160"/>
      <c r="G164" s="160"/>
      <c r="H164" s="160"/>
      <c r="I164" s="160"/>
      <c r="J164" s="160"/>
      <c r="K164" s="160"/>
      <c r="L164" s="160"/>
      <c r="M164" s="23"/>
      <c r="N164" s="23"/>
      <c r="O164" s="23"/>
      <c r="P164" s="23"/>
      <c r="Q164" s="23"/>
    </row>
    <row r="165" spans="1:17" ht="15.75" customHeight="1" x14ac:dyDescent="0.3">
      <c r="A165" s="23"/>
      <c r="B165" s="24"/>
      <c r="C165" s="24"/>
      <c r="D165" s="25"/>
      <c r="E165" s="159"/>
      <c r="F165" s="160"/>
      <c r="G165" s="160"/>
      <c r="H165" s="160"/>
      <c r="I165" s="160"/>
      <c r="J165" s="160"/>
      <c r="K165" s="160"/>
      <c r="L165" s="160"/>
      <c r="M165" s="23"/>
      <c r="N165" s="23"/>
      <c r="O165" s="23"/>
      <c r="P165" s="23"/>
      <c r="Q165" s="23"/>
    </row>
    <row r="166" spans="1:17" ht="15.75" customHeight="1" x14ac:dyDescent="0.3">
      <c r="A166" s="23"/>
      <c r="B166" s="24"/>
      <c r="C166" s="24"/>
      <c r="D166" s="25"/>
      <c r="E166" s="159"/>
      <c r="F166" s="160"/>
      <c r="G166" s="160"/>
      <c r="H166" s="160"/>
      <c r="I166" s="160"/>
      <c r="J166" s="160"/>
      <c r="K166" s="160"/>
      <c r="L166" s="160"/>
      <c r="M166" s="23"/>
      <c r="N166" s="23"/>
      <c r="O166" s="23"/>
      <c r="P166" s="23"/>
      <c r="Q166" s="23"/>
    </row>
    <row r="167" spans="1:17" ht="15.75" customHeight="1" x14ac:dyDescent="0.3">
      <c r="A167" s="23"/>
      <c r="B167" s="24"/>
      <c r="C167" s="24"/>
      <c r="D167" s="25"/>
      <c r="E167" s="159"/>
      <c r="F167" s="160"/>
      <c r="G167" s="160"/>
      <c r="H167" s="160"/>
      <c r="I167" s="160"/>
      <c r="J167" s="160"/>
      <c r="K167" s="160"/>
      <c r="L167" s="160"/>
      <c r="M167" s="23"/>
      <c r="N167" s="23"/>
      <c r="O167" s="23"/>
      <c r="P167" s="23"/>
      <c r="Q167" s="23"/>
    </row>
    <row r="168" spans="1:17" ht="15.75" customHeight="1" x14ac:dyDescent="0.3">
      <c r="A168" s="23"/>
      <c r="B168" s="24"/>
      <c r="C168" s="24"/>
      <c r="D168" s="25"/>
      <c r="E168" s="159"/>
      <c r="F168" s="160"/>
      <c r="G168" s="160"/>
      <c r="H168" s="160"/>
      <c r="I168" s="160"/>
      <c r="J168" s="160"/>
      <c r="K168" s="160"/>
      <c r="L168" s="160"/>
      <c r="M168" s="23"/>
      <c r="N168" s="23"/>
      <c r="O168" s="23"/>
      <c r="P168" s="23"/>
      <c r="Q168" s="23"/>
    </row>
    <row r="169" spans="1:17" ht="15.75" customHeight="1" x14ac:dyDescent="0.3">
      <c r="A169" s="23"/>
      <c r="B169" s="24"/>
      <c r="C169" s="24"/>
      <c r="D169" s="25"/>
      <c r="E169" s="159"/>
      <c r="F169" s="160"/>
      <c r="G169" s="160"/>
      <c r="H169" s="160"/>
      <c r="I169" s="160"/>
      <c r="J169" s="160"/>
      <c r="K169" s="160"/>
      <c r="L169" s="160"/>
      <c r="M169" s="23"/>
      <c r="N169" s="23"/>
      <c r="O169" s="23"/>
      <c r="P169" s="23"/>
      <c r="Q169" s="23"/>
    </row>
    <row r="170" spans="1:17" ht="15.75" customHeight="1" x14ac:dyDescent="0.3">
      <c r="A170" s="23"/>
      <c r="B170" s="24"/>
      <c r="C170" s="24"/>
      <c r="D170" s="25"/>
      <c r="E170" s="159"/>
      <c r="F170" s="160"/>
      <c r="G170" s="160"/>
      <c r="H170" s="160"/>
      <c r="I170" s="160"/>
      <c r="J170" s="160"/>
      <c r="K170" s="160"/>
      <c r="L170" s="160"/>
      <c r="M170" s="23"/>
      <c r="N170" s="23"/>
      <c r="O170" s="23"/>
      <c r="P170" s="23"/>
      <c r="Q170" s="23"/>
    </row>
    <row r="171" spans="1:17" ht="15.75" customHeight="1" x14ac:dyDescent="0.3">
      <c r="A171" s="23"/>
      <c r="B171" s="24"/>
      <c r="C171" s="24"/>
      <c r="D171" s="25"/>
      <c r="E171" s="159"/>
      <c r="F171" s="160"/>
      <c r="G171" s="160"/>
      <c r="H171" s="160"/>
      <c r="I171" s="160"/>
      <c r="J171" s="160"/>
      <c r="K171" s="160"/>
      <c r="L171" s="160"/>
      <c r="M171" s="23"/>
      <c r="N171" s="23"/>
      <c r="O171" s="23"/>
      <c r="P171" s="23"/>
      <c r="Q171" s="23"/>
    </row>
    <row r="172" spans="1:17" ht="15.75" customHeight="1" x14ac:dyDescent="0.3">
      <c r="A172" s="23"/>
      <c r="B172" s="24"/>
      <c r="C172" s="24"/>
      <c r="D172" s="25"/>
      <c r="E172" s="159"/>
      <c r="F172" s="160"/>
      <c r="G172" s="160"/>
      <c r="H172" s="160"/>
      <c r="I172" s="160"/>
      <c r="J172" s="160"/>
      <c r="K172" s="160"/>
      <c r="L172" s="160"/>
      <c r="M172" s="23"/>
      <c r="N172" s="23"/>
      <c r="O172" s="23"/>
      <c r="P172" s="23"/>
      <c r="Q172" s="23"/>
    </row>
    <row r="173" spans="1:17" ht="15.75" customHeight="1" x14ac:dyDescent="0.3">
      <c r="A173" s="23"/>
      <c r="B173" s="24"/>
      <c r="C173" s="24"/>
      <c r="D173" s="25"/>
      <c r="E173" s="159"/>
      <c r="F173" s="160"/>
      <c r="G173" s="160"/>
      <c r="H173" s="160"/>
      <c r="I173" s="160"/>
      <c r="J173" s="160"/>
      <c r="K173" s="160"/>
      <c r="L173" s="160"/>
      <c r="M173" s="23"/>
      <c r="N173" s="23"/>
      <c r="O173" s="23"/>
      <c r="P173" s="23"/>
      <c r="Q173" s="23"/>
    </row>
    <row r="174" spans="1:17" ht="15.75" customHeight="1" x14ac:dyDescent="0.3">
      <c r="A174" s="23"/>
      <c r="B174" s="24"/>
      <c r="C174" s="24"/>
      <c r="D174" s="25"/>
      <c r="E174" s="159"/>
      <c r="F174" s="160"/>
      <c r="G174" s="160"/>
      <c r="H174" s="160"/>
      <c r="I174" s="160"/>
      <c r="J174" s="160"/>
      <c r="K174" s="160"/>
      <c r="L174" s="160"/>
      <c r="M174" s="23"/>
      <c r="N174" s="23"/>
      <c r="O174" s="23"/>
      <c r="P174" s="23"/>
      <c r="Q174" s="23"/>
    </row>
    <row r="175" spans="1:17" ht="15.75" customHeight="1" x14ac:dyDescent="0.3">
      <c r="A175" s="23"/>
      <c r="B175" s="24"/>
      <c r="C175" s="24"/>
      <c r="D175" s="25"/>
      <c r="E175" s="159"/>
      <c r="F175" s="160"/>
      <c r="G175" s="160"/>
      <c r="H175" s="160"/>
      <c r="I175" s="160"/>
      <c r="J175" s="160"/>
      <c r="K175" s="160"/>
      <c r="L175" s="160"/>
      <c r="M175" s="23"/>
      <c r="N175" s="23"/>
      <c r="O175" s="23"/>
      <c r="P175" s="23"/>
      <c r="Q175" s="23"/>
    </row>
    <row r="176" spans="1:17" ht="15.75" customHeight="1" x14ac:dyDescent="0.3">
      <c r="A176" s="23"/>
      <c r="B176" s="24"/>
      <c r="C176" s="24"/>
      <c r="D176" s="25"/>
      <c r="E176" s="159"/>
      <c r="F176" s="160"/>
      <c r="G176" s="160"/>
      <c r="H176" s="160"/>
      <c r="I176" s="160"/>
      <c r="J176" s="160"/>
      <c r="K176" s="160"/>
      <c r="L176" s="160"/>
      <c r="M176" s="23"/>
      <c r="N176" s="23"/>
      <c r="O176" s="23"/>
      <c r="P176" s="23"/>
      <c r="Q176" s="23"/>
    </row>
    <row r="177" spans="1:17" ht="15.75" customHeight="1" x14ac:dyDescent="0.3">
      <c r="A177" s="23"/>
      <c r="B177" s="24"/>
      <c r="C177" s="24"/>
      <c r="D177" s="25"/>
      <c r="E177" s="159"/>
      <c r="F177" s="160"/>
      <c r="G177" s="160"/>
      <c r="H177" s="160"/>
      <c r="I177" s="160"/>
      <c r="J177" s="160"/>
      <c r="K177" s="160"/>
      <c r="L177" s="160"/>
      <c r="M177" s="23"/>
      <c r="N177" s="23"/>
      <c r="O177" s="23"/>
      <c r="P177" s="23"/>
      <c r="Q177" s="23"/>
    </row>
    <row r="178" spans="1:17" ht="15.75" customHeight="1" x14ac:dyDescent="0.3">
      <c r="A178" s="23"/>
      <c r="B178" s="24"/>
      <c r="C178" s="24"/>
      <c r="D178" s="25"/>
      <c r="E178" s="159"/>
      <c r="F178" s="160"/>
      <c r="G178" s="160"/>
      <c r="H178" s="160"/>
      <c r="I178" s="160"/>
      <c r="J178" s="160"/>
      <c r="K178" s="160"/>
      <c r="L178" s="160"/>
      <c r="M178" s="23"/>
      <c r="N178" s="23"/>
      <c r="O178" s="23"/>
      <c r="P178" s="23"/>
      <c r="Q178" s="23"/>
    </row>
    <row r="179" spans="1:17" ht="15.75" customHeight="1" x14ac:dyDescent="0.3">
      <c r="A179" s="23"/>
      <c r="B179" s="24"/>
      <c r="C179" s="24"/>
      <c r="D179" s="25"/>
      <c r="E179" s="159"/>
      <c r="F179" s="160"/>
      <c r="G179" s="160"/>
      <c r="H179" s="160"/>
      <c r="I179" s="160"/>
      <c r="J179" s="160"/>
      <c r="K179" s="160"/>
      <c r="L179" s="160"/>
      <c r="M179" s="23"/>
      <c r="N179" s="23"/>
      <c r="O179" s="23"/>
      <c r="P179" s="23"/>
      <c r="Q179" s="23"/>
    </row>
    <row r="180" spans="1:17" ht="15.75" customHeight="1" x14ac:dyDescent="0.3">
      <c r="A180" s="23"/>
      <c r="B180" s="24"/>
      <c r="C180" s="24"/>
      <c r="D180" s="25"/>
      <c r="E180" s="159"/>
      <c r="F180" s="160"/>
      <c r="G180" s="160"/>
      <c r="H180" s="160"/>
      <c r="I180" s="160"/>
      <c r="J180" s="160"/>
      <c r="K180" s="160"/>
      <c r="L180" s="160"/>
      <c r="M180" s="23"/>
      <c r="N180" s="23"/>
      <c r="O180" s="23"/>
      <c r="P180" s="23"/>
      <c r="Q180" s="23"/>
    </row>
    <row r="181" spans="1:17" ht="15.75" customHeight="1" x14ac:dyDescent="0.3">
      <c r="A181" s="23"/>
      <c r="B181" s="24"/>
      <c r="C181" s="24"/>
      <c r="D181" s="25"/>
      <c r="E181" s="159"/>
      <c r="F181" s="160"/>
      <c r="G181" s="160"/>
      <c r="H181" s="160"/>
      <c r="I181" s="160"/>
      <c r="J181" s="160"/>
      <c r="K181" s="160"/>
      <c r="L181" s="160"/>
      <c r="M181" s="23"/>
      <c r="N181" s="23"/>
      <c r="O181" s="23"/>
      <c r="P181" s="23"/>
      <c r="Q181" s="23"/>
    </row>
    <row r="182" spans="1:17" ht="15.75" customHeight="1" x14ac:dyDescent="0.3">
      <c r="A182" s="23"/>
      <c r="B182" s="24"/>
      <c r="C182" s="24"/>
      <c r="D182" s="25"/>
      <c r="E182" s="159"/>
      <c r="F182" s="160"/>
      <c r="G182" s="160"/>
      <c r="H182" s="160"/>
      <c r="I182" s="160"/>
      <c r="J182" s="160"/>
      <c r="K182" s="160"/>
      <c r="L182" s="160"/>
      <c r="M182" s="23"/>
      <c r="N182" s="23"/>
      <c r="O182" s="23"/>
      <c r="P182" s="23"/>
      <c r="Q182" s="23"/>
    </row>
    <row r="183" spans="1:17" ht="15.75" customHeight="1" x14ac:dyDescent="0.3">
      <c r="A183" s="23"/>
      <c r="B183" s="24"/>
      <c r="C183" s="24"/>
      <c r="D183" s="25"/>
      <c r="E183" s="159"/>
      <c r="F183" s="160"/>
      <c r="G183" s="160"/>
      <c r="H183" s="160"/>
      <c r="I183" s="160"/>
      <c r="J183" s="160"/>
      <c r="K183" s="160"/>
      <c r="L183" s="160"/>
      <c r="M183" s="23"/>
      <c r="N183" s="23"/>
      <c r="O183" s="23"/>
      <c r="P183" s="23"/>
      <c r="Q183" s="23"/>
    </row>
    <row r="184" spans="1:17" ht="15.75" customHeight="1" x14ac:dyDescent="0.3">
      <c r="A184" s="23"/>
      <c r="B184" s="24"/>
      <c r="C184" s="24"/>
      <c r="D184" s="25"/>
      <c r="E184" s="159"/>
      <c r="F184" s="160"/>
      <c r="G184" s="160"/>
      <c r="H184" s="160"/>
      <c r="I184" s="160"/>
      <c r="J184" s="160"/>
      <c r="K184" s="160"/>
      <c r="L184" s="160"/>
      <c r="M184" s="23"/>
      <c r="N184" s="23"/>
      <c r="O184" s="23"/>
      <c r="P184" s="23"/>
      <c r="Q184" s="23"/>
    </row>
    <row r="185" spans="1:17" ht="15.75" customHeight="1" x14ac:dyDescent="0.3">
      <c r="A185" s="23"/>
      <c r="B185" s="24"/>
      <c r="C185" s="24"/>
      <c r="D185" s="25"/>
      <c r="E185" s="159"/>
      <c r="F185" s="160"/>
      <c r="G185" s="160"/>
      <c r="H185" s="160"/>
      <c r="I185" s="160"/>
      <c r="J185" s="160"/>
      <c r="K185" s="160"/>
      <c r="L185" s="160"/>
      <c r="M185" s="23"/>
      <c r="N185" s="23"/>
      <c r="O185" s="23"/>
      <c r="P185" s="23"/>
      <c r="Q185" s="23"/>
    </row>
    <row r="186" spans="1:17" ht="15.75" customHeight="1" x14ac:dyDescent="0.3">
      <c r="A186" s="23"/>
      <c r="B186" s="24"/>
      <c r="C186" s="24"/>
      <c r="D186" s="25"/>
      <c r="E186" s="159"/>
      <c r="F186" s="160"/>
      <c r="G186" s="160"/>
      <c r="H186" s="160"/>
      <c r="I186" s="160"/>
      <c r="J186" s="160"/>
      <c r="K186" s="160"/>
      <c r="L186" s="160"/>
      <c r="M186" s="23"/>
      <c r="N186" s="23"/>
      <c r="O186" s="23"/>
      <c r="P186" s="23"/>
      <c r="Q186" s="23"/>
    </row>
    <row r="187" spans="1:17" ht="15.75" customHeight="1" x14ac:dyDescent="0.3">
      <c r="A187" s="23"/>
      <c r="B187" s="24"/>
      <c r="C187" s="24"/>
      <c r="D187" s="25"/>
      <c r="E187" s="159"/>
      <c r="F187" s="160"/>
      <c r="G187" s="160"/>
      <c r="H187" s="160"/>
      <c r="I187" s="160"/>
      <c r="J187" s="160"/>
      <c r="K187" s="160"/>
      <c r="L187" s="160"/>
      <c r="M187" s="23"/>
      <c r="N187" s="23"/>
      <c r="O187" s="23"/>
      <c r="P187" s="23"/>
      <c r="Q187" s="23"/>
    </row>
    <row r="188" spans="1:17" ht="15.75" customHeight="1" x14ac:dyDescent="0.3">
      <c r="A188" s="23"/>
      <c r="B188" s="24"/>
      <c r="C188" s="24"/>
      <c r="D188" s="25"/>
      <c r="E188" s="159"/>
      <c r="F188" s="160"/>
      <c r="G188" s="160"/>
      <c r="H188" s="160"/>
      <c r="I188" s="160"/>
      <c r="J188" s="160"/>
      <c r="K188" s="160"/>
      <c r="L188" s="160"/>
      <c r="M188" s="23"/>
      <c r="N188" s="23"/>
      <c r="O188" s="23"/>
      <c r="P188" s="23"/>
      <c r="Q188" s="23"/>
    </row>
    <row r="189" spans="1:17" ht="15.75" customHeight="1" x14ac:dyDescent="0.3">
      <c r="A189" s="23"/>
      <c r="B189" s="24"/>
      <c r="C189" s="24"/>
      <c r="D189" s="25"/>
      <c r="E189" s="159"/>
      <c r="F189" s="160"/>
      <c r="G189" s="160"/>
      <c r="H189" s="160"/>
      <c r="I189" s="160"/>
      <c r="J189" s="160"/>
      <c r="K189" s="160"/>
      <c r="L189" s="160"/>
      <c r="M189" s="23"/>
      <c r="N189" s="23"/>
      <c r="O189" s="23"/>
      <c r="P189" s="23"/>
      <c r="Q189" s="23"/>
    </row>
    <row r="190" spans="1:17" ht="15.75" customHeight="1" x14ac:dyDescent="0.3">
      <c r="A190" s="23"/>
      <c r="B190" s="24"/>
      <c r="C190" s="24"/>
      <c r="D190" s="25"/>
      <c r="E190" s="159"/>
      <c r="F190" s="160"/>
      <c r="G190" s="160"/>
      <c r="H190" s="160"/>
      <c r="I190" s="160"/>
      <c r="J190" s="160"/>
      <c r="K190" s="160"/>
      <c r="L190" s="160"/>
      <c r="M190" s="23"/>
      <c r="N190" s="23"/>
      <c r="O190" s="23"/>
      <c r="P190" s="23"/>
      <c r="Q190" s="23"/>
    </row>
    <row r="191" spans="1:17" ht="15.75" customHeight="1" x14ac:dyDescent="0.3">
      <c r="A191" s="23"/>
      <c r="B191" s="24"/>
      <c r="C191" s="24"/>
      <c r="D191" s="25"/>
      <c r="E191" s="159"/>
      <c r="F191" s="160"/>
      <c r="G191" s="160"/>
      <c r="H191" s="160"/>
      <c r="I191" s="160"/>
      <c r="J191" s="160"/>
      <c r="K191" s="160"/>
      <c r="L191" s="160"/>
      <c r="M191" s="23"/>
      <c r="N191" s="23"/>
      <c r="O191" s="23"/>
      <c r="P191" s="23"/>
      <c r="Q191" s="23"/>
    </row>
    <row r="192" spans="1:17" ht="15.75" customHeight="1" x14ac:dyDescent="0.3">
      <c r="A192" s="23"/>
      <c r="B192" s="24"/>
      <c r="C192" s="24"/>
      <c r="D192" s="25"/>
      <c r="E192" s="159"/>
      <c r="F192" s="160"/>
      <c r="G192" s="160"/>
      <c r="H192" s="160"/>
      <c r="I192" s="160"/>
      <c r="J192" s="160"/>
      <c r="K192" s="160"/>
      <c r="L192" s="160"/>
      <c r="M192" s="23"/>
      <c r="N192" s="23"/>
      <c r="O192" s="23"/>
      <c r="P192" s="23"/>
      <c r="Q192" s="23"/>
    </row>
    <row r="193" spans="1:17" ht="15.75" customHeight="1" x14ac:dyDescent="0.3">
      <c r="A193" s="23"/>
      <c r="B193" s="24"/>
      <c r="C193" s="24"/>
      <c r="D193" s="25"/>
      <c r="E193" s="159"/>
      <c r="F193" s="160"/>
      <c r="G193" s="160"/>
      <c r="H193" s="160"/>
      <c r="I193" s="160"/>
      <c r="J193" s="160"/>
      <c r="K193" s="160"/>
      <c r="L193" s="160"/>
      <c r="M193" s="23"/>
      <c r="N193" s="23"/>
      <c r="O193" s="23"/>
      <c r="P193" s="23"/>
      <c r="Q193" s="23"/>
    </row>
    <row r="194" spans="1:17" ht="15.75" customHeight="1" x14ac:dyDescent="0.3">
      <c r="A194" s="23"/>
      <c r="B194" s="24"/>
      <c r="C194" s="24"/>
      <c r="D194" s="25"/>
      <c r="E194" s="159"/>
      <c r="F194" s="160"/>
      <c r="G194" s="160"/>
      <c r="H194" s="160"/>
      <c r="I194" s="160"/>
      <c r="J194" s="160"/>
      <c r="K194" s="160"/>
      <c r="L194" s="160"/>
      <c r="M194" s="23"/>
      <c r="N194" s="23"/>
      <c r="O194" s="23"/>
      <c r="P194" s="23"/>
      <c r="Q194" s="23"/>
    </row>
    <row r="195" spans="1:17" ht="15.75" customHeight="1" x14ac:dyDescent="0.3">
      <c r="A195" s="23"/>
      <c r="B195" s="24"/>
      <c r="C195" s="24"/>
      <c r="D195" s="25"/>
      <c r="E195" s="159"/>
      <c r="F195" s="160"/>
      <c r="G195" s="160"/>
      <c r="H195" s="160"/>
      <c r="I195" s="160"/>
      <c r="J195" s="160"/>
      <c r="K195" s="160"/>
      <c r="L195" s="160"/>
      <c r="M195" s="23"/>
      <c r="N195" s="23"/>
      <c r="O195" s="23"/>
      <c r="P195" s="23"/>
      <c r="Q195" s="23"/>
    </row>
    <row r="196" spans="1:17" ht="15.75" customHeight="1" x14ac:dyDescent="0.3">
      <c r="A196" s="23"/>
      <c r="B196" s="24"/>
      <c r="C196" s="24"/>
      <c r="D196" s="25"/>
      <c r="E196" s="159"/>
      <c r="F196" s="160"/>
      <c r="G196" s="160"/>
      <c r="H196" s="160"/>
      <c r="I196" s="160"/>
      <c r="J196" s="160"/>
      <c r="K196" s="160"/>
      <c r="L196" s="160"/>
      <c r="M196" s="23"/>
      <c r="N196" s="23"/>
      <c r="O196" s="23"/>
      <c r="P196" s="23"/>
      <c r="Q196" s="23"/>
    </row>
    <row r="197" spans="1:17" ht="15.75" customHeight="1" x14ac:dyDescent="0.3">
      <c r="A197" s="23"/>
      <c r="B197" s="24"/>
      <c r="C197" s="24"/>
      <c r="D197" s="25"/>
      <c r="E197" s="159"/>
      <c r="F197" s="160"/>
      <c r="G197" s="160"/>
      <c r="H197" s="160"/>
      <c r="I197" s="160"/>
      <c r="J197" s="160"/>
      <c r="K197" s="160"/>
      <c r="L197" s="160"/>
      <c r="M197" s="23"/>
      <c r="N197" s="23"/>
      <c r="O197" s="23"/>
      <c r="P197" s="23"/>
      <c r="Q197" s="23"/>
    </row>
    <row r="198" spans="1:17" ht="15.75" customHeight="1" x14ac:dyDescent="0.3">
      <c r="A198" s="23"/>
      <c r="B198" s="24"/>
      <c r="C198" s="24"/>
      <c r="D198" s="25"/>
      <c r="E198" s="159"/>
      <c r="F198" s="160"/>
      <c r="G198" s="160"/>
      <c r="H198" s="160"/>
      <c r="I198" s="160"/>
      <c r="J198" s="160"/>
      <c r="K198" s="160"/>
      <c r="L198" s="160"/>
      <c r="M198" s="23"/>
      <c r="N198" s="23"/>
      <c r="O198" s="23"/>
      <c r="P198" s="23"/>
      <c r="Q198" s="23"/>
    </row>
    <row r="199" spans="1:17" ht="15.75" customHeight="1" x14ac:dyDescent="0.3">
      <c r="A199" s="23"/>
      <c r="B199" s="24"/>
      <c r="C199" s="24"/>
      <c r="D199" s="25"/>
      <c r="E199" s="159"/>
      <c r="F199" s="160"/>
      <c r="G199" s="160"/>
      <c r="H199" s="160"/>
      <c r="I199" s="160"/>
      <c r="J199" s="160"/>
      <c r="K199" s="160"/>
      <c r="L199" s="160"/>
      <c r="M199" s="23"/>
      <c r="N199" s="23"/>
      <c r="O199" s="23"/>
      <c r="P199" s="23"/>
      <c r="Q199" s="23"/>
    </row>
    <row r="200" spans="1:17" ht="15.75" customHeight="1" x14ac:dyDescent="0.3">
      <c r="A200" s="23"/>
      <c r="B200" s="24"/>
      <c r="C200" s="24"/>
      <c r="D200" s="25"/>
      <c r="E200" s="159"/>
      <c r="F200" s="160"/>
      <c r="G200" s="160"/>
      <c r="H200" s="160"/>
      <c r="I200" s="160"/>
      <c r="J200" s="160"/>
      <c r="K200" s="160"/>
      <c r="L200" s="160"/>
      <c r="M200" s="23"/>
      <c r="N200" s="23"/>
      <c r="O200" s="23"/>
      <c r="P200" s="23"/>
      <c r="Q200" s="23"/>
    </row>
    <row r="201" spans="1:17" ht="15.75" customHeight="1" x14ac:dyDescent="0.3">
      <c r="A201" s="23"/>
      <c r="B201" s="24"/>
      <c r="C201" s="24"/>
      <c r="D201" s="25"/>
      <c r="E201" s="159"/>
      <c r="F201" s="160"/>
      <c r="G201" s="160"/>
      <c r="H201" s="160"/>
      <c r="I201" s="160"/>
      <c r="J201" s="160"/>
      <c r="K201" s="160"/>
      <c r="L201" s="160"/>
      <c r="M201" s="23"/>
      <c r="N201" s="23"/>
      <c r="O201" s="23"/>
      <c r="P201" s="23"/>
      <c r="Q201" s="23"/>
    </row>
    <row r="202" spans="1:17" ht="15.75" customHeight="1" x14ac:dyDescent="0.3">
      <c r="A202" s="23"/>
      <c r="B202" s="24"/>
      <c r="C202" s="24"/>
      <c r="D202" s="25"/>
      <c r="E202" s="159"/>
      <c r="F202" s="160"/>
      <c r="G202" s="160"/>
      <c r="H202" s="160"/>
      <c r="I202" s="160"/>
      <c r="J202" s="160"/>
      <c r="K202" s="160"/>
      <c r="L202" s="160"/>
      <c r="M202" s="23"/>
      <c r="N202" s="23"/>
      <c r="O202" s="23"/>
      <c r="P202" s="23"/>
      <c r="Q202" s="23"/>
    </row>
    <row r="203" spans="1:17" ht="15.75" customHeight="1" x14ac:dyDescent="0.3">
      <c r="A203" s="23"/>
      <c r="B203" s="24"/>
      <c r="C203" s="24"/>
      <c r="D203" s="25"/>
      <c r="E203" s="159"/>
      <c r="F203" s="160"/>
      <c r="G203" s="160"/>
      <c r="H203" s="160"/>
      <c r="I203" s="160"/>
      <c r="J203" s="160"/>
      <c r="K203" s="160"/>
      <c r="L203" s="160"/>
      <c r="M203" s="23"/>
      <c r="N203" s="23"/>
      <c r="O203" s="23"/>
      <c r="P203" s="23"/>
      <c r="Q203" s="23"/>
    </row>
    <row r="204" spans="1:17" ht="15.75" customHeight="1" x14ac:dyDescent="0.3">
      <c r="A204" s="23"/>
      <c r="B204" s="24"/>
      <c r="C204" s="24"/>
      <c r="D204" s="25"/>
      <c r="E204" s="159"/>
      <c r="F204" s="160"/>
      <c r="G204" s="160"/>
      <c r="H204" s="160"/>
      <c r="I204" s="160"/>
      <c r="J204" s="160"/>
      <c r="K204" s="160"/>
      <c r="L204" s="160"/>
      <c r="M204" s="23"/>
      <c r="N204" s="23"/>
      <c r="O204" s="23"/>
      <c r="P204" s="23"/>
      <c r="Q204" s="23"/>
    </row>
    <row r="205" spans="1:17" ht="15.75" customHeight="1" x14ac:dyDescent="0.3">
      <c r="A205" s="23"/>
      <c r="B205" s="24"/>
      <c r="C205" s="24"/>
      <c r="D205" s="25"/>
      <c r="E205" s="159"/>
      <c r="F205" s="160"/>
      <c r="G205" s="160"/>
      <c r="H205" s="160"/>
      <c r="I205" s="160"/>
      <c r="J205" s="160"/>
      <c r="K205" s="160"/>
      <c r="L205" s="160"/>
      <c r="M205" s="23"/>
      <c r="N205" s="23"/>
      <c r="O205" s="23"/>
      <c r="P205" s="23"/>
      <c r="Q205" s="23"/>
    </row>
    <row r="206" spans="1:17" ht="15.75" customHeight="1" x14ac:dyDescent="0.3">
      <c r="A206" s="23"/>
      <c r="B206" s="24"/>
      <c r="C206" s="24"/>
      <c r="D206" s="25"/>
      <c r="E206" s="159"/>
      <c r="F206" s="160"/>
      <c r="G206" s="160"/>
      <c r="H206" s="160"/>
      <c r="I206" s="160"/>
      <c r="J206" s="160"/>
      <c r="K206" s="160"/>
      <c r="L206" s="160"/>
      <c r="M206" s="23"/>
      <c r="N206" s="23"/>
      <c r="O206" s="23"/>
      <c r="P206" s="23"/>
      <c r="Q206" s="23"/>
    </row>
    <row r="207" spans="1:17" ht="15.75" customHeight="1" x14ac:dyDescent="0.3">
      <c r="A207" s="23"/>
      <c r="B207" s="24"/>
      <c r="C207" s="24"/>
      <c r="D207" s="25"/>
      <c r="E207" s="159"/>
      <c r="F207" s="160"/>
      <c r="G207" s="160"/>
      <c r="H207" s="160"/>
      <c r="I207" s="160"/>
      <c r="J207" s="160"/>
      <c r="K207" s="160"/>
      <c r="L207" s="160"/>
      <c r="M207" s="23"/>
      <c r="N207" s="23"/>
      <c r="O207" s="23"/>
      <c r="P207" s="23"/>
      <c r="Q207" s="23"/>
    </row>
    <row r="208" spans="1:17" ht="15.75" customHeight="1" x14ac:dyDescent="0.3">
      <c r="A208" s="23"/>
      <c r="B208" s="24"/>
      <c r="C208" s="24"/>
      <c r="D208" s="25"/>
      <c r="E208" s="159"/>
      <c r="F208" s="160"/>
      <c r="G208" s="160"/>
      <c r="H208" s="160"/>
      <c r="I208" s="160"/>
      <c r="J208" s="160"/>
      <c r="K208" s="160"/>
      <c r="L208" s="160"/>
      <c r="M208" s="23"/>
      <c r="N208" s="23"/>
      <c r="O208" s="23"/>
      <c r="P208" s="23"/>
      <c r="Q208" s="23"/>
    </row>
    <row r="209" spans="1:17" ht="15.75" customHeight="1" x14ac:dyDescent="0.3">
      <c r="A209" s="23"/>
      <c r="B209" s="24"/>
      <c r="C209" s="24"/>
      <c r="D209" s="25"/>
      <c r="E209" s="159"/>
      <c r="F209" s="160"/>
      <c r="G209" s="160"/>
      <c r="H209" s="160"/>
      <c r="I209" s="160"/>
      <c r="J209" s="160"/>
      <c r="K209" s="160"/>
      <c r="L209" s="160"/>
      <c r="M209" s="23"/>
      <c r="N209" s="23"/>
      <c r="O209" s="23"/>
      <c r="P209" s="23"/>
      <c r="Q209" s="23"/>
    </row>
    <row r="210" spans="1:17" ht="15.75" customHeight="1" x14ac:dyDescent="0.3">
      <c r="A210" s="23"/>
      <c r="B210" s="24"/>
      <c r="C210" s="24"/>
      <c r="D210" s="25"/>
      <c r="E210" s="159"/>
      <c r="F210" s="160"/>
      <c r="G210" s="160"/>
      <c r="H210" s="160"/>
      <c r="I210" s="160"/>
      <c r="J210" s="160"/>
      <c r="K210" s="160"/>
      <c r="L210" s="160"/>
      <c r="M210" s="23"/>
      <c r="N210" s="23"/>
      <c r="O210" s="23"/>
      <c r="P210" s="23"/>
      <c r="Q210" s="23"/>
    </row>
    <row r="211" spans="1:17" ht="15.75" customHeight="1" x14ac:dyDescent="0.3">
      <c r="A211" s="23"/>
      <c r="B211" s="24"/>
      <c r="C211" s="24"/>
      <c r="D211" s="25"/>
      <c r="E211" s="159"/>
      <c r="F211" s="160"/>
      <c r="G211" s="160"/>
      <c r="H211" s="160"/>
      <c r="I211" s="160"/>
      <c r="J211" s="160"/>
      <c r="K211" s="160"/>
      <c r="L211" s="160"/>
      <c r="M211" s="23"/>
      <c r="N211" s="23"/>
      <c r="O211" s="23"/>
      <c r="P211" s="23"/>
      <c r="Q211" s="23"/>
    </row>
    <row r="212" spans="1:17" ht="15.75" customHeight="1" x14ac:dyDescent="0.3">
      <c r="A212" s="23"/>
      <c r="B212" s="24"/>
      <c r="C212" s="24"/>
      <c r="D212" s="25"/>
      <c r="E212" s="159"/>
      <c r="F212" s="160"/>
      <c r="G212" s="160"/>
      <c r="H212" s="160"/>
      <c r="I212" s="160"/>
      <c r="J212" s="160"/>
      <c r="K212" s="160"/>
      <c r="L212" s="160"/>
      <c r="M212" s="23"/>
      <c r="N212" s="23"/>
      <c r="O212" s="23"/>
      <c r="P212" s="23"/>
      <c r="Q212" s="23"/>
    </row>
    <row r="213" spans="1:17" ht="15.75" customHeight="1" x14ac:dyDescent="0.3">
      <c r="A213" s="23"/>
      <c r="B213" s="24"/>
      <c r="C213" s="24"/>
      <c r="D213" s="25"/>
      <c r="E213" s="159"/>
      <c r="F213" s="160"/>
      <c r="G213" s="160"/>
      <c r="H213" s="160"/>
      <c r="I213" s="160"/>
      <c r="J213" s="160"/>
      <c r="K213" s="160"/>
      <c r="L213" s="160"/>
      <c r="M213" s="23"/>
      <c r="N213" s="23"/>
      <c r="O213" s="23"/>
      <c r="P213" s="23"/>
      <c r="Q213" s="23"/>
    </row>
    <row r="214" spans="1:17" ht="15.75" customHeight="1" x14ac:dyDescent="0.3">
      <c r="A214" s="23"/>
      <c r="B214" s="24"/>
      <c r="C214" s="24"/>
      <c r="D214" s="25"/>
      <c r="E214" s="159"/>
      <c r="F214" s="160"/>
      <c r="G214" s="160"/>
      <c r="H214" s="160"/>
      <c r="I214" s="160"/>
      <c r="J214" s="160"/>
      <c r="K214" s="160"/>
      <c r="L214" s="160"/>
      <c r="M214" s="23"/>
      <c r="N214" s="23"/>
      <c r="O214" s="23"/>
      <c r="P214" s="23"/>
      <c r="Q214" s="23"/>
    </row>
    <row r="215" spans="1:17" ht="15.75" customHeight="1" x14ac:dyDescent="0.3">
      <c r="A215" s="23"/>
      <c r="B215" s="24"/>
      <c r="C215" s="24"/>
      <c r="D215" s="25"/>
      <c r="E215" s="159"/>
      <c r="F215" s="160"/>
      <c r="G215" s="160"/>
      <c r="H215" s="160"/>
      <c r="I215" s="160"/>
      <c r="J215" s="160"/>
      <c r="K215" s="160"/>
      <c r="L215" s="160"/>
      <c r="M215" s="23"/>
      <c r="N215" s="23"/>
      <c r="O215" s="23"/>
      <c r="P215" s="23"/>
      <c r="Q215" s="23"/>
    </row>
    <row r="216" spans="1:17" ht="15.75" customHeight="1" x14ac:dyDescent="0.3">
      <c r="A216" s="23"/>
      <c r="B216" s="24"/>
      <c r="C216" s="24"/>
      <c r="D216" s="25"/>
      <c r="E216" s="159"/>
      <c r="F216" s="160"/>
      <c r="G216" s="160"/>
      <c r="H216" s="160"/>
      <c r="I216" s="160"/>
      <c r="J216" s="160"/>
      <c r="K216" s="160"/>
      <c r="L216" s="160"/>
      <c r="M216" s="23"/>
      <c r="N216" s="23"/>
      <c r="O216" s="23"/>
      <c r="P216" s="23"/>
      <c r="Q216" s="23"/>
    </row>
    <row r="217" spans="1:17" ht="15.75" customHeight="1" x14ac:dyDescent="0.3">
      <c r="A217" s="23"/>
      <c r="B217" s="24"/>
      <c r="C217" s="24"/>
      <c r="D217" s="25"/>
      <c r="E217" s="159"/>
      <c r="F217" s="160"/>
      <c r="G217" s="160"/>
      <c r="H217" s="160"/>
      <c r="I217" s="160"/>
      <c r="J217" s="160"/>
      <c r="K217" s="160"/>
      <c r="L217" s="160"/>
      <c r="M217" s="23"/>
      <c r="N217" s="23"/>
      <c r="O217" s="23"/>
      <c r="P217" s="23"/>
      <c r="Q217" s="23"/>
    </row>
    <row r="218" spans="1:17" ht="15.75" customHeight="1" x14ac:dyDescent="0.3">
      <c r="A218" s="23"/>
      <c r="B218" s="24"/>
      <c r="C218" s="24"/>
      <c r="D218" s="25"/>
      <c r="E218" s="159"/>
      <c r="F218" s="160"/>
      <c r="G218" s="160"/>
      <c r="H218" s="160"/>
      <c r="I218" s="160"/>
      <c r="J218" s="160"/>
      <c r="K218" s="160"/>
      <c r="L218" s="160"/>
      <c r="M218" s="23"/>
      <c r="N218" s="23"/>
      <c r="O218" s="23"/>
      <c r="P218" s="23"/>
      <c r="Q218" s="23"/>
    </row>
    <row r="219" spans="1:17" ht="15.75" customHeight="1" x14ac:dyDescent="0.3">
      <c r="A219" s="23"/>
      <c r="B219" s="24"/>
      <c r="C219" s="24"/>
      <c r="D219" s="25"/>
      <c r="E219" s="159"/>
      <c r="F219" s="160"/>
      <c r="G219" s="160"/>
      <c r="H219" s="160"/>
      <c r="I219" s="160"/>
      <c r="J219" s="160"/>
      <c r="K219" s="160"/>
      <c r="L219" s="160"/>
      <c r="M219" s="23"/>
      <c r="N219" s="23"/>
      <c r="O219" s="23"/>
      <c r="P219" s="23"/>
      <c r="Q219" s="23"/>
    </row>
    <row r="220" spans="1:17" ht="15.75" customHeight="1" x14ac:dyDescent="0.3">
      <c r="A220" s="23"/>
      <c r="B220" s="24"/>
      <c r="C220" s="24"/>
      <c r="D220" s="25"/>
      <c r="E220" s="159"/>
      <c r="F220" s="160"/>
      <c r="G220" s="160"/>
      <c r="H220" s="160"/>
      <c r="I220" s="160"/>
      <c r="J220" s="160"/>
      <c r="K220" s="160"/>
      <c r="L220" s="160"/>
      <c r="M220" s="23"/>
      <c r="N220" s="23"/>
      <c r="O220" s="23"/>
      <c r="P220" s="23"/>
      <c r="Q220" s="23"/>
    </row>
    <row r="221" spans="1:17" ht="15.75" customHeight="1" x14ac:dyDescent="0.3">
      <c r="A221" s="23"/>
      <c r="B221" s="24"/>
      <c r="C221" s="24"/>
      <c r="D221" s="25"/>
      <c r="E221" s="159"/>
      <c r="F221" s="160"/>
      <c r="G221" s="160"/>
      <c r="H221" s="160"/>
      <c r="I221" s="160"/>
      <c r="J221" s="160"/>
      <c r="K221" s="160"/>
      <c r="L221" s="160"/>
      <c r="M221" s="23"/>
      <c r="N221" s="23"/>
      <c r="O221" s="23"/>
      <c r="P221" s="23"/>
      <c r="Q221" s="23"/>
    </row>
    <row r="222" spans="1:17" ht="15.75" customHeight="1" x14ac:dyDescent="0.3">
      <c r="A222" s="23"/>
      <c r="B222" s="24"/>
      <c r="C222" s="24"/>
      <c r="D222" s="25"/>
      <c r="E222" s="159"/>
      <c r="F222" s="160"/>
      <c r="G222" s="160"/>
      <c r="H222" s="160"/>
      <c r="I222" s="160"/>
      <c r="J222" s="160"/>
      <c r="K222" s="160"/>
      <c r="L222" s="160"/>
      <c r="M222" s="23"/>
      <c r="N222" s="23"/>
      <c r="O222" s="23"/>
      <c r="P222" s="23"/>
      <c r="Q222" s="23"/>
    </row>
    <row r="223" spans="1:17" ht="15.75" customHeight="1" x14ac:dyDescent="0.3">
      <c r="A223" s="23"/>
      <c r="B223" s="24"/>
      <c r="C223" s="24"/>
      <c r="D223" s="25"/>
      <c r="E223" s="159"/>
      <c r="F223" s="160"/>
      <c r="G223" s="160"/>
      <c r="H223" s="160"/>
      <c r="I223" s="160"/>
      <c r="J223" s="160"/>
      <c r="K223" s="160"/>
      <c r="L223" s="160"/>
      <c r="M223" s="23"/>
      <c r="N223" s="23"/>
      <c r="O223" s="23"/>
      <c r="P223" s="23"/>
      <c r="Q223" s="23"/>
    </row>
    <row r="224" spans="1:17" ht="15.75" customHeight="1" x14ac:dyDescent="0.3">
      <c r="A224" s="23"/>
      <c r="B224" s="24"/>
      <c r="C224" s="24"/>
      <c r="D224" s="25"/>
      <c r="E224" s="159"/>
      <c r="F224" s="160"/>
      <c r="G224" s="160"/>
      <c r="H224" s="160"/>
      <c r="I224" s="160"/>
      <c r="J224" s="160"/>
      <c r="K224" s="160"/>
      <c r="L224" s="160"/>
      <c r="M224" s="23"/>
      <c r="N224" s="23"/>
      <c r="O224" s="23"/>
      <c r="P224" s="23"/>
      <c r="Q224" s="23"/>
    </row>
    <row r="225" spans="1:17" ht="15.75" customHeight="1" x14ac:dyDescent="0.3">
      <c r="A225" s="23"/>
      <c r="B225" s="24"/>
      <c r="C225" s="24"/>
      <c r="D225" s="25"/>
      <c r="E225" s="159"/>
      <c r="F225" s="160"/>
      <c r="G225" s="160"/>
      <c r="H225" s="160"/>
      <c r="I225" s="160"/>
      <c r="J225" s="160"/>
      <c r="K225" s="160"/>
      <c r="L225" s="160"/>
      <c r="M225" s="23"/>
      <c r="N225" s="23"/>
      <c r="O225" s="23"/>
      <c r="P225" s="23"/>
      <c r="Q225" s="23"/>
    </row>
    <row r="226" spans="1:17" ht="15.75" customHeight="1" x14ac:dyDescent="0.3">
      <c r="A226" s="23"/>
      <c r="B226" s="24"/>
      <c r="C226" s="24"/>
      <c r="D226" s="25"/>
      <c r="E226" s="159"/>
      <c r="F226" s="160"/>
      <c r="G226" s="160"/>
      <c r="H226" s="160"/>
      <c r="I226" s="160"/>
      <c r="J226" s="160"/>
      <c r="K226" s="160"/>
      <c r="L226" s="160"/>
      <c r="M226" s="23"/>
      <c r="N226" s="23"/>
      <c r="O226" s="23"/>
      <c r="P226" s="23"/>
      <c r="Q226" s="23"/>
    </row>
    <row r="227" spans="1:17" ht="15.75" customHeight="1" x14ac:dyDescent="0.3">
      <c r="A227" s="23"/>
      <c r="B227" s="24"/>
      <c r="C227" s="24"/>
      <c r="D227" s="25"/>
      <c r="E227" s="159"/>
      <c r="F227" s="160"/>
      <c r="G227" s="160"/>
      <c r="H227" s="160"/>
      <c r="I227" s="160"/>
      <c r="J227" s="160"/>
      <c r="K227" s="160"/>
      <c r="L227" s="160"/>
      <c r="M227" s="23"/>
      <c r="N227" s="23"/>
      <c r="O227" s="23"/>
      <c r="P227" s="23"/>
      <c r="Q227" s="23"/>
    </row>
    <row r="228" spans="1:17" ht="15.75" customHeight="1" x14ac:dyDescent="0.3">
      <c r="A228" s="23"/>
      <c r="B228" s="24"/>
      <c r="C228" s="24"/>
      <c r="D228" s="25"/>
      <c r="E228" s="159"/>
      <c r="F228" s="160"/>
      <c r="G228" s="160"/>
      <c r="H228" s="160"/>
      <c r="I228" s="160"/>
      <c r="J228" s="160"/>
      <c r="K228" s="160"/>
      <c r="L228" s="160"/>
      <c r="M228" s="23"/>
      <c r="N228" s="23"/>
      <c r="O228" s="23"/>
      <c r="P228" s="23"/>
      <c r="Q228" s="23"/>
    </row>
    <row r="229" spans="1:17" ht="15.75" customHeight="1" x14ac:dyDescent="0.3">
      <c r="A229" s="23"/>
      <c r="B229" s="24"/>
      <c r="C229" s="24"/>
      <c r="D229" s="25"/>
      <c r="E229" s="159"/>
      <c r="F229" s="160"/>
      <c r="G229" s="160"/>
      <c r="H229" s="160"/>
      <c r="I229" s="160"/>
      <c r="J229" s="160"/>
      <c r="K229" s="160"/>
      <c r="L229" s="160"/>
      <c r="M229" s="23"/>
      <c r="N229" s="23"/>
      <c r="O229" s="23"/>
      <c r="P229" s="23"/>
      <c r="Q229" s="23"/>
    </row>
    <row r="230" spans="1:17" ht="15.75" customHeight="1" x14ac:dyDescent="0.3">
      <c r="A230" s="23"/>
      <c r="B230" s="24"/>
      <c r="C230" s="24"/>
      <c r="D230" s="25"/>
      <c r="E230" s="159"/>
      <c r="F230" s="160"/>
      <c r="G230" s="160"/>
      <c r="H230" s="160"/>
      <c r="I230" s="160"/>
      <c r="J230" s="160"/>
      <c r="K230" s="160"/>
      <c r="L230" s="160"/>
      <c r="M230" s="23"/>
      <c r="N230" s="23"/>
      <c r="O230" s="23"/>
      <c r="P230" s="23"/>
      <c r="Q230" s="23"/>
    </row>
    <row r="231" spans="1:17" ht="15.75" customHeight="1" x14ac:dyDescent="0.3">
      <c r="A231" s="23"/>
      <c r="B231" s="24"/>
      <c r="C231" s="24"/>
      <c r="D231" s="25"/>
      <c r="E231" s="159"/>
      <c r="F231" s="160"/>
      <c r="G231" s="160"/>
      <c r="H231" s="160"/>
      <c r="I231" s="160"/>
      <c r="J231" s="160"/>
      <c r="K231" s="160"/>
      <c r="L231" s="160"/>
      <c r="M231" s="23"/>
      <c r="N231" s="23"/>
      <c r="O231" s="23"/>
      <c r="P231" s="23"/>
      <c r="Q231" s="23"/>
    </row>
    <row r="232" spans="1:17" ht="15.75" customHeight="1" x14ac:dyDescent="0.3">
      <c r="A232" s="23"/>
      <c r="B232" s="24"/>
      <c r="C232" s="24"/>
      <c r="D232" s="25"/>
      <c r="E232" s="159"/>
      <c r="F232" s="160"/>
      <c r="G232" s="160"/>
      <c r="H232" s="160"/>
      <c r="I232" s="160"/>
      <c r="J232" s="160"/>
      <c r="K232" s="160"/>
      <c r="L232" s="160"/>
      <c r="M232" s="23"/>
      <c r="N232" s="23"/>
      <c r="O232" s="23"/>
      <c r="P232" s="23"/>
      <c r="Q232" s="23"/>
    </row>
    <row r="233" spans="1:17" ht="15.75" customHeight="1" x14ac:dyDescent="0.3">
      <c r="A233" s="23"/>
      <c r="B233" s="24"/>
      <c r="C233" s="24"/>
      <c r="D233" s="25"/>
      <c r="E233" s="159"/>
      <c r="F233" s="160"/>
      <c r="G233" s="160"/>
      <c r="H233" s="160"/>
      <c r="I233" s="160"/>
      <c r="J233" s="160"/>
      <c r="K233" s="160"/>
      <c r="L233" s="160"/>
      <c r="M233" s="23"/>
      <c r="N233" s="23"/>
      <c r="O233" s="23"/>
      <c r="P233" s="23"/>
      <c r="Q233" s="23"/>
    </row>
    <row r="234" spans="1:17" ht="15.75" customHeight="1" x14ac:dyDescent="0.3">
      <c r="A234" s="23"/>
      <c r="B234" s="24"/>
      <c r="C234" s="24"/>
      <c r="D234" s="25"/>
      <c r="E234" s="159"/>
      <c r="F234" s="160"/>
      <c r="G234" s="160"/>
      <c r="H234" s="160"/>
      <c r="I234" s="160"/>
      <c r="J234" s="160"/>
      <c r="K234" s="160"/>
      <c r="L234" s="160"/>
      <c r="M234" s="23"/>
      <c r="N234" s="23"/>
      <c r="O234" s="23"/>
      <c r="P234" s="23"/>
      <c r="Q234" s="23"/>
    </row>
    <row r="235" spans="1:17" ht="15.75" customHeight="1" x14ac:dyDescent="0.3">
      <c r="A235" s="23"/>
      <c r="B235" s="24"/>
      <c r="C235" s="24"/>
      <c r="D235" s="25"/>
      <c r="E235" s="159"/>
      <c r="F235" s="160"/>
      <c r="G235" s="160"/>
      <c r="H235" s="160"/>
      <c r="I235" s="160"/>
      <c r="J235" s="160"/>
      <c r="K235" s="160"/>
      <c r="L235" s="160"/>
      <c r="M235" s="23"/>
      <c r="N235" s="23"/>
      <c r="O235" s="23"/>
      <c r="P235" s="23"/>
      <c r="Q235" s="23"/>
    </row>
    <row r="236" spans="1:17" ht="15.75" customHeight="1" x14ac:dyDescent="0.3">
      <c r="A236" s="23"/>
      <c r="B236" s="24"/>
      <c r="C236" s="24"/>
      <c r="D236" s="25"/>
      <c r="E236" s="159"/>
      <c r="F236" s="160"/>
      <c r="G236" s="160"/>
      <c r="H236" s="160"/>
      <c r="I236" s="160"/>
      <c r="J236" s="160"/>
      <c r="K236" s="160"/>
      <c r="L236" s="160"/>
      <c r="M236" s="23"/>
      <c r="N236" s="23"/>
      <c r="O236" s="23"/>
      <c r="P236" s="23"/>
      <c r="Q236" s="23"/>
    </row>
    <row r="237" spans="1:17" ht="15.75" customHeight="1" x14ac:dyDescent="0.3">
      <c r="A237" s="23"/>
      <c r="B237" s="24"/>
      <c r="C237" s="24"/>
      <c r="D237" s="25"/>
      <c r="E237" s="159"/>
      <c r="F237" s="160"/>
      <c r="G237" s="160"/>
      <c r="H237" s="160"/>
      <c r="I237" s="160"/>
      <c r="J237" s="160"/>
      <c r="K237" s="160"/>
      <c r="L237" s="160"/>
      <c r="M237" s="23"/>
      <c r="N237" s="23"/>
      <c r="O237" s="23"/>
      <c r="P237" s="23"/>
      <c r="Q237" s="23"/>
    </row>
    <row r="238" spans="1:17" ht="15.75" customHeight="1" x14ac:dyDescent="0.3">
      <c r="A238" s="23"/>
      <c r="B238" s="24"/>
      <c r="C238" s="24"/>
      <c r="D238" s="25"/>
      <c r="E238" s="159"/>
      <c r="F238" s="160"/>
      <c r="G238" s="160"/>
      <c r="H238" s="160"/>
      <c r="I238" s="160"/>
      <c r="J238" s="160"/>
      <c r="K238" s="160"/>
      <c r="L238" s="160"/>
      <c r="M238" s="23"/>
      <c r="N238" s="23"/>
      <c r="O238" s="23"/>
      <c r="P238" s="23"/>
      <c r="Q238" s="23"/>
    </row>
    <row r="239" spans="1:17" ht="15.75" customHeight="1" x14ac:dyDescent="0.3">
      <c r="A239" s="23"/>
      <c r="B239" s="24"/>
      <c r="C239" s="24"/>
      <c r="D239" s="25"/>
      <c r="E239" s="159"/>
      <c r="F239" s="160"/>
      <c r="G239" s="160"/>
      <c r="H239" s="160"/>
      <c r="I239" s="160"/>
      <c r="J239" s="160"/>
      <c r="K239" s="160"/>
      <c r="L239" s="160"/>
      <c r="M239" s="23"/>
      <c r="N239" s="23"/>
      <c r="O239" s="23"/>
      <c r="P239" s="23"/>
      <c r="Q239" s="23"/>
    </row>
    <row r="240" spans="1:17" ht="15.75" customHeight="1" x14ac:dyDescent="0.3">
      <c r="A240" s="23"/>
      <c r="B240" s="24"/>
      <c r="C240" s="24"/>
      <c r="D240" s="25"/>
      <c r="E240" s="159"/>
      <c r="F240" s="160"/>
      <c r="G240" s="160"/>
      <c r="H240" s="160"/>
      <c r="I240" s="160"/>
      <c r="J240" s="160"/>
      <c r="K240" s="160"/>
      <c r="L240" s="160"/>
      <c r="M240" s="23"/>
      <c r="N240" s="23"/>
      <c r="O240" s="23"/>
      <c r="P240" s="23"/>
      <c r="Q240" s="23"/>
    </row>
    <row r="241" spans="1:17" ht="15.75" customHeight="1" x14ac:dyDescent="0.3">
      <c r="A241" s="23"/>
      <c r="B241" s="24"/>
      <c r="C241" s="24"/>
      <c r="D241" s="25"/>
      <c r="E241" s="159"/>
      <c r="F241" s="160"/>
      <c r="G241" s="160"/>
      <c r="H241" s="160"/>
      <c r="I241" s="160"/>
      <c r="J241" s="160"/>
      <c r="K241" s="160"/>
      <c r="L241" s="160"/>
      <c r="M241" s="23"/>
      <c r="N241" s="23"/>
      <c r="O241" s="23"/>
      <c r="P241" s="23"/>
      <c r="Q241" s="23"/>
    </row>
    <row r="242" spans="1:17" ht="15.75" customHeight="1" x14ac:dyDescent="0.3">
      <c r="A242" s="23"/>
      <c r="B242" s="24"/>
      <c r="C242" s="24"/>
      <c r="D242" s="25"/>
      <c r="E242" s="159"/>
      <c r="F242" s="160"/>
      <c r="G242" s="160"/>
      <c r="H242" s="160"/>
      <c r="I242" s="160"/>
      <c r="J242" s="160"/>
      <c r="K242" s="160"/>
      <c r="L242" s="160"/>
      <c r="M242" s="23"/>
      <c r="N242" s="23"/>
      <c r="O242" s="23"/>
      <c r="P242" s="23"/>
      <c r="Q242" s="23"/>
    </row>
    <row r="243" spans="1:17" ht="21" customHeight="1" x14ac:dyDescent="0.35">
      <c r="B243" s="152"/>
      <c r="E243" s="179"/>
      <c r="F243" s="179"/>
      <c r="G243" s="179"/>
      <c r="H243" s="179"/>
      <c r="I243" s="179"/>
      <c r="J243" s="179"/>
      <c r="K243" s="179"/>
      <c r="L243" s="179"/>
    </row>
    <row r="244" spans="1:17" ht="21" customHeight="1" x14ac:dyDescent="0.35">
      <c r="B244" s="152"/>
      <c r="E244" s="179"/>
      <c r="F244" s="179"/>
      <c r="G244" s="179"/>
      <c r="H244" s="179"/>
      <c r="I244" s="179"/>
      <c r="J244" s="179"/>
      <c r="K244" s="179"/>
      <c r="L244" s="179"/>
    </row>
    <row r="245" spans="1:17" ht="21" customHeight="1" x14ac:dyDescent="0.35">
      <c r="B245" s="152"/>
      <c r="E245" s="179"/>
      <c r="F245" s="179"/>
      <c r="G245" s="179"/>
      <c r="H245" s="179"/>
      <c r="I245" s="179"/>
      <c r="J245" s="179"/>
      <c r="K245" s="179"/>
      <c r="L245" s="179"/>
    </row>
    <row r="246" spans="1:17" ht="21" customHeight="1" x14ac:dyDescent="0.35">
      <c r="B246" s="152"/>
      <c r="E246" s="179"/>
      <c r="F246" s="179"/>
      <c r="G246" s="179"/>
      <c r="H246" s="179"/>
      <c r="I246" s="179"/>
      <c r="J246" s="179"/>
      <c r="K246" s="179"/>
      <c r="L246" s="179"/>
    </row>
    <row r="247" spans="1:17" ht="21" customHeight="1" x14ac:dyDescent="0.35">
      <c r="B247" s="152"/>
      <c r="E247" s="179"/>
      <c r="F247" s="179"/>
      <c r="G247" s="179"/>
      <c r="H247" s="179"/>
      <c r="I247" s="179"/>
      <c r="J247" s="179"/>
      <c r="K247" s="179"/>
      <c r="L247" s="179"/>
    </row>
    <row r="248" spans="1:17" ht="21" customHeight="1" x14ac:dyDescent="0.35">
      <c r="B248" s="152"/>
      <c r="E248" s="179"/>
      <c r="F248" s="179"/>
      <c r="G248" s="179"/>
      <c r="H248" s="179"/>
      <c r="I248" s="179"/>
      <c r="J248" s="179"/>
      <c r="K248" s="179"/>
      <c r="L248" s="179"/>
    </row>
    <row r="249" spans="1:17" ht="21" customHeight="1" x14ac:dyDescent="0.35">
      <c r="B249" s="152"/>
      <c r="E249" s="179"/>
      <c r="F249" s="179"/>
      <c r="G249" s="179"/>
      <c r="H249" s="179"/>
      <c r="I249" s="179"/>
      <c r="J249" s="179"/>
      <c r="K249" s="179"/>
      <c r="L249" s="179"/>
    </row>
    <row r="250" spans="1:17" ht="21" customHeight="1" x14ac:dyDescent="0.35">
      <c r="B250" s="152"/>
      <c r="E250" s="179"/>
      <c r="F250" s="179"/>
      <c r="G250" s="179"/>
      <c r="H250" s="179"/>
      <c r="I250" s="179"/>
      <c r="J250" s="179"/>
      <c r="K250" s="179"/>
      <c r="L250" s="179"/>
    </row>
    <row r="251" spans="1:17" ht="21" customHeight="1" x14ac:dyDescent="0.35">
      <c r="B251" s="152"/>
      <c r="E251" s="179"/>
      <c r="F251" s="179"/>
      <c r="G251" s="179"/>
      <c r="H251" s="179"/>
      <c r="I251" s="179"/>
      <c r="J251" s="179"/>
      <c r="K251" s="179"/>
      <c r="L251" s="179"/>
    </row>
    <row r="252" spans="1:17" ht="21" customHeight="1" x14ac:dyDescent="0.35">
      <c r="B252" s="152"/>
      <c r="E252" s="179"/>
      <c r="F252" s="179"/>
      <c r="G252" s="179"/>
      <c r="H252" s="179"/>
      <c r="I252" s="179"/>
      <c r="J252" s="179"/>
      <c r="K252" s="179"/>
      <c r="L252" s="179"/>
    </row>
    <row r="253" spans="1:17" ht="21" customHeight="1" x14ac:dyDescent="0.35">
      <c r="B253" s="152"/>
      <c r="E253" s="179"/>
      <c r="F253" s="179"/>
      <c r="G253" s="179"/>
      <c r="H253" s="179"/>
      <c r="I253" s="179"/>
      <c r="J253" s="179"/>
      <c r="K253" s="179"/>
      <c r="L253" s="179"/>
    </row>
    <row r="254" spans="1:17" ht="21" customHeight="1" x14ac:dyDescent="0.35">
      <c r="B254" s="152"/>
      <c r="E254" s="179"/>
      <c r="F254" s="179"/>
      <c r="G254" s="179"/>
      <c r="H254" s="179"/>
      <c r="I254" s="179"/>
      <c r="J254" s="179"/>
      <c r="K254" s="179"/>
      <c r="L254" s="179"/>
    </row>
    <row r="255" spans="1:17" ht="21" customHeight="1" x14ac:dyDescent="0.35">
      <c r="B255" s="152"/>
      <c r="E255" s="179"/>
      <c r="F255" s="179"/>
      <c r="G255" s="179"/>
      <c r="H255" s="179"/>
      <c r="I255" s="179"/>
      <c r="J255" s="179"/>
      <c r="K255" s="179"/>
      <c r="L255" s="179"/>
    </row>
    <row r="256" spans="1:17" ht="21" customHeight="1" x14ac:dyDescent="0.35">
      <c r="B256" s="152"/>
      <c r="E256" s="179"/>
      <c r="F256" s="179"/>
      <c r="G256" s="179"/>
      <c r="H256" s="179"/>
      <c r="I256" s="179"/>
      <c r="J256" s="179"/>
      <c r="K256" s="179"/>
      <c r="L256" s="179"/>
    </row>
    <row r="257" spans="2:12" ht="21" customHeight="1" x14ac:dyDescent="0.35">
      <c r="B257" s="152"/>
      <c r="E257" s="179"/>
      <c r="F257" s="179"/>
      <c r="G257" s="179"/>
      <c r="H257" s="179"/>
      <c r="I257" s="179"/>
      <c r="J257" s="179"/>
      <c r="K257" s="179"/>
      <c r="L257" s="179"/>
    </row>
    <row r="258" spans="2:12" ht="21" customHeight="1" x14ac:dyDescent="0.35">
      <c r="B258" s="152"/>
      <c r="E258" s="179"/>
      <c r="F258" s="179"/>
      <c r="G258" s="179"/>
      <c r="H258" s="179"/>
      <c r="I258" s="179"/>
      <c r="J258" s="179"/>
      <c r="K258" s="179"/>
      <c r="L258" s="179"/>
    </row>
    <row r="259" spans="2:12" ht="21" customHeight="1" x14ac:dyDescent="0.35">
      <c r="B259" s="152"/>
      <c r="E259" s="179"/>
      <c r="F259" s="179"/>
      <c r="G259" s="179"/>
      <c r="H259" s="179"/>
      <c r="I259" s="179"/>
      <c r="J259" s="179"/>
      <c r="K259" s="179"/>
      <c r="L259" s="179"/>
    </row>
    <row r="260" spans="2:12" ht="21" customHeight="1" x14ac:dyDescent="0.35">
      <c r="B260" s="152"/>
      <c r="E260" s="179"/>
      <c r="F260" s="179"/>
      <c r="G260" s="179"/>
      <c r="H260" s="179"/>
      <c r="I260" s="179"/>
      <c r="J260" s="179"/>
      <c r="K260" s="179"/>
      <c r="L260" s="179"/>
    </row>
    <row r="261" spans="2:12" ht="21" customHeight="1" x14ac:dyDescent="0.35">
      <c r="B261" s="152"/>
      <c r="E261" s="179"/>
      <c r="F261" s="179"/>
      <c r="G261" s="179"/>
      <c r="H261" s="179"/>
      <c r="I261" s="179"/>
      <c r="J261" s="179"/>
      <c r="K261" s="179"/>
      <c r="L261" s="179"/>
    </row>
    <row r="262" spans="2:12" ht="21" customHeight="1" x14ac:dyDescent="0.35">
      <c r="B262" s="152"/>
      <c r="E262" s="179"/>
      <c r="F262" s="179"/>
      <c r="G262" s="179"/>
      <c r="H262" s="179"/>
      <c r="I262" s="179"/>
      <c r="J262" s="179"/>
      <c r="K262" s="179"/>
      <c r="L262" s="179"/>
    </row>
    <row r="263" spans="2:12" ht="21" customHeight="1" x14ac:dyDescent="0.35">
      <c r="B263" s="152"/>
      <c r="E263" s="179"/>
      <c r="F263" s="179"/>
      <c r="G263" s="179"/>
      <c r="H263" s="179"/>
      <c r="I263" s="179"/>
      <c r="J263" s="179"/>
      <c r="K263" s="179"/>
      <c r="L263" s="179"/>
    </row>
    <row r="264" spans="2:12" ht="21" customHeight="1" x14ac:dyDescent="0.35">
      <c r="B264" s="152"/>
      <c r="E264" s="179"/>
      <c r="F264" s="179"/>
      <c r="G264" s="179"/>
      <c r="H264" s="179"/>
      <c r="I264" s="179"/>
      <c r="J264" s="179"/>
      <c r="K264" s="179"/>
      <c r="L264" s="179"/>
    </row>
    <row r="265" spans="2:12" ht="21" customHeight="1" x14ac:dyDescent="0.35">
      <c r="B265" s="152"/>
      <c r="E265" s="179"/>
      <c r="F265" s="179"/>
      <c r="G265" s="179"/>
      <c r="H265" s="179"/>
      <c r="I265" s="179"/>
      <c r="J265" s="179"/>
      <c r="K265" s="179"/>
      <c r="L265" s="179"/>
    </row>
    <row r="266" spans="2:12" ht="21" customHeight="1" x14ac:dyDescent="0.35">
      <c r="B266" s="152"/>
      <c r="E266" s="179"/>
      <c r="F266" s="179"/>
      <c r="G266" s="179"/>
      <c r="H266" s="179"/>
      <c r="I266" s="179"/>
      <c r="J266" s="179"/>
      <c r="K266" s="179"/>
      <c r="L266" s="179"/>
    </row>
    <row r="267" spans="2:12" ht="21" customHeight="1" x14ac:dyDescent="0.35">
      <c r="B267" s="152"/>
      <c r="E267" s="179"/>
      <c r="F267" s="179"/>
      <c r="G267" s="179"/>
      <c r="H267" s="179"/>
      <c r="I267" s="179"/>
      <c r="J267" s="179"/>
      <c r="K267" s="179"/>
      <c r="L267" s="179"/>
    </row>
    <row r="268" spans="2:12" ht="21" customHeight="1" x14ac:dyDescent="0.35">
      <c r="B268" s="152"/>
      <c r="E268" s="179"/>
      <c r="F268" s="179"/>
      <c r="G268" s="179"/>
      <c r="H268" s="179"/>
      <c r="I268" s="179"/>
      <c r="J268" s="179"/>
      <c r="K268" s="179"/>
      <c r="L268" s="179"/>
    </row>
    <row r="269" spans="2:12" ht="21" customHeight="1" x14ac:dyDescent="0.35">
      <c r="B269" s="152"/>
      <c r="E269" s="179"/>
      <c r="F269" s="179"/>
      <c r="G269" s="179"/>
      <c r="H269" s="179"/>
      <c r="I269" s="179"/>
      <c r="J269" s="179"/>
      <c r="K269" s="179"/>
      <c r="L269" s="179"/>
    </row>
    <row r="270" spans="2:12" ht="21" customHeight="1" x14ac:dyDescent="0.35">
      <c r="B270" s="152"/>
      <c r="E270" s="179"/>
      <c r="F270" s="179"/>
      <c r="G270" s="179"/>
      <c r="H270" s="179"/>
      <c r="I270" s="179"/>
      <c r="J270" s="179"/>
      <c r="K270" s="179"/>
      <c r="L270" s="179"/>
    </row>
    <row r="271" spans="2:12" ht="21" customHeight="1" x14ac:dyDescent="0.35">
      <c r="B271" s="152"/>
      <c r="E271" s="179"/>
      <c r="F271" s="179"/>
      <c r="G271" s="179"/>
      <c r="H271" s="179"/>
      <c r="I271" s="179"/>
      <c r="J271" s="179"/>
      <c r="K271" s="179"/>
      <c r="L271" s="179"/>
    </row>
    <row r="272" spans="2:12" ht="21" customHeight="1" x14ac:dyDescent="0.35">
      <c r="B272" s="152"/>
      <c r="E272" s="179"/>
      <c r="F272" s="179"/>
      <c r="G272" s="179"/>
      <c r="H272" s="179"/>
      <c r="I272" s="179"/>
      <c r="J272" s="179"/>
      <c r="K272" s="179"/>
      <c r="L272" s="179"/>
    </row>
    <row r="273" spans="2:12" ht="21" customHeight="1" x14ac:dyDescent="0.35">
      <c r="B273" s="152"/>
      <c r="E273" s="179"/>
      <c r="F273" s="179"/>
      <c r="G273" s="179"/>
      <c r="H273" s="179"/>
      <c r="I273" s="179"/>
      <c r="J273" s="179"/>
      <c r="K273" s="179"/>
      <c r="L273" s="179"/>
    </row>
    <row r="274" spans="2:12" ht="21" customHeight="1" x14ac:dyDescent="0.35">
      <c r="B274" s="152"/>
      <c r="E274" s="179"/>
      <c r="F274" s="179"/>
      <c r="G274" s="179"/>
      <c r="H274" s="179"/>
      <c r="I274" s="179"/>
      <c r="J274" s="179"/>
      <c r="K274" s="179"/>
      <c r="L274" s="179"/>
    </row>
    <row r="275" spans="2:12" ht="21" customHeight="1" x14ac:dyDescent="0.35">
      <c r="B275" s="152"/>
      <c r="E275" s="179"/>
      <c r="F275" s="179"/>
      <c r="G275" s="179"/>
      <c r="H275" s="179"/>
      <c r="I275" s="179"/>
      <c r="J275" s="179"/>
      <c r="K275" s="179"/>
      <c r="L275" s="179"/>
    </row>
    <row r="276" spans="2:12" ht="21" customHeight="1" x14ac:dyDescent="0.35">
      <c r="B276" s="152"/>
      <c r="E276" s="179"/>
      <c r="F276" s="179"/>
      <c r="G276" s="179"/>
      <c r="H276" s="179"/>
      <c r="I276" s="179"/>
      <c r="J276" s="179"/>
      <c r="K276" s="179"/>
      <c r="L276" s="179"/>
    </row>
    <row r="277" spans="2:12" ht="21" customHeight="1" x14ac:dyDescent="0.35">
      <c r="B277" s="152"/>
      <c r="E277" s="179"/>
      <c r="F277" s="179"/>
      <c r="G277" s="179"/>
      <c r="H277" s="179"/>
      <c r="I277" s="179"/>
      <c r="J277" s="179"/>
      <c r="K277" s="179"/>
      <c r="L277" s="179"/>
    </row>
    <row r="278" spans="2:12" ht="21" customHeight="1" x14ac:dyDescent="0.35">
      <c r="B278" s="152"/>
      <c r="E278" s="179"/>
      <c r="F278" s="179"/>
      <c r="G278" s="179"/>
      <c r="H278" s="179"/>
      <c r="I278" s="179"/>
      <c r="J278" s="179"/>
      <c r="K278" s="179"/>
      <c r="L278" s="179"/>
    </row>
    <row r="279" spans="2:12" ht="21" customHeight="1" x14ac:dyDescent="0.35">
      <c r="B279" s="152"/>
      <c r="E279" s="179"/>
      <c r="F279" s="179"/>
      <c r="G279" s="179"/>
      <c r="H279" s="179"/>
      <c r="I279" s="179"/>
      <c r="J279" s="179"/>
      <c r="K279" s="179"/>
      <c r="L279" s="179"/>
    </row>
    <row r="280" spans="2:12" ht="21" customHeight="1" x14ac:dyDescent="0.35">
      <c r="B280" s="152"/>
      <c r="E280" s="179"/>
      <c r="F280" s="179"/>
      <c r="G280" s="179"/>
      <c r="H280" s="179"/>
      <c r="I280" s="179"/>
      <c r="J280" s="179"/>
      <c r="K280" s="179"/>
      <c r="L280" s="179"/>
    </row>
    <row r="281" spans="2:12" ht="21" customHeight="1" x14ac:dyDescent="0.35">
      <c r="B281" s="152"/>
      <c r="E281" s="179"/>
      <c r="F281" s="179"/>
      <c r="G281" s="179"/>
      <c r="H281" s="179"/>
      <c r="I281" s="179"/>
      <c r="J281" s="179"/>
      <c r="K281" s="179"/>
      <c r="L281" s="179"/>
    </row>
    <row r="282" spans="2:12" ht="21" customHeight="1" x14ac:dyDescent="0.35">
      <c r="B282" s="152"/>
      <c r="E282" s="179"/>
      <c r="F282" s="179"/>
      <c r="G282" s="179"/>
      <c r="H282" s="179"/>
      <c r="I282" s="179"/>
      <c r="J282" s="179"/>
      <c r="K282" s="179"/>
      <c r="L282" s="179"/>
    </row>
    <row r="283" spans="2:12" ht="21" customHeight="1" x14ac:dyDescent="0.35">
      <c r="B283" s="152"/>
      <c r="E283" s="179"/>
      <c r="F283" s="179"/>
      <c r="G283" s="179"/>
      <c r="H283" s="179"/>
      <c r="I283" s="179"/>
      <c r="J283" s="179"/>
      <c r="K283" s="179"/>
      <c r="L283" s="179"/>
    </row>
    <row r="284" spans="2:12" ht="21" customHeight="1" x14ac:dyDescent="0.35">
      <c r="B284" s="152"/>
      <c r="E284" s="179"/>
      <c r="F284" s="179"/>
      <c r="G284" s="179"/>
      <c r="H284" s="179"/>
      <c r="I284" s="179"/>
      <c r="J284" s="179"/>
      <c r="K284" s="179"/>
      <c r="L284" s="179"/>
    </row>
    <row r="285" spans="2:12" ht="21" customHeight="1" x14ac:dyDescent="0.35">
      <c r="B285" s="152"/>
      <c r="E285" s="179"/>
      <c r="F285" s="179"/>
      <c r="G285" s="179"/>
      <c r="H285" s="179"/>
      <c r="I285" s="179"/>
      <c r="J285" s="179"/>
      <c r="K285" s="179"/>
      <c r="L285" s="179"/>
    </row>
    <row r="286" spans="2:12" ht="21" customHeight="1" x14ac:dyDescent="0.35">
      <c r="B286" s="152"/>
      <c r="E286" s="179"/>
      <c r="F286" s="179"/>
      <c r="G286" s="179"/>
      <c r="H286" s="179"/>
      <c r="I286" s="179"/>
      <c r="J286" s="179"/>
      <c r="K286" s="179"/>
      <c r="L286" s="179"/>
    </row>
    <row r="287" spans="2:12" ht="21" customHeight="1" x14ac:dyDescent="0.35">
      <c r="B287" s="152"/>
      <c r="E287" s="179"/>
      <c r="F287" s="179"/>
      <c r="G287" s="179"/>
      <c r="H287" s="179"/>
      <c r="I287" s="179"/>
      <c r="J287" s="179"/>
      <c r="K287" s="179"/>
      <c r="L287" s="179"/>
    </row>
    <row r="288" spans="2:12" ht="21" customHeight="1" x14ac:dyDescent="0.35">
      <c r="B288" s="152"/>
      <c r="E288" s="179"/>
      <c r="F288" s="179"/>
      <c r="G288" s="179"/>
      <c r="H288" s="179"/>
      <c r="I288" s="179"/>
      <c r="J288" s="179"/>
      <c r="K288" s="179"/>
      <c r="L288" s="179"/>
    </row>
    <row r="289" spans="2:12" ht="21" customHeight="1" x14ac:dyDescent="0.35">
      <c r="B289" s="152"/>
      <c r="E289" s="179"/>
      <c r="F289" s="179"/>
      <c r="G289" s="179"/>
      <c r="H289" s="179"/>
      <c r="I289" s="179"/>
      <c r="J289" s="179"/>
      <c r="K289" s="179"/>
      <c r="L289" s="179"/>
    </row>
    <row r="290" spans="2:12" ht="21" customHeight="1" x14ac:dyDescent="0.35">
      <c r="B290" s="152"/>
      <c r="E290" s="179"/>
      <c r="F290" s="179"/>
      <c r="G290" s="179"/>
      <c r="H290" s="179"/>
      <c r="I290" s="179"/>
      <c r="J290" s="179"/>
      <c r="K290" s="179"/>
      <c r="L290" s="179"/>
    </row>
    <row r="291" spans="2:12" ht="21" customHeight="1" x14ac:dyDescent="0.35">
      <c r="B291" s="152"/>
      <c r="E291" s="179"/>
      <c r="F291" s="179"/>
      <c r="G291" s="179"/>
      <c r="H291" s="179"/>
      <c r="I291" s="179"/>
      <c r="J291" s="179"/>
      <c r="K291" s="179"/>
      <c r="L291" s="179"/>
    </row>
    <row r="292" spans="2:12" ht="21" customHeight="1" x14ac:dyDescent="0.35">
      <c r="B292" s="152"/>
      <c r="E292" s="179"/>
      <c r="F292" s="179"/>
      <c r="G292" s="179"/>
      <c r="H292" s="179"/>
      <c r="I292" s="179"/>
      <c r="J292" s="179"/>
      <c r="K292" s="179"/>
      <c r="L292" s="179"/>
    </row>
    <row r="293" spans="2:12" ht="21" customHeight="1" x14ac:dyDescent="0.35">
      <c r="B293" s="152"/>
      <c r="E293" s="179"/>
      <c r="F293" s="179"/>
      <c r="G293" s="179"/>
      <c r="H293" s="179"/>
      <c r="I293" s="179"/>
      <c r="J293" s="179"/>
      <c r="K293" s="179"/>
      <c r="L293" s="179"/>
    </row>
    <row r="294" spans="2:12" ht="21" customHeight="1" x14ac:dyDescent="0.35">
      <c r="B294" s="152"/>
      <c r="E294" s="179"/>
      <c r="F294" s="179"/>
      <c r="G294" s="179"/>
      <c r="H294" s="179"/>
      <c r="I294" s="179"/>
      <c r="J294" s="179"/>
      <c r="K294" s="179"/>
      <c r="L294" s="179"/>
    </row>
    <row r="295" spans="2:12" ht="21" customHeight="1" x14ac:dyDescent="0.35">
      <c r="B295" s="152"/>
      <c r="E295" s="179"/>
      <c r="F295" s="179"/>
      <c r="G295" s="179"/>
      <c r="H295" s="179"/>
      <c r="I295" s="179"/>
      <c r="J295" s="179"/>
      <c r="K295" s="179"/>
      <c r="L295" s="179"/>
    </row>
    <row r="296" spans="2:12" ht="21" customHeight="1" x14ac:dyDescent="0.35">
      <c r="B296" s="152"/>
      <c r="E296" s="179"/>
      <c r="F296" s="179"/>
      <c r="G296" s="179"/>
      <c r="H296" s="179"/>
      <c r="I296" s="179"/>
      <c r="J296" s="179"/>
      <c r="K296" s="179"/>
      <c r="L296" s="179"/>
    </row>
    <row r="297" spans="2:12" ht="21" customHeight="1" x14ac:dyDescent="0.35">
      <c r="B297" s="152"/>
      <c r="E297" s="179"/>
      <c r="F297" s="179"/>
      <c r="G297" s="179"/>
      <c r="H297" s="179"/>
      <c r="I297" s="179"/>
      <c r="J297" s="179"/>
      <c r="K297" s="179"/>
      <c r="L297" s="179"/>
    </row>
    <row r="298" spans="2:12" ht="21" customHeight="1" x14ac:dyDescent="0.35">
      <c r="B298" s="152"/>
      <c r="E298" s="179"/>
      <c r="F298" s="179"/>
      <c r="G298" s="179"/>
      <c r="H298" s="179"/>
      <c r="I298" s="179"/>
      <c r="J298" s="179"/>
      <c r="K298" s="179"/>
      <c r="L298" s="179"/>
    </row>
    <row r="299" spans="2:12" ht="21" customHeight="1" x14ac:dyDescent="0.35">
      <c r="B299" s="152"/>
      <c r="E299" s="179"/>
      <c r="F299" s="179"/>
      <c r="G299" s="179"/>
      <c r="H299" s="179"/>
      <c r="I299" s="179"/>
      <c r="J299" s="179"/>
      <c r="K299" s="179"/>
      <c r="L299" s="179"/>
    </row>
    <row r="300" spans="2:12" ht="21" customHeight="1" x14ac:dyDescent="0.35">
      <c r="B300" s="152"/>
      <c r="E300" s="179"/>
      <c r="F300" s="179"/>
      <c r="G300" s="179"/>
      <c r="H300" s="179"/>
      <c r="I300" s="179"/>
      <c r="J300" s="179"/>
      <c r="K300" s="179"/>
      <c r="L300" s="179"/>
    </row>
    <row r="301" spans="2:12" ht="21" customHeight="1" x14ac:dyDescent="0.35">
      <c r="B301" s="152"/>
      <c r="E301" s="179"/>
      <c r="F301" s="179"/>
      <c r="G301" s="179"/>
      <c r="H301" s="179"/>
      <c r="I301" s="179"/>
      <c r="J301" s="179"/>
      <c r="K301" s="179"/>
      <c r="L301" s="179"/>
    </row>
    <row r="302" spans="2:12" ht="21" customHeight="1" x14ac:dyDescent="0.35">
      <c r="B302" s="152"/>
      <c r="E302" s="179"/>
      <c r="F302" s="179"/>
      <c r="G302" s="179"/>
      <c r="H302" s="179"/>
      <c r="I302" s="179"/>
      <c r="J302" s="179"/>
      <c r="K302" s="179"/>
      <c r="L302" s="179"/>
    </row>
    <row r="303" spans="2:12" ht="21" customHeight="1" x14ac:dyDescent="0.35">
      <c r="B303" s="152"/>
      <c r="E303" s="179"/>
      <c r="F303" s="179"/>
      <c r="G303" s="179"/>
      <c r="H303" s="179"/>
      <c r="I303" s="179"/>
      <c r="J303" s="179"/>
      <c r="K303" s="179"/>
      <c r="L303" s="179"/>
    </row>
    <row r="304" spans="2:12" ht="21" customHeight="1" x14ac:dyDescent="0.35">
      <c r="B304" s="152"/>
      <c r="E304" s="179"/>
      <c r="F304" s="179"/>
      <c r="G304" s="179"/>
      <c r="H304" s="179"/>
      <c r="I304" s="179"/>
      <c r="J304" s="179"/>
      <c r="K304" s="179"/>
      <c r="L304" s="179"/>
    </row>
    <row r="305" spans="2:12" ht="21" customHeight="1" x14ac:dyDescent="0.35">
      <c r="B305" s="152"/>
      <c r="E305" s="179"/>
      <c r="F305" s="179"/>
      <c r="G305" s="179"/>
      <c r="H305" s="179"/>
      <c r="I305" s="179"/>
      <c r="J305" s="179"/>
      <c r="K305" s="179"/>
      <c r="L305" s="179"/>
    </row>
    <row r="306" spans="2:12" ht="21" customHeight="1" x14ac:dyDescent="0.35">
      <c r="B306" s="152"/>
      <c r="E306" s="179"/>
      <c r="F306" s="179"/>
      <c r="G306" s="179"/>
      <c r="H306" s="179"/>
      <c r="I306" s="179"/>
      <c r="J306" s="179"/>
      <c r="K306" s="179"/>
      <c r="L306" s="179"/>
    </row>
    <row r="307" spans="2:12" ht="21" customHeight="1" x14ac:dyDescent="0.35">
      <c r="B307" s="152"/>
      <c r="E307" s="179"/>
      <c r="F307" s="179"/>
      <c r="G307" s="179"/>
      <c r="H307" s="179"/>
      <c r="I307" s="179"/>
      <c r="J307" s="179"/>
      <c r="K307" s="179"/>
      <c r="L307" s="179"/>
    </row>
    <row r="308" spans="2:12" ht="21" customHeight="1" x14ac:dyDescent="0.35">
      <c r="B308" s="152"/>
      <c r="E308" s="179"/>
      <c r="F308" s="179"/>
      <c r="G308" s="179"/>
      <c r="H308" s="179"/>
      <c r="I308" s="179"/>
      <c r="J308" s="179"/>
      <c r="K308" s="179"/>
      <c r="L308" s="179"/>
    </row>
    <row r="309" spans="2:12" ht="21" customHeight="1" x14ac:dyDescent="0.35">
      <c r="B309" s="152"/>
      <c r="E309" s="179"/>
      <c r="F309" s="179"/>
      <c r="G309" s="179"/>
      <c r="H309" s="179"/>
      <c r="I309" s="179"/>
      <c r="J309" s="179"/>
      <c r="K309" s="179"/>
      <c r="L309" s="179"/>
    </row>
    <row r="310" spans="2:12" ht="21" customHeight="1" x14ac:dyDescent="0.35">
      <c r="B310" s="152"/>
      <c r="E310" s="179"/>
      <c r="F310" s="179"/>
      <c r="G310" s="179"/>
      <c r="H310" s="179"/>
      <c r="I310" s="179"/>
      <c r="J310" s="179"/>
      <c r="K310" s="179"/>
      <c r="L310" s="179"/>
    </row>
    <row r="311" spans="2:12" ht="21" customHeight="1" x14ac:dyDescent="0.35">
      <c r="B311" s="152"/>
      <c r="E311" s="179"/>
      <c r="F311" s="179"/>
      <c r="G311" s="179"/>
      <c r="H311" s="179"/>
      <c r="I311" s="179"/>
      <c r="J311" s="179"/>
      <c r="K311" s="179"/>
      <c r="L311" s="179"/>
    </row>
    <row r="312" spans="2:12" ht="21" customHeight="1" x14ac:dyDescent="0.35">
      <c r="B312" s="152"/>
      <c r="E312" s="179"/>
      <c r="F312" s="179"/>
      <c r="G312" s="179"/>
      <c r="H312" s="179"/>
      <c r="I312" s="179"/>
      <c r="J312" s="179"/>
      <c r="K312" s="179"/>
      <c r="L312" s="179"/>
    </row>
    <row r="313" spans="2:12" ht="21" customHeight="1" x14ac:dyDescent="0.35">
      <c r="B313" s="152"/>
      <c r="E313" s="179"/>
      <c r="F313" s="179"/>
      <c r="G313" s="179"/>
      <c r="H313" s="179"/>
      <c r="I313" s="179"/>
      <c r="J313" s="179"/>
      <c r="K313" s="179"/>
      <c r="L313" s="179"/>
    </row>
    <row r="314" spans="2:12" ht="21" customHeight="1" x14ac:dyDescent="0.35">
      <c r="B314" s="152"/>
      <c r="E314" s="179"/>
      <c r="F314" s="179"/>
      <c r="G314" s="179"/>
      <c r="H314" s="179"/>
      <c r="I314" s="179"/>
      <c r="J314" s="179"/>
      <c r="K314" s="179"/>
      <c r="L314" s="179"/>
    </row>
    <row r="315" spans="2:12" ht="21" customHeight="1" x14ac:dyDescent="0.35">
      <c r="B315" s="152"/>
      <c r="E315" s="179"/>
      <c r="F315" s="179"/>
      <c r="G315" s="179"/>
      <c r="H315" s="179"/>
      <c r="I315" s="179"/>
      <c r="J315" s="179"/>
      <c r="K315" s="179"/>
      <c r="L315" s="179"/>
    </row>
    <row r="316" spans="2:12" ht="21" customHeight="1" x14ac:dyDescent="0.35">
      <c r="B316" s="152"/>
      <c r="E316" s="179"/>
      <c r="F316" s="179"/>
      <c r="G316" s="179"/>
      <c r="H316" s="179"/>
      <c r="I316" s="179"/>
      <c r="J316" s="179"/>
      <c r="K316" s="179"/>
      <c r="L316" s="179"/>
    </row>
    <row r="317" spans="2:12" ht="21" customHeight="1" x14ac:dyDescent="0.35">
      <c r="B317" s="152"/>
      <c r="E317" s="179"/>
      <c r="F317" s="179"/>
      <c r="G317" s="179"/>
      <c r="H317" s="179"/>
      <c r="I317" s="179"/>
      <c r="J317" s="179"/>
      <c r="K317" s="179"/>
      <c r="L317" s="179"/>
    </row>
    <row r="318" spans="2:12" ht="21" customHeight="1" x14ac:dyDescent="0.35">
      <c r="B318" s="152"/>
      <c r="E318" s="179"/>
      <c r="F318" s="179"/>
      <c r="G318" s="179"/>
      <c r="H318" s="179"/>
      <c r="I318" s="179"/>
      <c r="J318" s="179"/>
      <c r="K318" s="179"/>
      <c r="L318" s="179"/>
    </row>
    <row r="319" spans="2:12" ht="21" customHeight="1" x14ac:dyDescent="0.35">
      <c r="B319" s="152"/>
      <c r="E319" s="179"/>
      <c r="F319" s="179"/>
      <c r="G319" s="179"/>
      <c r="H319" s="179"/>
      <c r="I319" s="179"/>
      <c r="J319" s="179"/>
      <c r="K319" s="179"/>
      <c r="L319" s="179"/>
    </row>
    <row r="320" spans="2:12" ht="21" customHeight="1" x14ac:dyDescent="0.35">
      <c r="B320" s="152"/>
      <c r="E320" s="179"/>
      <c r="F320" s="179"/>
      <c r="G320" s="179"/>
      <c r="H320" s="179"/>
      <c r="I320" s="179"/>
      <c r="J320" s="179"/>
      <c r="K320" s="179"/>
      <c r="L320" s="179"/>
    </row>
    <row r="321" spans="2:12" ht="21" customHeight="1" x14ac:dyDescent="0.35">
      <c r="B321" s="152"/>
      <c r="E321" s="179"/>
      <c r="F321" s="179"/>
      <c r="G321" s="179"/>
      <c r="H321" s="179"/>
      <c r="I321" s="179"/>
      <c r="J321" s="179"/>
      <c r="K321" s="179"/>
      <c r="L321" s="179"/>
    </row>
    <row r="322" spans="2:12" ht="21" customHeight="1" x14ac:dyDescent="0.35">
      <c r="B322" s="152"/>
      <c r="E322" s="179"/>
      <c r="F322" s="179"/>
      <c r="G322" s="179"/>
      <c r="H322" s="179"/>
      <c r="I322" s="179"/>
      <c r="J322" s="179"/>
      <c r="K322" s="179"/>
      <c r="L322" s="179"/>
    </row>
    <row r="323" spans="2:12" ht="21" customHeight="1" x14ac:dyDescent="0.35">
      <c r="B323" s="152"/>
      <c r="E323" s="179"/>
      <c r="F323" s="179"/>
      <c r="G323" s="179"/>
      <c r="H323" s="179"/>
      <c r="I323" s="179"/>
      <c r="J323" s="179"/>
      <c r="K323" s="179"/>
      <c r="L323" s="179"/>
    </row>
    <row r="324" spans="2:12" ht="21" customHeight="1" x14ac:dyDescent="0.35">
      <c r="B324" s="152"/>
      <c r="E324" s="179"/>
      <c r="F324" s="179"/>
      <c r="G324" s="179"/>
      <c r="H324" s="179"/>
      <c r="I324" s="179"/>
      <c r="J324" s="179"/>
      <c r="K324" s="179"/>
      <c r="L324" s="179"/>
    </row>
    <row r="325" spans="2:12" ht="21" customHeight="1" x14ac:dyDescent="0.35">
      <c r="B325" s="152"/>
      <c r="E325" s="179"/>
      <c r="F325" s="179"/>
      <c r="G325" s="179"/>
      <c r="H325" s="179"/>
      <c r="I325" s="179"/>
      <c r="J325" s="179"/>
      <c r="K325" s="179"/>
      <c r="L325" s="179"/>
    </row>
    <row r="326" spans="2:12" ht="21" customHeight="1" x14ac:dyDescent="0.35">
      <c r="B326" s="152"/>
      <c r="E326" s="179"/>
      <c r="F326" s="179"/>
      <c r="G326" s="179"/>
      <c r="H326" s="179"/>
      <c r="I326" s="179"/>
      <c r="J326" s="179"/>
      <c r="K326" s="179"/>
      <c r="L326" s="179"/>
    </row>
    <row r="327" spans="2:12" ht="21" customHeight="1" x14ac:dyDescent="0.35">
      <c r="B327" s="152"/>
      <c r="E327" s="179"/>
      <c r="F327" s="179"/>
      <c r="G327" s="179"/>
      <c r="H327" s="179"/>
      <c r="I327" s="179"/>
      <c r="J327" s="179"/>
      <c r="K327" s="179"/>
      <c r="L327" s="179"/>
    </row>
    <row r="328" spans="2:12" ht="21" customHeight="1" x14ac:dyDescent="0.35">
      <c r="B328" s="152"/>
      <c r="E328" s="179"/>
      <c r="F328" s="179"/>
      <c r="G328" s="179"/>
      <c r="H328" s="179"/>
      <c r="I328" s="179"/>
      <c r="J328" s="179"/>
      <c r="K328" s="179"/>
      <c r="L328" s="179"/>
    </row>
    <row r="329" spans="2:12" ht="21" customHeight="1" x14ac:dyDescent="0.35">
      <c r="B329" s="152"/>
      <c r="E329" s="179"/>
      <c r="F329" s="179"/>
      <c r="G329" s="179"/>
      <c r="H329" s="179"/>
      <c r="I329" s="179"/>
      <c r="J329" s="179"/>
      <c r="K329" s="179"/>
      <c r="L329" s="179"/>
    </row>
    <row r="330" spans="2:12" ht="21" customHeight="1" x14ac:dyDescent="0.35">
      <c r="B330" s="152"/>
      <c r="E330" s="179"/>
      <c r="F330" s="179"/>
      <c r="G330" s="179"/>
      <c r="H330" s="179"/>
      <c r="I330" s="179"/>
      <c r="J330" s="179"/>
      <c r="K330" s="179"/>
      <c r="L330" s="179"/>
    </row>
    <row r="331" spans="2:12" ht="21" customHeight="1" x14ac:dyDescent="0.35">
      <c r="B331" s="152"/>
      <c r="E331" s="179"/>
      <c r="F331" s="179"/>
      <c r="G331" s="179"/>
      <c r="H331" s="179"/>
      <c r="I331" s="179"/>
      <c r="J331" s="179"/>
      <c r="K331" s="179"/>
      <c r="L331" s="179"/>
    </row>
    <row r="332" spans="2:12" ht="21" customHeight="1" x14ac:dyDescent="0.35">
      <c r="B332" s="152"/>
      <c r="E332" s="179"/>
      <c r="F332" s="179"/>
      <c r="G332" s="179"/>
      <c r="H332" s="179"/>
      <c r="I332" s="179"/>
      <c r="J332" s="179"/>
      <c r="K332" s="179"/>
      <c r="L332" s="179"/>
    </row>
    <row r="333" spans="2:12" ht="21" customHeight="1" x14ac:dyDescent="0.35">
      <c r="B333" s="152"/>
      <c r="E333" s="179"/>
      <c r="F333" s="179"/>
      <c r="G333" s="179"/>
      <c r="H333" s="179"/>
      <c r="I333" s="179"/>
      <c r="J333" s="179"/>
      <c r="K333" s="179"/>
      <c r="L333" s="179"/>
    </row>
    <row r="334" spans="2:12" ht="21" customHeight="1" x14ac:dyDescent="0.35">
      <c r="B334" s="152"/>
      <c r="E334" s="179"/>
      <c r="F334" s="179"/>
      <c r="G334" s="179"/>
      <c r="H334" s="179"/>
      <c r="I334" s="179"/>
      <c r="J334" s="179"/>
      <c r="K334" s="179"/>
      <c r="L334" s="179"/>
    </row>
    <row r="335" spans="2:12" ht="21" customHeight="1" x14ac:dyDescent="0.35">
      <c r="B335" s="152"/>
      <c r="E335" s="179"/>
      <c r="F335" s="179"/>
      <c r="G335" s="179"/>
      <c r="H335" s="179"/>
      <c r="I335" s="179"/>
      <c r="J335" s="179"/>
      <c r="K335" s="179"/>
      <c r="L335" s="179"/>
    </row>
    <row r="336" spans="2:12" ht="21" customHeight="1" x14ac:dyDescent="0.35">
      <c r="B336" s="152"/>
      <c r="E336" s="179"/>
      <c r="F336" s="179"/>
      <c r="G336" s="179"/>
      <c r="H336" s="179"/>
      <c r="I336" s="179"/>
      <c r="J336" s="179"/>
      <c r="K336" s="179"/>
      <c r="L336" s="179"/>
    </row>
    <row r="337" spans="2:12" ht="21" customHeight="1" x14ac:dyDescent="0.35">
      <c r="B337" s="152"/>
      <c r="E337" s="179"/>
      <c r="F337" s="179"/>
      <c r="G337" s="179"/>
      <c r="H337" s="179"/>
      <c r="I337" s="179"/>
      <c r="J337" s="179"/>
      <c r="K337" s="179"/>
      <c r="L337" s="179"/>
    </row>
    <row r="338" spans="2:12" ht="21" customHeight="1" x14ac:dyDescent="0.35">
      <c r="B338" s="152"/>
      <c r="E338" s="179"/>
      <c r="F338" s="179"/>
      <c r="G338" s="179"/>
      <c r="H338" s="179"/>
      <c r="I338" s="179"/>
      <c r="J338" s="179"/>
      <c r="K338" s="179"/>
      <c r="L338" s="179"/>
    </row>
    <row r="339" spans="2:12" ht="21" customHeight="1" x14ac:dyDescent="0.35">
      <c r="B339" s="152"/>
      <c r="E339" s="179"/>
      <c r="F339" s="179"/>
      <c r="G339" s="179"/>
      <c r="H339" s="179"/>
      <c r="I339" s="179"/>
      <c r="J339" s="179"/>
      <c r="K339" s="179"/>
      <c r="L339" s="179"/>
    </row>
    <row r="340" spans="2:12" ht="21" customHeight="1" x14ac:dyDescent="0.35">
      <c r="B340" s="152"/>
      <c r="E340" s="179"/>
      <c r="F340" s="179"/>
      <c r="G340" s="179"/>
      <c r="H340" s="179"/>
      <c r="I340" s="179"/>
      <c r="J340" s="179"/>
      <c r="K340" s="179"/>
      <c r="L340" s="179"/>
    </row>
    <row r="341" spans="2:12" ht="21" customHeight="1" x14ac:dyDescent="0.35">
      <c r="B341" s="152"/>
      <c r="E341" s="179"/>
      <c r="F341" s="179"/>
      <c r="G341" s="179"/>
      <c r="H341" s="179"/>
      <c r="I341" s="179"/>
      <c r="J341" s="179"/>
      <c r="K341" s="179"/>
      <c r="L341" s="179"/>
    </row>
    <row r="342" spans="2:12" ht="21" customHeight="1" x14ac:dyDescent="0.35">
      <c r="B342" s="152"/>
      <c r="E342" s="179"/>
      <c r="F342" s="179"/>
      <c r="G342" s="179"/>
      <c r="H342" s="179"/>
      <c r="I342" s="179"/>
      <c r="J342" s="179"/>
      <c r="K342" s="179"/>
      <c r="L342" s="179"/>
    </row>
    <row r="343" spans="2:12" ht="21" customHeight="1" x14ac:dyDescent="0.35">
      <c r="B343" s="152"/>
      <c r="E343" s="179"/>
      <c r="F343" s="179"/>
      <c r="G343" s="179"/>
      <c r="H343" s="179"/>
      <c r="I343" s="179"/>
      <c r="J343" s="179"/>
      <c r="K343" s="179"/>
      <c r="L343" s="179"/>
    </row>
    <row r="344" spans="2:12" ht="21" customHeight="1" x14ac:dyDescent="0.35">
      <c r="B344" s="152"/>
      <c r="E344" s="179"/>
      <c r="F344" s="179"/>
      <c r="G344" s="179"/>
      <c r="H344" s="179"/>
      <c r="I344" s="179"/>
      <c r="J344" s="179"/>
      <c r="K344" s="179"/>
      <c r="L344" s="179"/>
    </row>
    <row r="345" spans="2:12" ht="21" customHeight="1" x14ac:dyDescent="0.35">
      <c r="B345" s="152"/>
      <c r="E345" s="179"/>
      <c r="F345" s="179"/>
      <c r="G345" s="179"/>
      <c r="H345" s="179"/>
      <c r="I345" s="179"/>
      <c r="J345" s="179"/>
      <c r="K345" s="179"/>
      <c r="L345" s="179"/>
    </row>
    <row r="346" spans="2:12" ht="21" customHeight="1" x14ac:dyDescent="0.35">
      <c r="B346" s="152"/>
      <c r="E346" s="179"/>
      <c r="F346" s="179"/>
      <c r="G346" s="179"/>
      <c r="H346" s="179"/>
      <c r="I346" s="179"/>
      <c r="J346" s="179"/>
      <c r="K346" s="179"/>
      <c r="L346" s="179"/>
    </row>
    <row r="347" spans="2:12" ht="21" customHeight="1" x14ac:dyDescent="0.35">
      <c r="B347" s="152"/>
      <c r="E347" s="179"/>
      <c r="F347" s="179"/>
      <c r="G347" s="179"/>
      <c r="H347" s="179"/>
      <c r="I347" s="179"/>
      <c r="J347" s="179"/>
      <c r="K347" s="179"/>
      <c r="L347" s="179"/>
    </row>
    <row r="348" spans="2:12" ht="21" customHeight="1" x14ac:dyDescent="0.35">
      <c r="B348" s="152"/>
      <c r="E348" s="179"/>
      <c r="F348" s="179"/>
      <c r="G348" s="179"/>
      <c r="H348" s="179"/>
      <c r="I348" s="179"/>
      <c r="J348" s="179"/>
      <c r="K348" s="179"/>
      <c r="L348" s="179"/>
    </row>
    <row r="349" spans="2:12" ht="21" customHeight="1" x14ac:dyDescent="0.35">
      <c r="B349" s="152"/>
      <c r="E349" s="179"/>
      <c r="F349" s="179"/>
      <c r="G349" s="179"/>
      <c r="H349" s="179"/>
      <c r="I349" s="179"/>
      <c r="J349" s="179"/>
      <c r="K349" s="179"/>
      <c r="L349" s="179"/>
    </row>
    <row r="350" spans="2:12" ht="21" customHeight="1" x14ac:dyDescent="0.35">
      <c r="B350" s="152"/>
      <c r="E350" s="179"/>
      <c r="F350" s="179"/>
      <c r="G350" s="179"/>
      <c r="H350" s="179"/>
      <c r="I350" s="179"/>
      <c r="J350" s="179"/>
      <c r="K350" s="179"/>
      <c r="L350" s="179"/>
    </row>
    <row r="351" spans="2:12" ht="21" customHeight="1" x14ac:dyDescent="0.35">
      <c r="B351" s="152"/>
      <c r="E351" s="179"/>
      <c r="F351" s="179"/>
      <c r="G351" s="179"/>
      <c r="H351" s="179"/>
      <c r="I351" s="179"/>
      <c r="J351" s="179"/>
      <c r="K351" s="179"/>
      <c r="L351" s="179"/>
    </row>
    <row r="352" spans="2:12" ht="21" customHeight="1" x14ac:dyDescent="0.35">
      <c r="B352" s="152"/>
      <c r="E352" s="179"/>
      <c r="F352" s="179"/>
      <c r="G352" s="179"/>
      <c r="H352" s="179"/>
      <c r="I352" s="179"/>
      <c r="J352" s="179"/>
      <c r="K352" s="179"/>
      <c r="L352" s="179"/>
    </row>
    <row r="353" spans="2:12" ht="21" customHeight="1" x14ac:dyDescent="0.35">
      <c r="B353" s="152"/>
      <c r="E353" s="179"/>
      <c r="F353" s="179"/>
      <c r="G353" s="179"/>
      <c r="H353" s="179"/>
      <c r="I353" s="179"/>
      <c r="J353" s="179"/>
      <c r="K353" s="179"/>
      <c r="L353" s="179"/>
    </row>
    <row r="354" spans="2:12" ht="21" customHeight="1" x14ac:dyDescent="0.35">
      <c r="B354" s="152"/>
      <c r="E354" s="179"/>
      <c r="F354" s="179"/>
      <c r="G354" s="179"/>
      <c r="H354" s="179"/>
      <c r="I354" s="179"/>
      <c r="J354" s="179"/>
      <c r="K354" s="179"/>
      <c r="L354" s="179"/>
    </row>
    <row r="355" spans="2:12" ht="21" customHeight="1" x14ac:dyDescent="0.35">
      <c r="B355" s="152"/>
      <c r="E355" s="179"/>
      <c r="F355" s="179"/>
      <c r="G355" s="179"/>
      <c r="H355" s="179"/>
      <c r="I355" s="179"/>
      <c r="J355" s="179"/>
      <c r="K355" s="179"/>
      <c r="L355" s="179"/>
    </row>
    <row r="356" spans="2:12" ht="21" customHeight="1" x14ac:dyDescent="0.35">
      <c r="B356" s="152"/>
      <c r="E356" s="179"/>
      <c r="F356" s="179"/>
      <c r="G356" s="179"/>
      <c r="H356" s="179"/>
      <c r="I356" s="179"/>
      <c r="J356" s="179"/>
      <c r="K356" s="179"/>
      <c r="L356" s="179"/>
    </row>
    <row r="357" spans="2:12" ht="21" customHeight="1" x14ac:dyDescent="0.35">
      <c r="B357" s="152"/>
      <c r="E357" s="179"/>
      <c r="F357" s="179"/>
      <c r="G357" s="179"/>
      <c r="H357" s="179"/>
      <c r="I357" s="179"/>
      <c r="J357" s="179"/>
      <c r="K357" s="179"/>
      <c r="L357" s="179"/>
    </row>
    <row r="358" spans="2:12" ht="21" customHeight="1" x14ac:dyDescent="0.35">
      <c r="B358" s="152"/>
      <c r="E358" s="179"/>
      <c r="F358" s="179"/>
      <c r="G358" s="179"/>
      <c r="H358" s="179"/>
      <c r="I358" s="179"/>
      <c r="J358" s="179"/>
      <c r="K358" s="179"/>
      <c r="L358" s="179"/>
    </row>
    <row r="359" spans="2:12" ht="21" customHeight="1" x14ac:dyDescent="0.35">
      <c r="B359" s="152"/>
      <c r="E359" s="179"/>
      <c r="F359" s="179"/>
      <c r="G359" s="179"/>
      <c r="H359" s="179"/>
      <c r="I359" s="179"/>
      <c r="J359" s="179"/>
      <c r="K359" s="179"/>
      <c r="L359" s="179"/>
    </row>
    <row r="360" spans="2:12" ht="21" customHeight="1" x14ac:dyDescent="0.35">
      <c r="B360" s="152"/>
      <c r="E360" s="179"/>
      <c r="F360" s="179"/>
      <c r="G360" s="179"/>
      <c r="H360" s="179"/>
      <c r="I360" s="179"/>
      <c r="J360" s="179"/>
      <c r="K360" s="179"/>
      <c r="L360" s="179"/>
    </row>
    <row r="361" spans="2:12" ht="21" customHeight="1" x14ac:dyDescent="0.35">
      <c r="B361" s="152"/>
      <c r="E361" s="179"/>
      <c r="F361" s="179"/>
      <c r="G361" s="179"/>
      <c r="H361" s="179"/>
      <c r="I361" s="179"/>
      <c r="J361" s="179"/>
      <c r="K361" s="179"/>
      <c r="L361" s="179"/>
    </row>
    <row r="362" spans="2:12" ht="21" customHeight="1" x14ac:dyDescent="0.35">
      <c r="B362" s="152"/>
      <c r="E362" s="179"/>
      <c r="F362" s="179"/>
      <c r="G362" s="179"/>
      <c r="H362" s="179"/>
      <c r="I362" s="179"/>
      <c r="J362" s="179"/>
      <c r="K362" s="179"/>
      <c r="L362" s="179"/>
    </row>
    <row r="363" spans="2:12" ht="21" customHeight="1" x14ac:dyDescent="0.35">
      <c r="B363" s="152"/>
      <c r="E363" s="179"/>
      <c r="F363" s="179"/>
      <c r="G363" s="179"/>
      <c r="H363" s="179"/>
      <c r="I363" s="179"/>
      <c r="J363" s="179"/>
      <c r="K363" s="179"/>
      <c r="L363" s="179"/>
    </row>
    <row r="364" spans="2:12" ht="21" customHeight="1" x14ac:dyDescent="0.35">
      <c r="B364" s="152"/>
      <c r="E364" s="179"/>
      <c r="F364" s="179"/>
      <c r="G364" s="179"/>
      <c r="H364" s="179"/>
      <c r="I364" s="179"/>
      <c r="J364" s="179"/>
      <c r="K364" s="179"/>
      <c r="L364" s="179"/>
    </row>
    <row r="365" spans="2:12" ht="21" customHeight="1" x14ac:dyDescent="0.35">
      <c r="B365" s="152"/>
      <c r="E365" s="179"/>
      <c r="F365" s="179"/>
      <c r="G365" s="179"/>
      <c r="H365" s="179"/>
      <c r="I365" s="179"/>
      <c r="J365" s="179"/>
      <c r="K365" s="179"/>
      <c r="L365" s="179"/>
    </row>
    <row r="366" spans="2:12" ht="21" customHeight="1" x14ac:dyDescent="0.35">
      <c r="B366" s="152"/>
      <c r="E366" s="179"/>
      <c r="F366" s="179"/>
      <c r="G366" s="179"/>
      <c r="H366" s="179"/>
      <c r="I366" s="179"/>
      <c r="J366" s="179"/>
      <c r="K366" s="179"/>
      <c r="L366" s="179"/>
    </row>
    <row r="367" spans="2:12" ht="21" customHeight="1" x14ac:dyDescent="0.35">
      <c r="B367" s="152"/>
      <c r="E367" s="179"/>
      <c r="F367" s="179"/>
      <c r="G367" s="179"/>
      <c r="H367" s="179"/>
      <c r="I367" s="179"/>
      <c r="J367" s="179"/>
      <c r="K367" s="179"/>
      <c r="L367" s="179"/>
    </row>
    <row r="368" spans="2:12" ht="21" customHeight="1" x14ac:dyDescent="0.35">
      <c r="B368" s="152"/>
      <c r="E368" s="179"/>
      <c r="F368" s="179"/>
      <c r="G368" s="179"/>
      <c r="H368" s="179"/>
      <c r="I368" s="179"/>
      <c r="J368" s="179"/>
      <c r="K368" s="179"/>
      <c r="L368" s="179"/>
    </row>
    <row r="369" spans="2:12" ht="21" customHeight="1" x14ac:dyDescent="0.35">
      <c r="B369" s="152"/>
      <c r="E369" s="179"/>
      <c r="F369" s="179"/>
      <c r="G369" s="179"/>
      <c r="H369" s="179"/>
      <c r="I369" s="179"/>
      <c r="J369" s="179"/>
      <c r="K369" s="179"/>
      <c r="L369" s="179"/>
    </row>
    <row r="370" spans="2:12" ht="21" customHeight="1" x14ac:dyDescent="0.35">
      <c r="B370" s="152"/>
      <c r="E370" s="179"/>
      <c r="F370" s="179"/>
      <c r="G370" s="179"/>
      <c r="H370" s="179"/>
      <c r="I370" s="179"/>
      <c r="J370" s="179"/>
      <c r="K370" s="179"/>
      <c r="L370" s="179"/>
    </row>
    <row r="371" spans="2:12" ht="21" customHeight="1" x14ac:dyDescent="0.35">
      <c r="B371" s="152"/>
      <c r="E371" s="179"/>
      <c r="F371" s="179"/>
      <c r="G371" s="179"/>
      <c r="H371" s="179"/>
      <c r="I371" s="179"/>
      <c r="J371" s="179"/>
      <c r="K371" s="179"/>
      <c r="L371" s="179"/>
    </row>
    <row r="372" spans="2:12" ht="21" customHeight="1" x14ac:dyDescent="0.35">
      <c r="B372" s="152"/>
      <c r="E372" s="179"/>
      <c r="F372" s="179"/>
      <c r="G372" s="179"/>
      <c r="H372" s="179"/>
      <c r="I372" s="179"/>
      <c r="J372" s="179"/>
      <c r="K372" s="179"/>
      <c r="L372" s="179"/>
    </row>
    <row r="373" spans="2:12" ht="21" customHeight="1" x14ac:dyDescent="0.35">
      <c r="B373" s="152"/>
      <c r="E373" s="179"/>
      <c r="F373" s="179"/>
      <c r="G373" s="179"/>
      <c r="H373" s="179"/>
      <c r="I373" s="179"/>
      <c r="J373" s="179"/>
      <c r="K373" s="179"/>
      <c r="L373" s="179"/>
    </row>
    <row r="374" spans="2:12" ht="21" customHeight="1" x14ac:dyDescent="0.35">
      <c r="B374" s="152"/>
      <c r="E374" s="179"/>
      <c r="F374" s="179"/>
      <c r="G374" s="179"/>
      <c r="H374" s="179"/>
      <c r="I374" s="179"/>
      <c r="J374" s="179"/>
      <c r="K374" s="179"/>
      <c r="L374" s="179"/>
    </row>
    <row r="375" spans="2:12" ht="21" customHeight="1" x14ac:dyDescent="0.35">
      <c r="B375" s="152"/>
      <c r="E375" s="179"/>
      <c r="F375" s="179"/>
      <c r="G375" s="179"/>
      <c r="H375" s="179"/>
      <c r="I375" s="179"/>
      <c r="J375" s="179"/>
      <c r="K375" s="179"/>
      <c r="L375" s="179"/>
    </row>
    <row r="376" spans="2:12" ht="21" customHeight="1" x14ac:dyDescent="0.35">
      <c r="B376" s="152"/>
      <c r="E376" s="179"/>
      <c r="F376" s="179"/>
      <c r="G376" s="179"/>
      <c r="H376" s="179"/>
      <c r="I376" s="179"/>
      <c r="J376" s="179"/>
      <c r="K376" s="179"/>
      <c r="L376" s="179"/>
    </row>
    <row r="377" spans="2:12" ht="21" customHeight="1" x14ac:dyDescent="0.35">
      <c r="B377" s="152"/>
      <c r="E377" s="179"/>
      <c r="F377" s="179"/>
      <c r="G377" s="179"/>
      <c r="H377" s="179"/>
      <c r="I377" s="179"/>
      <c r="J377" s="179"/>
      <c r="K377" s="179"/>
      <c r="L377" s="179"/>
    </row>
    <row r="378" spans="2:12" ht="21" customHeight="1" x14ac:dyDescent="0.35">
      <c r="B378" s="152"/>
      <c r="E378" s="179"/>
      <c r="F378" s="179"/>
      <c r="G378" s="179"/>
      <c r="H378" s="179"/>
      <c r="I378" s="179"/>
      <c r="J378" s="179"/>
      <c r="K378" s="179"/>
      <c r="L378" s="179"/>
    </row>
    <row r="379" spans="2:12" ht="21" customHeight="1" x14ac:dyDescent="0.35">
      <c r="B379" s="152"/>
      <c r="E379" s="179"/>
      <c r="F379" s="179"/>
      <c r="G379" s="179"/>
      <c r="H379" s="179"/>
      <c r="I379" s="179"/>
      <c r="J379" s="179"/>
      <c r="K379" s="179"/>
      <c r="L379" s="179"/>
    </row>
    <row r="380" spans="2:12" ht="21" customHeight="1" x14ac:dyDescent="0.35">
      <c r="B380" s="152"/>
      <c r="E380" s="179"/>
      <c r="F380" s="179"/>
      <c r="G380" s="179"/>
      <c r="H380" s="179"/>
      <c r="I380" s="179"/>
      <c r="J380" s="179"/>
      <c r="K380" s="179"/>
      <c r="L380" s="179"/>
    </row>
    <row r="381" spans="2:12" ht="21" customHeight="1" x14ac:dyDescent="0.35">
      <c r="B381" s="152"/>
      <c r="E381" s="179"/>
      <c r="F381" s="179"/>
      <c r="G381" s="179"/>
      <c r="H381" s="179"/>
      <c r="I381" s="179"/>
      <c r="J381" s="179"/>
      <c r="K381" s="179"/>
      <c r="L381" s="179"/>
    </row>
    <row r="382" spans="2:12" ht="21" customHeight="1" x14ac:dyDescent="0.35">
      <c r="B382" s="152"/>
      <c r="E382" s="179"/>
      <c r="F382" s="179"/>
      <c r="G382" s="179"/>
      <c r="H382" s="179"/>
      <c r="I382" s="179"/>
      <c r="J382" s="179"/>
      <c r="K382" s="179"/>
      <c r="L382" s="179"/>
    </row>
    <row r="383" spans="2:12" ht="21" customHeight="1" x14ac:dyDescent="0.35">
      <c r="B383" s="152"/>
      <c r="E383" s="179"/>
      <c r="F383" s="179"/>
      <c r="G383" s="179"/>
      <c r="H383" s="179"/>
      <c r="I383" s="179"/>
      <c r="J383" s="179"/>
      <c r="K383" s="179"/>
      <c r="L383" s="179"/>
    </row>
    <row r="384" spans="2:12" ht="21" customHeight="1" x14ac:dyDescent="0.35">
      <c r="B384" s="152"/>
      <c r="E384" s="179"/>
      <c r="F384" s="179"/>
      <c r="G384" s="179"/>
      <c r="H384" s="179"/>
      <c r="I384" s="179"/>
      <c r="J384" s="179"/>
      <c r="K384" s="179"/>
      <c r="L384" s="179"/>
    </row>
    <row r="385" spans="2:12" ht="21" customHeight="1" x14ac:dyDescent="0.35">
      <c r="B385" s="152"/>
      <c r="E385" s="179"/>
      <c r="F385" s="179"/>
      <c r="G385" s="179"/>
      <c r="H385" s="179"/>
      <c r="I385" s="179"/>
      <c r="J385" s="179"/>
      <c r="K385" s="179"/>
      <c r="L385" s="179"/>
    </row>
    <row r="386" spans="2:12" ht="21" customHeight="1" x14ac:dyDescent="0.35">
      <c r="B386" s="152"/>
      <c r="E386" s="179"/>
      <c r="F386" s="179"/>
      <c r="G386" s="179"/>
      <c r="H386" s="179"/>
      <c r="I386" s="179"/>
      <c r="J386" s="179"/>
      <c r="K386" s="179"/>
      <c r="L386" s="179"/>
    </row>
    <row r="387" spans="2:12" ht="21" customHeight="1" x14ac:dyDescent="0.35">
      <c r="B387" s="152"/>
      <c r="E387" s="179"/>
      <c r="F387" s="179"/>
      <c r="G387" s="179"/>
      <c r="H387" s="179"/>
      <c r="I387" s="179"/>
      <c r="J387" s="179"/>
      <c r="K387" s="179"/>
      <c r="L387" s="179"/>
    </row>
    <row r="388" spans="2:12" ht="21" customHeight="1" x14ac:dyDescent="0.35">
      <c r="B388" s="152"/>
      <c r="E388" s="179"/>
      <c r="F388" s="179"/>
      <c r="G388" s="179"/>
      <c r="H388" s="179"/>
      <c r="I388" s="179"/>
      <c r="J388" s="179"/>
      <c r="K388" s="179"/>
      <c r="L388" s="179"/>
    </row>
    <row r="389" spans="2:12" ht="21" customHeight="1" x14ac:dyDescent="0.35">
      <c r="B389" s="152"/>
      <c r="E389" s="179"/>
      <c r="F389" s="179"/>
      <c r="G389" s="179"/>
      <c r="H389" s="179"/>
      <c r="I389" s="179"/>
      <c r="J389" s="179"/>
      <c r="K389" s="179"/>
      <c r="L389" s="179"/>
    </row>
    <row r="390" spans="2:12" ht="21" customHeight="1" x14ac:dyDescent="0.35">
      <c r="B390" s="152"/>
      <c r="E390" s="179"/>
      <c r="F390" s="179"/>
      <c r="G390" s="179"/>
      <c r="H390" s="179"/>
      <c r="I390" s="179"/>
      <c r="J390" s="179"/>
      <c r="K390" s="179"/>
      <c r="L390" s="179"/>
    </row>
    <row r="391" spans="2:12" ht="21" customHeight="1" x14ac:dyDescent="0.35">
      <c r="B391" s="152"/>
      <c r="E391" s="179"/>
      <c r="F391" s="179"/>
      <c r="G391" s="179"/>
      <c r="H391" s="179"/>
      <c r="I391" s="179"/>
      <c r="J391" s="179"/>
      <c r="K391" s="179"/>
      <c r="L391" s="179"/>
    </row>
    <row r="392" spans="2:12" ht="21" customHeight="1" x14ac:dyDescent="0.35">
      <c r="B392" s="152"/>
      <c r="E392" s="179"/>
      <c r="F392" s="179"/>
      <c r="G392" s="179"/>
      <c r="H392" s="179"/>
      <c r="I392" s="179"/>
      <c r="J392" s="179"/>
      <c r="K392" s="179"/>
      <c r="L392" s="179"/>
    </row>
    <row r="393" spans="2:12" ht="21" customHeight="1" x14ac:dyDescent="0.35">
      <c r="B393" s="152"/>
      <c r="E393" s="179"/>
      <c r="F393" s="179"/>
      <c r="G393" s="179"/>
      <c r="H393" s="179"/>
      <c r="I393" s="179"/>
      <c r="J393" s="179"/>
      <c r="K393" s="179"/>
      <c r="L393" s="179"/>
    </row>
    <row r="394" spans="2:12" ht="21" customHeight="1" x14ac:dyDescent="0.35">
      <c r="B394" s="152"/>
      <c r="E394" s="179"/>
      <c r="F394" s="179"/>
      <c r="G394" s="179"/>
      <c r="H394" s="179"/>
      <c r="I394" s="179"/>
      <c r="J394" s="179"/>
      <c r="K394" s="179"/>
      <c r="L394" s="179"/>
    </row>
    <row r="395" spans="2:12" ht="21" customHeight="1" x14ac:dyDescent="0.35">
      <c r="B395" s="152"/>
      <c r="E395" s="179"/>
      <c r="F395" s="179"/>
      <c r="G395" s="179"/>
      <c r="H395" s="179"/>
      <c r="I395" s="179"/>
      <c r="J395" s="179"/>
      <c r="K395" s="179"/>
      <c r="L395" s="179"/>
    </row>
    <row r="396" spans="2:12" ht="21" customHeight="1" x14ac:dyDescent="0.35">
      <c r="B396" s="152"/>
      <c r="E396" s="179"/>
      <c r="F396" s="179"/>
      <c r="G396" s="179"/>
      <c r="H396" s="179"/>
      <c r="I396" s="179"/>
      <c r="J396" s="179"/>
      <c r="K396" s="179"/>
      <c r="L396" s="179"/>
    </row>
    <row r="397" spans="2:12" ht="21" customHeight="1" x14ac:dyDescent="0.35">
      <c r="B397" s="152"/>
      <c r="E397" s="179"/>
      <c r="F397" s="179"/>
      <c r="G397" s="179"/>
      <c r="H397" s="179"/>
      <c r="I397" s="179"/>
      <c r="J397" s="179"/>
      <c r="K397" s="179"/>
      <c r="L397" s="179"/>
    </row>
    <row r="398" spans="2:12" ht="21" customHeight="1" x14ac:dyDescent="0.35">
      <c r="B398" s="152"/>
      <c r="E398" s="179"/>
      <c r="F398" s="179"/>
      <c r="G398" s="179"/>
      <c r="H398" s="179"/>
      <c r="I398" s="179"/>
      <c r="J398" s="179"/>
      <c r="K398" s="179"/>
      <c r="L398" s="179"/>
    </row>
    <row r="399" spans="2:12" ht="21" customHeight="1" x14ac:dyDescent="0.35">
      <c r="B399" s="152"/>
      <c r="E399" s="179"/>
      <c r="F399" s="179"/>
      <c r="G399" s="179"/>
      <c r="H399" s="179"/>
      <c r="I399" s="179"/>
      <c r="J399" s="179"/>
      <c r="K399" s="179"/>
      <c r="L399" s="179"/>
    </row>
    <row r="400" spans="2:12" ht="21" customHeight="1" x14ac:dyDescent="0.35">
      <c r="B400" s="152"/>
      <c r="E400" s="179"/>
      <c r="F400" s="179"/>
      <c r="G400" s="179"/>
      <c r="H400" s="179"/>
      <c r="I400" s="179"/>
      <c r="J400" s="179"/>
      <c r="K400" s="179"/>
      <c r="L400" s="179"/>
    </row>
    <row r="401" spans="2:12" ht="21" customHeight="1" x14ac:dyDescent="0.35">
      <c r="B401" s="152"/>
      <c r="E401" s="179"/>
      <c r="F401" s="179"/>
      <c r="G401" s="179"/>
      <c r="H401" s="179"/>
      <c r="I401" s="179"/>
      <c r="J401" s="179"/>
      <c r="K401" s="179"/>
      <c r="L401" s="179"/>
    </row>
    <row r="402" spans="2:12" ht="21" customHeight="1" x14ac:dyDescent="0.35">
      <c r="B402" s="152"/>
      <c r="E402" s="179"/>
      <c r="F402" s="179"/>
      <c r="G402" s="179"/>
      <c r="H402" s="179"/>
      <c r="I402" s="179"/>
      <c r="J402" s="179"/>
      <c r="K402" s="179"/>
      <c r="L402" s="179"/>
    </row>
    <row r="403" spans="2:12" ht="21" customHeight="1" x14ac:dyDescent="0.35">
      <c r="B403" s="152"/>
      <c r="E403" s="179"/>
      <c r="F403" s="179"/>
      <c r="G403" s="179"/>
      <c r="H403" s="179"/>
      <c r="I403" s="179"/>
      <c r="J403" s="179"/>
      <c r="K403" s="179"/>
      <c r="L403" s="179"/>
    </row>
    <row r="404" spans="2:12" ht="21" customHeight="1" x14ac:dyDescent="0.35">
      <c r="B404" s="152"/>
      <c r="E404" s="179"/>
      <c r="F404" s="179"/>
      <c r="G404" s="179"/>
      <c r="H404" s="179"/>
      <c r="I404" s="179"/>
      <c r="J404" s="179"/>
      <c r="K404" s="179"/>
      <c r="L404" s="179"/>
    </row>
    <row r="405" spans="2:12" ht="21" customHeight="1" x14ac:dyDescent="0.35">
      <c r="B405" s="152"/>
      <c r="E405" s="179"/>
      <c r="F405" s="179"/>
      <c r="G405" s="179"/>
      <c r="H405" s="179"/>
      <c r="I405" s="179"/>
      <c r="J405" s="179"/>
      <c r="K405" s="179"/>
      <c r="L405" s="179"/>
    </row>
    <row r="406" spans="2:12" ht="21" customHeight="1" x14ac:dyDescent="0.35">
      <c r="B406" s="152"/>
      <c r="E406" s="179"/>
      <c r="F406" s="179"/>
      <c r="G406" s="179"/>
      <c r="H406" s="179"/>
      <c r="I406" s="179"/>
      <c r="J406" s="179"/>
      <c r="K406" s="179"/>
      <c r="L406" s="179"/>
    </row>
    <row r="407" spans="2:12" ht="21" customHeight="1" x14ac:dyDescent="0.35">
      <c r="B407" s="152"/>
      <c r="E407" s="179"/>
      <c r="F407" s="179"/>
      <c r="G407" s="179"/>
      <c r="H407" s="179"/>
      <c r="I407" s="179"/>
      <c r="J407" s="179"/>
      <c r="K407" s="179"/>
      <c r="L407" s="179"/>
    </row>
    <row r="408" spans="2:12" ht="21" customHeight="1" x14ac:dyDescent="0.35">
      <c r="B408" s="152"/>
      <c r="E408" s="179"/>
      <c r="F408" s="179"/>
      <c r="G408" s="179"/>
      <c r="H408" s="179"/>
      <c r="I408" s="179"/>
      <c r="J408" s="179"/>
      <c r="K408" s="179"/>
      <c r="L408" s="179"/>
    </row>
    <row r="409" spans="2:12" ht="21" customHeight="1" x14ac:dyDescent="0.35">
      <c r="B409" s="152"/>
      <c r="E409" s="179"/>
      <c r="F409" s="179"/>
      <c r="G409" s="179"/>
      <c r="H409" s="179"/>
      <c r="I409" s="179"/>
      <c r="J409" s="179"/>
      <c r="K409" s="179"/>
      <c r="L409" s="179"/>
    </row>
    <row r="410" spans="2:12" ht="21" customHeight="1" x14ac:dyDescent="0.35">
      <c r="B410" s="152"/>
      <c r="E410" s="179"/>
      <c r="F410" s="179"/>
      <c r="G410" s="179"/>
      <c r="H410" s="179"/>
      <c r="I410" s="179"/>
      <c r="J410" s="179"/>
      <c r="K410" s="179"/>
      <c r="L410" s="179"/>
    </row>
    <row r="411" spans="2:12" ht="21" customHeight="1" x14ac:dyDescent="0.35">
      <c r="B411" s="152"/>
      <c r="E411" s="179"/>
      <c r="F411" s="179"/>
      <c r="G411" s="179"/>
      <c r="H411" s="179"/>
      <c r="I411" s="179"/>
      <c r="J411" s="179"/>
      <c r="K411" s="179"/>
      <c r="L411" s="179"/>
    </row>
    <row r="412" spans="2:12" ht="21" customHeight="1" x14ac:dyDescent="0.35">
      <c r="B412" s="152"/>
      <c r="E412" s="179"/>
      <c r="F412" s="179"/>
      <c r="G412" s="179"/>
      <c r="H412" s="179"/>
      <c r="I412" s="179"/>
      <c r="J412" s="179"/>
      <c r="K412" s="179"/>
      <c r="L412" s="179"/>
    </row>
    <row r="413" spans="2:12" ht="21" customHeight="1" x14ac:dyDescent="0.35">
      <c r="B413" s="152"/>
      <c r="E413" s="179"/>
      <c r="F413" s="179"/>
      <c r="G413" s="179"/>
      <c r="H413" s="179"/>
      <c r="I413" s="179"/>
      <c r="J413" s="179"/>
      <c r="K413" s="179"/>
      <c r="L413" s="179"/>
    </row>
    <row r="414" spans="2:12" ht="21" customHeight="1" x14ac:dyDescent="0.35">
      <c r="B414" s="152"/>
      <c r="E414" s="179"/>
      <c r="F414" s="179"/>
      <c r="G414" s="179"/>
      <c r="H414" s="179"/>
      <c r="I414" s="179"/>
      <c r="J414" s="179"/>
      <c r="K414" s="179"/>
      <c r="L414" s="179"/>
    </row>
    <row r="415" spans="2:12" ht="21" customHeight="1" x14ac:dyDescent="0.35">
      <c r="B415" s="152"/>
      <c r="E415" s="179"/>
      <c r="F415" s="179"/>
      <c r="G415" s="179"/>
      <c r="H415" s="179"/>
      <c r="I415" s="179"/>
      <c r="J415" s="179"/>
      <c r="K415" s="179"/>
      <c r="L415" s="179"/>
    </row>
    <row r="416" spans="2:12" ht="21" customHeight="1" x14ac:dyDescent="0.35">
      <c r="B416" s="152"/>
      <c r="E416" s="179"/>
      <c r="F416" s="179"/>
      <c r="G416" s="179"/>
      <c r="H416" s="179"/>
      <c r="I416" s="179"/>
      <c r="J416" s="179"/>
      <c r="K416" s="179"/>
      <c r="L416" s="179"/>
    </row>
    <row r="417" spans="2:12" ht="21" customHeight="1" x14ac:dyDescent="0.35">
      <c r="B417" s="152"/>
      <c r="E417" s="179"/>
      <c r="F417" s="179"/>
      <c r="G417" s="179"/>
      <c r="H417" s="179"/>
      <c r="I417" s="179"/>
      <c r="J417" s="179"/>
      <c r="K417" s="179"/>
      <c r="L417" s="179"/>
    </row>
    <row r="418" spans="2:12" ht="21" customHeight="1" x14ac:dyDescent="0.35">
      <c r="B418" s="152"/>
      <c r="E418" s="179"/>
      <c r="F418" s="179"/>
      <c r="G418" s="179"/>
      <c r="H418" s="179"/>
      <c r="I418" s="179"/>
      <c r="J418" s="179"/>
      <c r="K418" s="179"/>
      <c r="L418" s="179"/>
    </row>
    <row r="419" spans="2:12" ht="21" customHeight="1" x14ac:dyDescent="0.35">
      <c r="B419" s="152"/>
      <c r="E419" s="179"/>
      <c r="F419" s="179"/>
      <c r="G419" s="179"/>
      <c r="H419" s="179"/>
      <c r="I419" s="179"/>
      <c r="J419" s="179"/>
      <c r="K419" s="179"/>
      <c r="L419" s="179"/>
    </row>
    <row r="420" spans="2:12" ht="21" customHeight="1" x14ac:dyDescent="0.35">
      <c r="B420" s="152"/>
      <c r="E420" s="179"/>
      <c r="F420" s="179"/>
      <c r="G420" s="179"/>
      <c r="H420" s="179"/>
      <c r="I420" s="179"/>
      <c r="J420" s="179"/>
      <c r="K420" s="179"/>
      <c r="L420" s="179"/>
    </row>
    <row r="421" spans="2:12" ht="21" customHeight="1" x14ac:dyDescent="0.35">
      <c r="B421" s="152"/>
      <c r="E421" s="179"/>
      <c r="F421" s="179"/>
      <c r="G421" s="179"/>
      <c r="H421" s="179"/>
      <c r="I421" s="179"/>
      <c r="J421" s="179"/>
      <c r="K421" s="179"/>
      <c r="L421" s="179"/>
    </row>
    <row r="422" spans="2:12" ht="21" customHeight="1" x14ac:dyDescent="0.35">
      <c r="B422" s="152"/>
      <c r="E422" s="179"/>
      <c r="F422" s="179"/>
      <c r="G422" s="179"/>
      <c r="H422" s="179"/>
      <c r="I422" s="179"/>
      <c r="J422" s="179"/>
      <c r="K422" s="179"/>
      <c r="L422" s="179"/>
    </row>
    <row r="423" spans="2:12" ht="21" customHeight="1" x14ac:dyDescent="0.35">
      <c r="B423" s="152"/>
      <c r="E423" s="179"/>
      <c r="F423" s="179"/>
      <c r="G423" s="179"/>
      <c r="H423" s="179"/>
      <c r="I423" s="179"/>
      <c r="J423" s="179"/>
      <c r="K423" s="179"/>
      <c r="L423" s="179"/>
    </row>
    <row r="424" spans="2:12" ht="21" customHeight="1" x14ac:dyDescent="0.35">
      <c r="B424" s="152"/>
      <c r="E424" s="179"/>
      <c r="F424" s="179"/>
      <c r="G424" s="179"/>
      <c r="H424" s="179"/>
      <c r="I424" s="179"/>
      <c r="J424" s="179"/>
      <c r="K424" s="179"/>
      <c r="L424" s="179"/>
    </row>
    <row r="425" spans="2:12" ht="21" customHeight="1" x14ac:dyDescent="0.35">
      <c r="B425" s="152"/>
      <c r="E425" s="179"/>
      <c r="F425" s="179"/>
      <c r="G425" s="179"/>
      <c r="H425" s="179"/>
      <c r="I425" s="179"/>
      <c r="J425" s="179"/>
      <c r="K425" s="179"/>
      <c r="L425" s="179"/>
    </row>
    <row r="426" spans="2:12" ht="21" customHeight="1" x14ac:dyDescent="0.35">
      <c r="B426" s="152"/>
      <c r="E426" s="179"/>
      <c r="F426" s="179"/>
      <c r="G426" s="179"/>
      <c r="H426" s="179"/>
      <c r="I426" s="179"/>
      <c r="J426" s="179"/>
      <c r="K426" s="179"/>
      <c r="L426" s="179"/>
    </row>
    <row r="427" spans="2:12" ht="21" customHeight="1" x14ac:dyDescent="0.35">
      <c r="B427" s="152"/>
      <c r="E427" s="179"/>
      <c r="F427" s="179"/>
      <c r="G427" s="179"/>
      <c r="H427" s="179"/>
      <c r="I427" s="179"/>
      <c r="J427" s="179"/>
      <c r="K427" s="179"/>
      <c r="L427" s="179"/>
    </row>
    <row r="428" spans="2:12" ht="21" customHeight="1" x14ac:dyDescent="0.35">
      <c r="B428" s="152"/>
      <c r="E428" s="179"/>
      <c r="F428" s="179"/>
      <c r="G428" s="179"/>
      <c r="H428" s="179"/>
      <c r="I428" s="179"/>
      <c r="J428" s="179"/>
      <c r="K428" s="179"/>
      <c r="L428" s="179"/>
    </row>
    <row r="429" spans="2:12" ht="21" customHeight="1" x14ac:dyDescent="0.35">
      <c r="B429" s="152"/>
      <c r="E429" s="179"/>
      <c r="F429" s="179"/>
      <c r="G429" s="179"/>
      <c r="H429" s="179"/>
      <c r="I429" s="179"/>
      <c r="J429" s="179"/>
      <c r="K429" s="179"/>
      <c r="L429" s="179"/>
    </row>
    <row r="430" spans="2:12" ht="21" customHeight="1" x14ac:dyDescent="0.35">
      <c r="B430" s="152"/>
      <c r="E430" s="179"/>
      <c r="F430" s="179"/>
      <c r="G430" s="179"/>
      <c r="H430" s="179"/>
      <c r="I430" s="179"/>
      <c r="J430" s="179"/>
      <c r="K430" s="179"/>
      <c r="L430" s="179"/>
    </row>
    <row r="431" spans="2:12" ht="21" customHeight="1" x14ac:dyDescent="0.35">
      <c r="B431" s="152"/>
      <c r="E431" s="179"/>
      <c r="F431" s="179"/>
      <c r="G431" s="179"/>
      <c r="H431" s="179"/>
      <c r="I431" s="179"/>
      <c r="J431" s="179"/>
      <c r="K431" s="179"/>
      <c r="L431" s="179"/>
    </row>
    <row r="432" spans="2:12" ht="21" customHeight="1" x14ac:dyDescent="0.35">
      <c r="B432" s="152"/>
      <c r="E432" s="179"/>
      <c r="F432" s="179"/>
      <c r="G432" s="179"/>
      <c r="H432" s="179"/>
      <c r="I432" s="179"/>
      <c r="J432" s="179"/>
      <c r="K432" s="179"/>
      <c r="L432" s="179"/>
    </row>
    <row r="433" spans="2:12" ht="21" customHeight="1" x14ac:dyDescent="0.35">
      <c r="B433" s="152"/>
      <c r="E433" s="179"/>
      <c r="F433" s="179"/>
      <c r="G433" s="179"/>
      <c r="H433" s="179"/>
      <c r="I433" s="179"/>
      <c r="J433" s="179"/>
      <c r="K433" s="179"/>
      <c r="L433" s="179"/>
    </row>
    <row r="434" spans="2:12" ht="21" customHeight="1" x14ac:dyDescent="0.35">
      <c r="B434" s="152"/>
      <c r="E434" s="179"/>
      <c r="F434" s="179"/>
      <c r="G434" s="179"/>
      <c r="H434" s="179"/>
      <c r="I434" s="179"/>
      <c r="J434" s="179"/>
      <c r="K434" s="179"/>
      <c r="L434" s="179"/>
    </row>
    <row r="435" spans="2:12" ht="21" customHeight="1" x14ac:dyDescent="0.35">
      <c r="B435" s="152"/>
      <c r="E435" s="179"/>
      <c r="F435" s="179"/>
      <c r="G435" s="179"/>
      <c r="H435" s="179"/>
      <c r="I435" s="179"/>
      <c r="J435" s="179"/>
      <c r="K435" s="179"/>
      <c r="L435" s="179"/>
    </row>
    <row r="436" spans="2:12" ht="21" customHeight="1" x14ac:dyDescent="0.35">
      <c r="B436" s="152"/>
      <c r="E436" s="179"/>
      <c r="F436" s="179"/>
      <c r="G436" s="179"/>
      <c r="H436" s="179"/>
      <c r="I436" s="179"/>
      <c r="J436" s="179"/>
      <c r="K436" s="179"/>
      <c r="L436" s="179"/>
    </row>
    <row r="437" spans="2:12" ht="21" customHeight="1" x14ac:dyDescent="0.35">
      <c r="B437" s="152"/>
      <c r="E437" s="179"/>
      <c r="F437" s="179"/>
      <c r="G437" s="179"/>
      <c r="H437" s="179"/>
      <c r="I437" s="179"/>
      <c r="J437" s="179"/>
      <c r="K437" s="179"/>
      <c r="L437" s="179"/>
    </row>
    <row r="438" spans="2:12" ht="21" customHeight="1" x14ac:dyDescent="0.35">
      <c r="B438" s="152"/>
      <c r="E438" s="179"/>
      <c r="F438" s="179"/>
      <c r="G438" s="179"/>
      <c r="H438" s="179"/>
      <c r="I438" s="179"/>
      <c r="J438" s="179"/>
      <c r="K438" s="179"/>
      <c r="L438" s="179"/>
    </row>
    <row r="439" spans="2:12" ht="21" customHeight="1" x14ac:dyDescent="0.35">
      <c r="B439" s="152"/>
      <c r="E439" s="179"/>
      <c r="F439" s="179"/>
      <c r="G439" s="179"/>
      <c r="H439" s="179"/>
      <c r="I439" s="179"/>
      <c r="J439" s="179"/>
      <c r="K439" s="179"/>
      <c r="L439" s="179"/>
    </row>
    <row r="440" spans="2:12" ht="21" customHeight="1" x14ac:dyDescent="0.35">
      <c r="B440" s="152"/>
      <c r="E440" s="179"/>
      <c r="F440" s="179"/>
      <c r="G440" s="179"/>
      <c r="H440" s="179"/>
      <c r="I440" s="179"/>
      <c r="J440" s="179"/>
      <c r="K440" s="179"/>
      <c r="L440" s="179"/>
    </row>
    <row r="441" spans="2:12" ht="21" customHeight="1" x14ac:dyDescent="0.35">
      <c r="B441" s="152"/>
      <c r="E441" s="179"/>
      <c r="F441" s="179"/>
      <c r="G441" s="179"/>
      <c r="H441" s="179"/>
      <c r="I441" s="179"/>
      <c r="J441" s="179"/>
      <c r="K441" s="179"/>
      <c r="L441" s="179"/>
    </row>
    <row r="442" spans="2:12" ht="21" customHeight="1" x14ac:dyDescent="0.35">
      <c r="B442" s="152"/>
      <c r="E442" s="179"/>
      <c r="F442" s="179"/>
      <c r="G442" s="179"/>
      <c r="H442" s="179"/>
      <c r="I442" s="179"/>
      <c r="J442" s="179"/>
      <c r="K442" s="179"/>
      <c r="L442" s="179"/>
    </row>
    <row r="443" spans="2:12" ht="21" customHeight="1" x14ac:dyDescent="0.35">
      <c r="B443" s="152"/>
      <c r="E443" s="179"/>
      <c r="F443" s="179"/>
      <c r="G443" s="179"/>
      <c r="H443" s="179"/>
      <c r="I443" s="179"/>
      <c r="J443" s="179"/>
      <c r="K443" s="179"/>
      <c r="L443" s="179"/>
    </row>
    <row r="444" spans="2:12" ht="21" customHeight="1" x14ac:dyDescent="0.35">
      <c r="B444" s="152"/>
      <c r="E444" s="179"/>
      <c r="F444" s="179"/>
      <c r="G444" s="179"/>
      <c r="H444" s="179"/>
      <c r="I444" s="179"/>
      <c r="J444" s="179"/>
      <c r="K444" s="179"/>
      <c r="L444" s="179"/>
    </row>
    <row r="445" spans="2:12" ht="21" customHeight="1" x14ac:dyDescent="0.35">
      <c r="B445" s="152"/>
      <c r="E445" s="179"/>
      <c r="F445" s="179"/>
      <c r="G445" s="179"/>
      <c r="H445" s="179"/>
      <c r="I445" s="179"/>
      <c r="J445" s="179"/>
      <c r="K445" s="179"/>
      <c r="L445" s="179"/>
    </row>
    <row r="446" spans="2:12" ht="21" customHeight="1" x14ac:dyDescent="0.35">
      <c r="B446" s="152"/>
      <c r="E446" s="179"/>
      <c r="F446" s="179"/>
      <c r="G446" s="179"/>
      <c r="H446" s="179"/>
      <c r="I446" s="179"/>
      <c r="J446" s="179"/>
      <c r="K446" s="179"/>
      <c r="L446" s="179"/>
    </row>
    <row r="447" spans="2:12" ht="21" customHeight="1" x14ac:dyDescent="0.35">
      <c r="B447" s="152"/>
      <c r="E447" s="179"/>
      <c r="F447" s="179"/>
      <c r="G447" s="179"/>
      <c r="H447" s="179"/>
      <c r="I447" s="179"/>
      <c r="J447" s="179"/>
      <c r="K447" s="179"/>
      <c r="L447" s="179"/>
    </row>
    <row r="448" spans="2:12" ht="21" customHeight="1" x14ac:dyDescent="0.35">
      <c r="B448" s="152"/>
      <c r="E448" s="179"/>
      <c r="F448" s="179"/>
      <c r="G448" s="179"/>
      <c r="H448" s="179"/>
      <c r="I448" s="179"/>
      <c r="J448" s="179"/>
      <c r="K448" s="179"/>
      <c r="L448" s="179"/>
    </row>
    <row r="449" spans="2:12" ht="21" customHeight="1" x14ac:dyDescent="0.35">
      <c r="B449" s="152"/>
      <c r="E449" s="179"/>
      <c r="F449" s="179"/>
      <c r="G449" s="179"/>
      <c r="H449" s="179"/>
      <c r="I449" s="179"/>
      <c r="J449" s="179"/>
      <c r="K449" s="179"/>
      <c r="L449" s="179"/>
    </row>
    <row r="450" spans="2:12" ht="21" customHeight="1" x14ac:dyDescent="0.35">
      <c r="B450" s="152"/>
      <c r="E450" s="179"/>
      <c r="F450" s="179"/>
      <c r="G450" s="179"/>
      <c r="H450" s="179"/>
      <c r="I450" s="179"/>
      <c r="J450" s="179"/>
      <c r="K450" s="179"/>
      <c r="L450" s="179"/>
    </row>
    <row r="451" spans="2:12" ht="21" customHeight="1" x14ac:dyDescent="0.35">
      <c r="B451" s="152"/>
      <c r="E451" s="179"/>
      <c r="F451" s="179"/>
      <c r="G451" s="179"/>
      <c r="H451" s="179"/>
      <c r="I451" s="179"/>
      <c r="J451" s="179"/>
      <c r="K451" s="179"/>
      <c r="L451" s="179"/>
    </row>
    <row r="452" spans="2:12" ht="21" customHeight="1" x14ac:dyDescent="0.35">
      <c r="B452" s="152"/>
      <c r="E452" s="179"/>
      <c r="F452" s="179"/>
      <c r="G452" s="179"/>
      <c r="H452" s="179"/>
      <c r="I452" s="179"/>
      <c r="J452" s="179"/>
      <c r="K452" s="179"/>
      <c r="L452" s="179"/>
    </row>
    <row r="453" spans="2:12" ht="21" customHeight="1" x14ac:dyDescent="0.35">
      <c r="B453" s="152"/>
      <c r="E453" s="179"/>
      <c r="F453" s="179"/>
      <c r="G453" s="179"/>
      <c r="H453" s="179"/>
      <c r="I453" s="179"/>
      <c r="J453" s="179"/>
      <c r="K453" s="179"/>
      <c r="L453" s="179"/>
    </row>
    <row r="454" spans="2:12" ht="21" customHeight="1" x14ac:dyDescent="0.35">
      <c r="B454" s="152"/>
      <c r="E454" s="179"/>
      <c r="F454" s="179"/>
      <c r="G454" s="179"/>
      <c r="H454" s="179"/>
      <c r="I454" s="179"/>
      <c r="J454" s="179"/>
      <c r="K454" s="179"/>
      <c r="L454" s="179"/>
    </row>
    <row r="455" spans="2:12" ht="21" customHeight="1" x14ac:dyDescent="0.35">
      <c r="B455" s="152"/>
      <c r="E455" s="179"/>
      <c r="F455" s="179"/>
      <c r="G455" s="179"/>
      <c r="H455" s="179"/>
      <c r="I455" s="179"/>
      <c r="J455" s="179"/>
      <c r="K455" s="179"/>
      <c r="L455" s="179"/>
    </row>
    <row r="456" spans="2:12" ht="21" customHeight="1" x14ac:dyDescent="0.35">
      <c r="B456" s="152"/>
      <c r="E456" s="179"/>
      <c r="F456" s="179"/>
      <c r="G456" s="179"/>
      <c r="H456" s="179"/>
      <c r="I456" s="179"/>
      <c r="J456" s="179"/>
      <c r="K456" s="179"/>
      <c r="L456" s="179"/>
    </row>
    <row r="457" spans="2:12" ht="21" customHeight="1" x14ac:dyDescent="0.35">
      <c r="B457" s="152"/>
      <c r="E457" s="179"/>
      <c r="F457" s="179"/>
      <c r="G457" s="179"/>
      <c r="H457" s="179"/>
      <c r="I457" s="179"/>
      <c r="J457" s="179"/>
      <c r="K457" s="179"/>
      <c r="L457" s="179"/>
    </row>
    <row r="458" spans="2:12" ht="21" customHeight="1" x14ac:dyDescent="0.35">
      <c r="B458" s="152"/>
      <c r="E458" s="179"/>
      <c r="F458" s="179"/>
      <c r="G458" s="179"/>
      <c r="H458" s="179"/>
      <c r="I458" s="179"/>
      <c r="J458" s="179"/>
      <c r="K458" s="179"/>
      <c r="L458" s="179"/>
    </row>
    <row r="459" spans="2:12" ht="21" customHeight="1" x14ac:dyDescent="0.35">
      <c r="B459" s="152"/>
      <c r="E459" s="179"/>
      <c r="F459" s="179"/>
      <c r="G459" s="179"/>
      <c r="H459" s="179"/>
      <c r="I459" s="179"/>
      <c r="J459" s="179"/>
      <c r="K459" s="179"/>
      <c r="L459" s="179"/>
    </row>
    <row r="460" spans="2:12" ht="21" customHeight="1" x14ac:dyDescent="0.35">
      <c r="B460" s="152"/>
      <c r="E460" s="179"/>
      <c r="F460" s="179"/>
      <c r="G460" s="179"/>
      <c r="H460" s="179"/>
      <c r="I460" s="179"/>
      <c r="J460" s="179"/>
      <c r="K460" s="179"/>
      <c r="L460" s="179"/>
    </row>
    <row r="461" spans="2:12" ht="21" customHeight="1" x14ac:dyDescent="0.35">
      <c r="B461" s="152"/>
      <c r="E461" s="179"/>
      <c r="F461" s="179"/>
      <c r="G461" s="179"/>
      <c r="H461" s="179"/>
      <c r="I461" s="179"/>
      <c r="J461" s="179"/>
      <c r="K461" s="179"/>
      <c r="L461" s="179"/>
    </row>
    <row r="462" spans="2:12" ht="21" customHeight="1" x14ac:dyDescent="0.35">
      <c r="B462" s="152"/>
      <c r="E462" s="179"/>
      <c r="F462" s="179"/>
      <c r="G462" s="179"/>
      <c r="H462" s="179"/>
      <c r="I462" s="179"/>
      <c r="J462" s="179"/>
      <c r="K462" s="179"/>
      <c r="L462" s="179"/>
    </row>
    <row r="463" spans="2:12" ht="21" customHeight="1" x14ac:dyDescent="0.35">
      <c r="B463" s="152"/>
      <c r="E463" s="179"/>
      <c r="F463" s="179"/>
      <c r="G463" s="179"/>
      <c r="H463" s="179"/>
      <c r="I463" s="179"/>
      <c r="J463" s="179"/>
      <c r="K463" s="179"/>
      <c r="L463" s="179"/>
    </row>
    <row r="464" spans="2:12" ht="21" customHeight="1" x14ac:dyDescent="0.35">
      <c r="B464" s="152"/>
      <c r="E464" s="179"/>
      <c r="F464" s="179"/>
      <c r="G464" s="179"/>
      <c r="H464" s="179"/>
      <c r="I464" s="179"/>
      <c r="J464" s="179"/>
      <c r="K464" s="179"/>
      <c r="L464" s="179"/>
    </row>
    <row r="465" spans="2:12" ht="21" customHeight="1" x14ac:dyDescent="0.35">
      <c r="B465" s="152"/>
      <c r="E465" s="179"/>
      <c r="F465" s="179"/>
      <c r="G465" s="179"/>
      <c r="H465" s="179"/>
      <c r="I465" s="179"/>
      <c r="J465" s="179"/>
      <c r="K465" s="179"/>
      <c r="L465" s="179"/>
    </row>
    <row r="466" spans="2:12" ht="21" customHeight="1" x14ac:dyDescent="0.35">
      <c r="B466" s="152"/>
      <c r="E466" s="179"/>
      <c r="F466" s="179"/>
      <c r="G466" s="179"/>
      <c r="H466" s="179"/>
      <c r="I466" s="179"/>
      <c r="J466" s="179"/>
      <c r="K466" s="179"/>
      <c r="L466" s="179"/>
    </row>
    <row r="467" spans="2:12" ht="21" customHeight="1" x14ac:dyDescent="0.35">
      <c r="B467" s="152"/>
      <c r="E467" s="179"/>
      <c r="F467" s="179"/>
      <c r="G467" s="179"/>
      <c r="H467" s="179"/>
      <c r="I467" s="179"/>
      <c r="J467" s="179"/>
      <c r="K467" s="179"/>
      <c r="L467" s="179"/>
    </row>
    <row r="468" spans="2:12" ht="21" customHeight="1" x14ac:dyDescent="0.35">
      <c r="B468" s="152"/>
      <c r="E468" s="179"/>
      <c r="F468" s="179"/>
      <c r="G468" s="179"/>
      <c r="H468" s="179"/>
      <c r="I468" s="179"/>
      <c r="J468" s="179"/>
      <c r="K468" s="179"/>
      <c r="L468" s="179"/>
    </row>
    <row r="469" spans="2:12" ht="21" customHeight="1" x14ac:dyDescent="0.35">
      <c r="B469" s="152"/>
      <c r="E469" s="179"/>
      <c r="F469" s="179"/>
      <c r="G469" s="179"/>
      <c r="H469" s="179"/>
      <c r="I469" s="179"/>
      <c r="J469" s="179"/>
      <c r="K469" s="179"/>
      <c r="L469" s="179"/>
    </row>
    <row r="470" spans="2:12" ht="21" customHeight="1" x14ac:dyDescent="0.35">
      <c r="B470" s="152"/>
      <c r="E470" s="179"/>
      <c r="F470" s="179"/>
      <c r="G470" s="179"/>
      <c r="H470" s="179"/>
      <c r="I470" s="179"/>
      <c r="J470" s="179"/>
      <c r="K470" s="179"/>
      <c r="L470" s="179"/>
    </row>
    <row r="471" spans="2:12" ht="21" customHeight="1" x14ac:dyDescent="0.35">
      <c r="B471" s="152"/>
      <c r="E471" s="179"/>
      <c r="F471" s="179"/>
      <c r="G471" s="179"/>
      <c r="H471" s="179"/>
      <c r="I471" s="179"/>
      <c r="J471" s="179"/>
      <c r="K471" s="179"/>
      <c r="L471" s="179"/>
    </row>
    <row r="472" spans="2:12" ht="21" customHeight="1" x14ac:dyDescent="0.35">
      <c r="B472" s="152"/>
      <c r="E472" s="179"/>
      <c r="F472" s="179"/>
      <c r="G472" s="179"/>
      <c r="H472" s="179"/>
      <c r="I472" s="179"/>
      <c r="J472" s="179"/>
      <c r="K472" s="179"/>
      <c r="L472" s="179"/>
    </row>
    <row r="473" spans="2:12" ht="21" customHeight="1" x14ac:dyDescent="0.35">
      <c r="B473" s="152"/>
      <c r="E473" s="179"/>
      <c r="F473" s="179"/>
      <c r="G473" s="179"/>
      <c r="H473" s="179"/>
      <c r="I473" s="179"/>
      <c r="J473" s="179"/>
      <c r="K473" s="179"/>
      <c r="L473" s="179"/>
    </row>
    <row r="474" spans="2:12" ht="21" customHeight="1" x14ac:dyDescent="0.35">
      <c r="B474" s="152"/>
      <c r="E474" s="179"/>
      <c r="F474" s="179"/>
      <c r="G474" s="179"/>
      <c r="H474" s="179"/>
      <c r="I474" s="179"/>
      <c r="J474" s="179"/>
      <c r="K474" s="179"/>
      <c r="L474" s="179"/>
    </row>
    <row r="475" spans="2:12" ht="21" customHeight="1" x14ac:dyDescent="0.35">
      <c r="B475" s="152"/>
      <c r="E475" s="179"/>
      <c r="F475" s="179"/>
      <c r="G475" s="179"/>
      <c r="H475" s="179"/>
      <c r="I475" s="179"/>
      <c r="J475" s="179"/>
      <c r="K475" s="179"/>
      <c r="L475" s="179"/>
    </row>
    <row r="476" spans="2:12" ht="21" customHeight="1" x14ac:dyDescent="0.35">
      <c r="B476" s="152"/>
      <c r="E476" s="179"/>
      <c r="F476" s="179"/>
      <c r="G476" s="179"/>
      <c r="H476" s="179"/>
      <c r="I476" s="179"/>
      <c r="J476" s="179"/>
      <c r="K476" s="179"/>
      <c r="L476" s="179"/>
    </row>
    <row r="477" spans="2:12" ht="21" customHeight="1" x14ac:dyDescent="0.35">
      <c r="B477" s="152"/>
      <c r="E477" s="179"/>
      <c r="F477" s="179"/>
      <c r="G477" s="179"/>
      <c r="H477" s="179"/>
      <c r="I477" s="179"/>
      <c r="J477" s="179"/>
      <c r="K477" s="179"/>
      <c r="L477" s="179"/>
    </row>
    <row r="478" spans="2:12" ht="21" customHeight="1" x14ac:dyDescent="0.35">
      <c r="B478" s="152"/>
      <c r="E478" s="179"/>
      <c r="F478" s="179"/>
      <c r="G478" s="179"/>
      <c r="H478" s="179"/>
      <c r="I478" s="179"/>
      <c r="J478" s="179"/>
      <c r="K478" s="179"/>
      <c r="L478" s="179"/>
    </row>
    <row r="479" spans="2:12" ht="21" customHeight="1" x14ac:dyDescent="0.35">
      <c r="B479" s="152"/>
      <c r="E479" s="179"/>
      <c r="F479" s="179"/>
      <c r="G479" s="179"/>
      <c r="H479" s="179"/>
      <c r="I479" s="179"/>
      <c r="J479" s="179"/>
      <c r="K479" s="179"/>
      <c r="L479" s="179"/>
    </row>
    <row r="480" spans="2:12" ht="21" customHeight="1" x14ac:dyDescent="0.35">
      <c r="B480" s="152"/>
      <c r="E480" s="179"/>
      <c r="F480" s="179"/>
      <c r="G480" s="179"/>
      <c r="H480" s="179"/>
      <c r="I480" s="179"/>
      <c r="J480" s="179"/>
      <c r="K480" s="179"/>
      <c r="L480" s="179"/>
    </row>
    <row r="481" spans="2:12" ht="21" customHeight="1" x14ac:dyDescent="0.35">
      <c r="B481" s="152"/>
      <c r="E481" s="179"/>
      <c r="F481" s="179"/>
      <c r="G481" s="179"/>
      <c r="H481" s="179"/>
      <c r="I481" s="179"/>
      <c r="J481" s="179"/>
      <c r="K481" s="179"/>
      <c r="L481" s="179"/>
    </row>
    <row r="482" spans="2:12" ht="21" customHeight="1" x14ac:dyDescent="0.35">
      <c r="B482" s="152"/>
      <c r="E482" s="179"/>
      <c r="F482" s="179"/>
      <c r="G482" s="179"/>
      <c r="H482" s="179"/>
      <c r="I482" s="179"/>
      <c r="J482" s="179"/>
      <c r="K482" s="179"/>
      <c r="L482" s="179"/>
    </row>
    <row r="483" spans="2:12" ht="21" customHeight="1" x14ac:dyDescent="0.35">
      <c r="B483" s="152"/>
      <c r="E483" s="179"/>
      <c r="F483" s="179"/>
      <c r="G483" s="179"/>
      <c r="H483" s="179"/>
      <c r="I483" s="179"/>
      <c r="J483" s="179"/>
      <c r="K483" s="179"/>
      <c r="L483" s="179"/>
    </row>
    <row r="484" spans="2:12" ht="21" customHeight="1" x14ac:dyDescent="0.35">
      <c r="B484" s="152"/>
      <c r="E484" s="179"/>
      <c r="F484" s="179"/>
      <c r="G484" s="179"/>
      <c r="H484" s="179"/>
      <c r="I484" s="179"/>
      <c r="J484" s="179"/>
      <c r="K484" s="179"/>
      <c r="L484" s="179"/>
    </row>
    <row r="485" spans="2:12" ht="21" customHeight="1" x14ac:dyDescent="0.35">
      <c r="B485" s="152"/>
      <c r="E485" s="179"/>
      <c r="F485" s="179"/>
      <c r="G485" s="179"/>
      <c r="H485" s="179"/>
      <c r="I485" s="179"/>
      <c r="J485" s="179"/>
      <c r="K485" s="179"/>
      <c r="L485" s="179"/>
    </row>
    <row r="486" spans="2:12" ht="21" customHeight="1" x14ac:dyDescent="0.35">
      <c r="B486" s="152"/>
      <c r="E486" s="179"/>
      <c r="F486" s="179"/>
      <c r="G486" s="179"/>
      <c r="H486" s="179"/>
      <c r="I486" s="179"/>
      <c r="J486" s="179"/>
      <c r="K486" s="179"/>
      <c r="L486" s="179"/>
    </row>
    <row r="487" spans="2:12" ht="21" customHeight="1" x14ac:dyDescent="0.35">
      <c r="B487" s="152"/>
      <c r="E487" s="179"/>
      <c r="F487" s="179"/>
      <c r="G487" s="179"/>
      <c r="H487" s="179"/>
      <c r="I487" s="179"/>
      <c r="J487" s="179"/>
      <c r="K487" s="179"/>
      <c r="L487" s="179"/>
    </row>
    <row r="488" spans="2:12" ht="21" customHeight="1" x14ac:dyDescent="0.35">
      <c r="B488" s="152"/>
      <c r="E488" s="179"/>
      <c r="F488" s="179"/>
      <c r="G488" s="179"/>
      <c r="H488" s="179"/>
      <c r="I488" s="179"/>
      <c r="J488" s="179"/>
      <c r="K488" s="179"/>
      <c r="L488" s="179"/>
    </row>
    <row r="489" spans="2:12" ht="21" customHeight="1" x14ac:dyDescent="0.35">
      <c r="B489" s="152"/>
      <c r="E489" s="179"/>
      <c r="F489" s="179"/>
      <c r="G489" s="179"/>
      <c r="H489" s="179"/>
      <c r="I489" s="179"/>
      <c r="J489" s="179"/>
      <c r="K489" s="179"/>
      <c r="L489" s="179"/>
    </row>
    <row r="490" spans="2:12" ht="21" customHeight="1" x14ac:dyDescent="0.35">
      <c r="B490" s="152"/>
      <c r="E490" s="179"/>
      <c r="F490" s="179"/>
      <c r="G490" s="179"/>
      <c r="H490" s="179"/>
      <c r="I490" s="179"/>
      <c r="J490" s="179"/>
      <c r="K490" s="179"/>
      <c r="L490" s="179"/>
    </row>
    <row r="491" spans="2:12" ht="21" customHeight="1" x14ac:dyDescent="0.35">
      <c r="B491" s="152"/>
      <c r="E491" s="179"/>
      <c r="F491" s="179"/>
      <c r="G491" s="179"/>
      <c r="H491" s="179"/>
      <c r="I491" s="179"/>
      <c r="J491" s="179"/>
      <c r="K491" s="179"/>
      <c r="L491" s="179"/>
    </row>
    <row r="492" spans="2:12" ht="21" customHeight="1" x14ac:dyDescent="0.35">
      <c r="B492" s="152"/>
      <c r="E492" s="179"/>
      <c r="F492" s="179"/>
      <c r="G492" s="179"/>
      <c r="H492" s="179"/>
      <c r="I492" s="179"/>
      <c r="J492" s="179"/>
      <c r="K492" s="179"/>
      <c r="L492" s="179"/>
    </row>
    <row r="493" spans="2:12" ht="21" customHeight="1" x14ac:dyDescent="0.35">
      <c r="B493" s="152"/>
      <c r="E493" s="179"/>
      <c r="F493" s="179"/>
      <c r="G493" s="179"/>
      <c r="H493" s="179"/>
      <c r="I493" s="179"/>
      <c r="J493" s="179"/>
      <c r="K493" s="179"/>
      <c r="L493" s="179"/>
    </row>
    <row r="494" spans="2:12" ht="21" customHeight="1" x14ac:dyDescent="0.35">
      <c r="B494" s="152"/>
      <c r="E494" s="179"/>
      <c r="F494" s="179"/>
      <c r="G494" s="179"/>
      <c r="H494" s="179"/>
      <c r="I494" s="179"/>
      <c r="J494" s="179"/>
      <c r="K494" s="179"/>
      <c r="L494" s="179"/>
    </row>
    <row r="495" spans="2:12" ht="21" customHeight="1" x14ac:dyDescent="0.35">
      <c r="B495" s="152"/>
      <c r="E495" s="179"/>
      <c r="F495" s="179"/>
      <c r="G495" s="179"/>
      <c r="H495" s="179"/>
      <c r="I495" s="179"/>
      <c r="J495" s="179"/>
      <c r="K495" s="179"/>
      <c r="L495" s="179"/>
    </row>
    <row r="496" spans="2:12" ht="21" customHeight="1" x14ac:dyDescent="0.35">
      <c r="B496" s="152"/>
      <c r="E496" s="179"/>
      <c r="F496" s="179"/>
      <c r="G496" s="179"/>
      <c r="H496" s="179"/>
      <c r="I496" s="179"/>
      <c r="J496" s="179"/>
      <c r="K496" s="179"/>
      <c r="L496" s="179"/>
    </row>
    <row r="497" spans="2:12" ht="21" customHeight="1" x14ac:dyDescent="0.35">
      <c r="B497" s="152"/>
      <c r="E497" s="179"/>
      <c r="F497" s="179"/>
      <c r="G497" s="179"/>
      <c r="H497" s="179"/>
      <c r="I497" s="179"/>
      <c r="J497" s="179"/>
      <c r="K497" s="179"/>
      <c r="L497" s="179"/>
    </row>
    <row r="498" spans="2:12" ht="21" customHeight="1" x14ac:dyDescent="0.35">
      <c r="B498" s="152"/>
      <c r="E498" s="179"/>
      <c r="F498" s="179"/>
      <c r="G498" s="179"/>
      <c r="H498" s="179"/>
      <c r="I498" s="179"/>
      <c r="J498" s="179"/>
      <c r="K498" s="179"/>
      <c r="L498" s="179"/>
    </row>
    <row r="499" spans="2:12" ht="21" customHeight="1" x14ac:dyDescent="0.35">
      <c r="B499" s="152"/>
      <c r="E499" s="179"/>
      <c r="F499" s="179"/>
      <c r="G499" s="179"/>
      <c r="H499" s="179"/>
      <c r="I499" s="179"/>
      <c r="J499" s="179"/>
      <c r="K499" s="179"/>
      <c r="L499" s="179"/>
    </row>
    <row r="500" spans="2:12" ht="21" customHeight="1" x14ac:dyDescent="0.35">
      <c r="B500" s="152"/>
      <c r="E500" s="179"/>
      <c r="F500" s="179"/>
      <c r="G500" s="179"/>
      <c r="H500" s="179"/>
      <c r="I500" s="179"/>
      <c r="J500" s="179"/>
      <c r="K500" s="179"/>
      <c r="L500" s="179"/>
    </row>
    <row r="501" spans="2:12" ht="21" customHeight="1" x14ac:dyDescent="0.35">
      <c r="B501" s="152"/>
      <c r="E501" s="179"/>
      <c r="F501" s="179"/>
      <c r="G501" s="179"/>
      <c r="H501" s="179"/>
      <c r="I501" s="179"/>
      <c r="J501" s="179"/>
      <c r="K501" s="179"/>
      <c r="L501" s="179"/>
    </row>
    <row r="502" spans="2:12" ht="21" customHeight="1" x14ac:dyDescent="0.35">
      <c r="B502" s="152"/>
      <c r="E502" s="179"/>
      <c r="F502" s="179"/>
      <c r="G502" s="179"/>
      <c r="H502" s="179"/>
      <c r="I502" s="179"/>
      <c r="J502" s="179"/>
      <c r="K502" s="179"/>
      <c r="L502" s="179"/>
    </row>
    <row r="503" spans="2:12" ht="21" customHeight="1" x14ac:dyDescent="0.35">
      <c r="B503" s="152"/>
      <c r="E503" s="179"/>
      <c r="F503" s="179"/>
      <c r="G503" s="179"/>
      <c r="H503" s="179"/>
      <c r="I503" s="179"/>
      <c r="J503" s="179"/>
      <c r="K503" s="179"/>
      <c r="L503" s="179"/>
    </row>
    <row r="504" spans="2:12" ht="21" customHeight="1" x14ac:dyDescent="0.35">
      <c r="B504" s="152"/>
      <c r="E504" s="179"/>
      <c r="F504" s="179"/>
      <c r="G504" s="179"/>
      <c r="H504" s="179"/>
      <c r="I504" s="179"/>
      <c r="J504" s="179"/>
      <c r="K504" s="179"/>
      <c r="L504" s="179"/>
    </row>
    <row r="505" spans="2:12" ht="21" customHeight="1" x14ac:dyDescent="0.35">
      <c r="B505" s="152"/>
      <c r="E505" s="179"/>
      <c r="F505" s="179"/>
      <c r="G505" s="179"/>
      <c r="H505" s="179"/>
      <c r="I505" s="179"/>
      <c r="J505" s="179"/>
      <c r="K505" s="179"/>
      <c r="L505" s="179"/>
    </row>
    <row r="506" spans="2:12" ht="21" customHeight="1" x14ac:dyDescent="0.35">
      <c r="B506" s="152"/>
      <c r="E506" s="179"/>
      <c r="F506" s="179"/>
      <c r="G506" s="179"/>
      <c r="H506" s="179"/>
      <c r="I506" s="179"/>
      <c r="J506" s="179"/>
      <c r="K506" s="179"/>
      <c r="L506" s="179"/>
    </row>
    <row r="507" spans="2:12" ht="21" customHeight="1" x14ac:dyDescent="0.35">
      <c r="B507" s="152"/>
      <c r="E507" s="179"/>
      <c r="F507" s="179"/>
      <c r="G507" s="179"/>
      <c r="H507" s="179"/>
      <c r="I507" s="179"/>
      <c r="J507" s="179"/>
      <c r="K507" s="179"/>
      <c r="L507" s="179"/>
    </row>
    <row r="508" spans="2:12" ht="21" customHeight="1" x14ac:dyDescent="0.35">
      <c r="B508" s="152"/>
      <c r="E508" s="179"/>
      <c r="F508" s="179"/>
      <c r="G508" s="179"/>
      <c r="H508" s="179"/>
      <c r="I508" s="179"/>
      <c r="J508" s="179"/>
      <c r="K508" s="179"/>
      <c r="L508" s="179"/>
    </row>
    <row r="509" spans="2:12" ht="21" customHeight="1" x14ac:dyDescent="0.35">
      <c r="B509" s="152"/>
      <c r="E509" s="179"/>
      <c r="F509" s="179"/>
      <c r="G509" s="179"/>
      <c r="H509" s="179"/>
      <c r="I509" s="179"/>
      <c r="J509" s="179"/>
      <c r="K509" s="179"/>
      <c r="L509" s="179"/>
    </row>
    <row r="510" spans="2:12" ht="21" customHeight="1" x14ac:dyDescent="0.35">
      <c r="B510" s="152"/>
      <c r="E510" s="179"/>
      <c r="F510" s="179"/>
      <c r="G510" s="179"/>
      <c r="H510" s="179"/>
      <c r="I510" s="179"/>
      <c r="J510" s="179"/>
      <c r="K510" s="179"/>
      <c r="L510" s="179"/>
    </row>
    <row r="511" spans="2:12" ht="21" customHeight="1" x14ac:dyDescent="0.35">
      <c r="B511" s="152"/>
      <c r="E511" s="179"/>
      <c r="F511" s="179"/>
      <c r="G511" s="179"/>
      <c r="H511" s="179"/>
      <c r="I511" s="179"/>
      <c r="J511" s="179"/>
      <c r="K511" s="179"/>
      <c r="L511" s="179"/>
    </row>
    <row r="512" spans="2:12" ht="21" customHeight="1" x14ac:dyDescent="0.35">
      <c r="B512" s="152"/>
      <c r="E512" s="179"/>
      <c r="F512" s="179"/>
      <c r="G512" s="179"/>
      <c r="H512" s="179"/>
      <c r="I512" s="179"/>
      <c r="J512" s="179"/>
      <c r="K512" s="179"/>
      <c r="L512" s="179"/>
    </row>
    <row r="513" spans="2:12" ht="21" customHeight="1" x14ac:dyDescent="0.35">
      <c r="B513" s="152"/>
      <c r="E513" s="179"/>
      <c r="F513" s="179"/>
      <c r="G513" s="179"/>
      <c r="H513" s="179"/>
      <c r="I513" s="179"/>
      <c r="J513" s="179"/>
      <c r="K513" s="179"/>
      <c r="L513" s="179"/>
    </row>
    <row r="514" spans="2:12" ht="21" customHeight="1" x14ac:dyDescent="0.35">
      <c r="B514" s="152"/>
      <c r="E514" s="179"/>
      <c r="F514" s="179"/>
      <c r="G514" s="179"/>
      <c r="H514" s="179"/>
      <c r="I514" s="179"/>
      <c r="J514" s="179"/>
      <c r="K514" s="179"/>
      <c r="L514" s="179"/>
    </row>
    <row r="515" spans="2:12" ht="21" customHeight="1" x14ac:dyDescent="0.35">
      <c r="B515" s="152"/>
      <c r="E515" s="179"/>
      <c r="F515" s="179"/>
      <c r="G515" s="179"/>
      <c r="H515" s="179"/>
      <c r="I515" s="179"/>
      <c r="J515" s="179"/>
      <c r="K515" s="179"/>
      <c r="L515" s="179"/>
    </row>
    <row r="516" spans="2:12" ht="21" customHeight="1" x14ac:dyDescent="0.35">
      <c r="B516" s="152"/>
      <c r="E516" s="179"/>
      <c r="F516" s="179"/>
      <c r="G516" s="179"/>
      <c r="H516" s="179"/>
      <c r="I516" s="179"/>
      <c r="J516" s="179"/>
      <c r="K516" s="179"/>
      <c r="L516" s="179"/>
    </row>
    <row r="517" spans="2:12" ht="21" customHeight="1" x14ac:dyDescent="0.35">
      <c r="B517" s="152"/>
      <c r="E517" s="179"/>
      <c r="F517" s="179"/>
      <c r="G517" s="179"/>
      <c r="H517" s="179"/>
      <c r="I517" s="179"/>
      <c r="J517" s="179"/>
      <c r="K517" s="179"/>
      <c r="L517" s="179"/>
    </row>
    <row r="518" spans="2:12" ht="21" customHeight="1" x14ac:dyDescent="0.35">
      <c r="B518" s="152"/>
      <c r="E518" s="179"/>
      <c r="F518" s="179"/>
      <c r="G518" s="179"/>
      <c r="H518" s="179"/>
      <c r="I518" s="179"/>
      <c r="J518" s="179"/>
      <c r="K518" s="179"/>
      <c r="L518" s="179"/>
    </row>
    <row r="519" spans="2:12" ht="21" customHeight="1" x14ac:dyDescent="0.35">
      <c r="B519" s="152"/>
      <c r="E519" s="179"/>
      <c r="F519" s="179"/>
      <c r="G519" s="179"/>
      <c r="H519" s="179"/>
      <c r="I519" s="179"/>
      <c r="J519" s="179"/>
      <c r="K519" s="179"/>
      <c r="L519" s="179"/>
    </row>
    <row r="520" spans="2:12" ht="21" customHeight="1" x14ac:dyDescent="0.35">
      <c r="B520" s="152"/>
      <c r="E520" s="179"/>
      <c r="F520" s="179"/>
      <c r="G520" s="179"/>
      <c r="H520" s="179"/>
      <c r="I520" s="179"/>
      <c r="J520" s="179"/>
      <c r="K520" s="179"/>
      <c r="L520" s="179"/>
    </row>
    <row r="521" spans="2:12" ht="21" customHeight="1" x14ac:dyDescent="0.35">
      <c r="B521" s="152"/>
      <c r="E521" s="179"/>
      <c r="F521" s="179"/>
      <c r="G521" s="179"/>
      <c r="H521" s="179"/>
      <c r="I521" s="179"/>
      <c r="J521" s="179"/>
      <c r="K521" s="179"/>
      <c r="L521" s="179"/>
    </row>
    <row r="522" spans="2:12" ht="21" customHeight="1" x14ac:dyDescent="0.35">
      <c r="B522" s="152"/>
      <c r="E522" s="179"/>
      <c r="F522" s="179"/>
      <c r="G522" s="179"/>
      <c r="H522" s="179"/>
      <c r="I522" s="179"/>
      <c r="J522" s="179"/>
      <c r="K522" s="179"/>
      <c r="L522" s="179"/>
    </row>
    <row r="523" spans="2:12" ht="21" customHeight="1" x14ac:dyDescent="0.35">
      <c r="B523" s="152"/>
      <c r="E523" s="179"/>
      <c r="F523" s="179"/>
      <c r="G523" s="179"/>
      <c r="H523" s="179"/>
      <c r="I523" s="179"/>
      <c r="J523" s="179"/>
      <c r="K523" s="179"/>
      <c r="L523" s="179"/>
    </row>
    <row r="524" spans="2:12" ht="21" customHeight="1" x14ac:dyDescent="0.35">
      <c r="B524" s="152"/>
      <c r="E524" s="179"/>
      <c r="F524" s="179"/>
      <c r="G524" s="179"/>
      <c r="H524" s="179"/>
      <c r="I524" s="179"/>
      <c r="J524" s="179"/>
      <c r="K524" s="179"/>
      <c r="L524" s="179"/>
    </row>
    <row r="525" spans="2:12" ht="21" customHeight="1" x14ac:dyDescent="0.35">
      <c r="B525" s="152"/>
      <c r="E525" s="179"/>
      <c r="F525" s="179"/>
      <c r="G525" s="179"/>
      <c r="H525" s="179"/>
      <c r="I525" s="179"/>
      <c r="J525" s="179"/>
      <c r="K525" s="179"/>
      <c r="L525" s="179"/>
    </row>
    <row r="526" spans="2:12" ht="21" customHeight="1" x14ac:dyDescent="0.35">
      <c r="B526" s="152"/>
      <c r="E526" s="179"/>
      <c r="F526" s="179"/>
      <c r="G526" s="179"/>
      <c r="H526" s="179"/>
      <c r="I526" s="179"/>
      <c r="J526" s="179"/>
      <c r="K526" s="179"/>
      <c r="L526" s="179"/>
    </row>
    <row r="527" spans="2:12" ht="21" customHeight="1" x14ac:dyDescent="0.35">
      <c r="B527" s="152"/>
      <c r="E527" s="179"/>
      <c r="F527" s="179"/>
      <c r="G527" s="179"/>
      <c r="H527" s="179"/>
      <c r="I527" s="179"/>
      <c r="J527" s="179"/>
      <c r="K527" s="179"/>
      <c r="L527" s="179"/>
    </row>
    <row r="528" spans="2:12" ht="21" customHeight="1" x14ac:dyDescent="0.35">
      <c r="B528" s="152"/>
      <c r="E528" s="179"/>
      <c r="F528" s="179"/>
      <c r="G528" s="179"/>
      <c r="H528" s="179"/>
      <c r="I528" s="179"/>
      <c r="J528" s="179"/>
      <c r="K528" s="179"/>
      <c r="L528" s="179"/>
    </row>
    <row r="529" spans="2:12" ht="21" customHeight="1" x14ac:dyDescent="0.35">
      <c r="B529" s="152"/>
      <c r="E529" s="179"/>
      <c r="F529" s="179"/>
      <c r="G529" s="179"/>
      <c r="H529" s="179"/>
      <c r="I529" s="179"/>
      <c r="J529" s="179"/>
      <c r="K529" s="179"/>
      <c r="L529" s="179"/>
    </row>
    <row r="530" spans="2:12" ht="21" customHeight="1" x14ac:dyDescent="0.35">
      <c r="B530" s="152"/>
      <c r="E530" s="179"/>
      <c r="F530" s="179"/>
      <c r="G530" s="179"/>
      <c r="H530" s="179"/>
      <c r="I530" s="179"/>
      <c r="J530" s="179"/>
      <c r="K530" s="179"/>
      <c r="L530" s="179"/>
    </row>
    <row r="531" spans="2:12" ht="21" customHeight="1" x14ac:dyDescent="0.35">
      <c r="B531" s="152"/>
      <c r="E531" s="179"/>
      <c r="F531" s="179"/>
      <c r="G531" s="179"/>
      <c r="H531" s="179"/>
      <c r="I531" s="179"/>
      <c r="J531" s="179"/>
      <c r="K531" s="179"/>
      <c r="L531" s="179"/>
    </row>
    <row r="532" spans="2:12" ht="21" customHeight="1" x14ac:dyDescent="0.35">
      <c r="B532" s="152"/>
      <c r="E532" s="179"/>
      <c r="F532" s="179"/>
      <c r="G532" s="179"/>
      <c r="H532" s="179"/>
      <c r="I532" s="179"/>
      <c r="J532" s="179"/>
      <c r="K532" s="179"/>
      <c r="L532" s="179"/>
    </row>
    <row r="533" spans="2:12" ht="21" customHeight="1" x14ac:dyDescent="0.35">
      <c r="B533" s="152"/>
      <c r="E533" s="179"/>
      <c r="F533" s="179"/>
      <c r="G533" s="179"/>
      <c r="H533" s="179"/>
      <c r="I533" s="179"/>
      <c r="J533" s="179"/>
      <c r="K533" s="179"/>
      <c r="L533" s="179"/>
    </row>
    <row r="534" spans="2:12" ht="21" customHeight="1" x14ac:dyDescent="0.35">
      <c r="B534" s="152"/>
      <c r="E534" s="179"/>
      <c r="F534" s="179"/>
      <c r="G534" s="179"/>
      <c r="H534" s="179"/>
      <c r="I534" s="179"/>
      <c r="J534" s="179"/>
      <c r="K534" s="179"/>
      <c r="L534" s="179"/>
    </row>
    <row r="535" spans="2:12" ht="21" customHeight="1" x14ac:dyDescent="0.35">
      <c r="B535" s="152"/>
      <c r="E535" s="179"/>
      <c r="F535" s="179"/>
      <c r="G535" s="179"/>
      <c r="H535" s="179"/>
      <c r="I535" s="179"/>
      <c r="J535" s="179"/>
      <c r="K535" s="179"/>
      <c r="L535" s="179"/>
    </row>
    <row r="536" spans="2:12" ht="21" customHeight="1" x14ac:dyDescent="0.35">
      <c r="B536" s="152"/>
      <c r="E536" s="179"/>
      <c r="F536" s="179"/>
      <c r="G536" s="179"/>
      <c r="H536" s="179"/>
      <c r="I536" s="179"/>
      <c r="J536" s="179"/>
      <c r="K536" s="179"/>
      <c r="L536" s="179"/>
    </row>
    <row r="537" spans="2:12" ht="21" customHeight="1" x14ac:dyDescent="0.35">
      <c r="B537" s="152"/>
      <c r="E537" s="179"/>
      <c r="F537" s="179"/>
      <c r="G537" s="179"/>
      <c r="H537" s="179"/>
      <c r="I537" s="179"/>
      <c r="J537" s="179"/>
      <c r="K537" s="179"/>
      <c r="L537" s="179"/>
    </row>
    <row r="538" spans="2:12" ht="21" customHeight="1" x14ac:dyDescent="0.35">
      <c r="B538" s="152"/>
      <c r="E538" s="179"/>
      <c r="F538" s="179"/>
      <c r="G538" s="179"/>
      <c r="H538" s="179"/>
      <c r="I538" s="179"/>
      <c r="J538" s="179"/>
      <c r="K538" s="179"/>
      <c r="L538" s="179"/>
    </row>
    <row r="539" spans="2:12" ht="21" customHeight="1" x14ac:dyDescent="0.35">
      <c r="B539" s="152"/>
      <c r="E539" s="179"/>
      <c r="F539" s="179"/>
      <c r="G539" s="179"/>
      <c r="H539" s="179"/>
      <c r="I539" s="179"/>
      <c r="J539" s="179"/>
      <c r="K539" s="179"/>
      <c r="L539" s="179"/>
    </row>
    <row r="540" spans="2:12" ht="21" customHeight="1" x14ac:dyDescent="0.35">
      <c r="B540" s="152"/>
      <c r="E540" s="179"/>
      <c r="F540" s="179"/>
      <c r="G540" s="179"/>
      <c r="H540" s="179"/>
      <c r="I540" s="179"/>
      <c r="J540" s="179"/>
      <c r="K540" s="179"/>
      <c r="L540" s="179"/>
    </row>
    <row r="541" spans="2:12" ht="21" customHeight="1" x14ac:dyDescent="0.35">
      <c r="B541" s="152"/>
      <c r="E541" s="179"/>
      <c r="F541" s="179"/>
      <c r="G541" s="179"/>
      <c r="H541" s="179"/>
      <c r="I541" s="179"/>
      <c r="J541" s="179"/>
      <c r="K541" s="179"/>
      <c r="L541" s="179"/>
    </row>
    <row r="542" spans="2:12" ht="21" customHeight="1" x14ac:dyDescent="0.35">
      <c r="B542" s="152"/>
      <c r="E542" s="179"/>
      <c r="F542" s="179"/>
      <c r="G542" s="179"/>
      <c r="H542" s="179"/>
      <c r="I542" s="179"/>
      <c r="J542" s="179"/>
      <c r="K542" s="179"/>
      <c r="L542" s="179"/>
    </row>
    <row r="543" spans="2:12" ht="21" customHeight="1" x14ac:dyDescent="0.35">
      <c r="B543" s="152"/>
      <c r="E543" s="179"/>
      <c r="F543" s="179"/>
      <c r="G543" s="179"/>
      <c r="H543" s="179"/>
      <c r="I543" s="179"/>
      <c r="J543" s="179"/>
      <c r="K543" s="179"/>
      <c r="L543" s="179"/>
    </row>
    <row r="544" spans="2:12" ht="21" customHeight="1" x14ac:dyDescent="0.35">
      <c r="B544" s="152"/>
      <c r="E544" s="179"/>
      <c r="F544" s="179"/>
      <c r="G544" s="179"/>
      <c r="H544" s="179"/>
      <c r="I544" s="179"/>
      <c r="J544" s="179"/>
      <c r="K544" s="179"/>
      <c r="L544" s="179"/>
    </row>
    <row r="545" spans="2:12" ht="21" customHeight="1" x14ac:dyDescent="0.35">
      <c r="B545" s="152"/>
      <c r="E545" s="179"/>
      <c r="F545" s="179"/>
      <c r="G545" s="179"/>
      <c r="H545" s="179"/>
      <c r="I545" s="179"/>
      <c r="J545" s="179"/>
      <c r="K545" s="179"/>
      <c r="L545" s="179"/>
    </row>
    <row r="546" spans="2:12" ht="21" customHeight="1" x14ac:dyDescent="0.35">
      <c r="B546" s="152"/>
      <c r="E546" s="179"/>
      <c r="F546" s="179"/>
      <c r="G546" s="179"/>
      <c r="H546" s="179"/>
      <c r="I546" s="179"/>
      <c r="J546" s="179"/>
      <c r="K546" s="179"/>
      <c r="L546" s="179"/>
    </row>
    <row r="547" spans="2:12" ht="21" customHeight="1" x14ac:dyDescent="0.35">
      <c r="B547" s="152"/>
      <c r="E547" s="179"/>
      <c r="F547" s="179"/>
      <c r="G547" s="179"/>
      <c r="H547" s="179"/>
      <c r="I547" s="179"/>
      <c r="J547" s="179"/>
      <c r="K547" s="179"/>
      <c r="L547" s="179"/>
    </row>
    <row r="548" spans="2:12" ht="21" customHeight="1" x14ac:dyDescent="0.35">
      <c r="B548" s="152"/>
      <c r="E548" s="179"/>
      <c r="F548" s="179"/>
      <c r="G548" s="179"/>
      <c r="H548" s="179"/>
      <c r="I548" s="179"/>
      <c r="J548" s="179"/>
      <c r="K548" s="179"/>
      <c r="L548" s="179"/>
    </row>
    <row r="549" spans="2:12" ht="21" customHeight="1" x14ac:dyDescent="0.35">
      <c r="B549" s="152"/>
      <c r="E549" s="179"/>
      <c r="F549" s="179"/>
      <c r="G549" s="179"/>
      <c r="H549" s="179"/>
      <c r="I549" s="179"/>
      <c r="J549" s="179"/>
      <c r="K549" s="179"/>
      <c r="L549" s="179"/>
    </row>
    <row r="550" spans="2:12" ht="21" customHeight="1" x14ac:dyDescent="0.35">
      <c r="B550" s="152"/>
      <c r="E550" s="179"/>
      <c r="F550" s="179"/>
      <c r="G550" s="179"/>
      <c r="H550" s="179"/>
      <c r="I550" s="179"/>
      <c r="J550" s="179"/>
      <c r="K550" s="179"/>
      <c r="L550" s="179"/>
    </row>
    <row r="551" spans="2:12" ht="21" customHeight="1" x14ac:dyDescent="0.35">
      <c r="B551" s="152"/>
      <c r="E551" s="179"/>
      <c r="F551" s="179"/>
      <c r="G551" s="179"/>
      <c r="H551" s="179"/>
      <c r="I551" s="179"/>
      <c r="J551" s="179"/>
      <c r="K551" s="179"/>
      <c r="L551" s="179"/>
    </row>
    <row r="552" spans="2:12" ht="21" customHeight="1" x14ac:dyDescent="0.35">
      <c r="B552" s="152"/>
      <c r="E552" s="179"/>
      <c r="F552" s="179"/>
      <c r="G552" s="179"/>
      <c r="H552" s="179"/>
      <c r="I552" s="179"/>
      <c r="J552" s="179"/>
      <c r="K552" s="179"/>
      <c r="L552" s="179"/>
    </row>
    <row r="553" spans="2:12" ht="21" customHeight="1" x14ac:dyDescent="0.35">
      <c r="B553" s="152"/>
      <c r="E553" s="179"/>
      <c r="F553" s="179"/>
      <c r="G553" s="179"/>
      <c r="H553" s="179"/>
      <c r="I553" s="179"/>
      <c r="J553" s="179"/>
      <c r="K553" s="179"/>
      <c r="L553" s="179"/>
    </row>
    <row r="554" spans="2:12" ht="21" customHeight="1" x14ac:dyDescent="0.35">
      <c r="B554" s="152"/>
      <c r="E554" s="179"/>
      <c r="F554" s="179"/>
      <c r="G554" s="179"/>
      <c r="H554" s="179"/>
      <c r="I554" s="179"/>
      <c r="J554" s="179"/>
      <c r="K554" s="179"/>
      <c r="L554" s="179"/>
    </row>
    <row r="555" spans="2:12" ht="21" customHeight="1" x14ac:dyDescent="0.35">
      <c r="B555" s="152"/>
      <c r="E555" s="179"/>
      <c r="F555" s="179"/>
      <c r="G555" s="179"/>
      <c r="H555" s="179"/>
      <c r="I555" s="179"/>
      <c r="J555" s="179"/>
      <c r="K555" s="179"/>
      <c r="L555" s="179"/>
    </row>
    <row r="556" spans="2:12" ht="21" customHeight="1" x14ac:dyDescent="0.35">
      <c r="B556" s="152"/>
      <c r="E556" s="179"/>
      <c r="F556" s="179"/>
      <c r="G556" s="179"/>
      <c r="H556" s="179"/>
      <c r="I556" s="179"/>
      <c r="J556" s="179"/>
      <c r="K556" s="179"/>
      <c r="L556" s="179"/>
    </row>
    <row r="557" spans="2:12" ht="21" customHeight="1" x14ac:dyDescent="0.35">
      <c r="B557" s="152"/>
      <c r="E557" s="179"/>
      <c r="F557" s="179"/>
      <c r="G557" s="179"/>
      <c r="H557" s="179"/>
      <c r="I557" s="179"/>
      <c r="J557" s="179"/>
      <c r="K557" s="179"/>
      <c r="L557" s="179"/>
    </row>
    <row r="558" spans="2:12" ht="21" customHeight="1" x14ac:dyDescent="0.35">
      <c r="B558" s="152"/>
      <c r="E558" s="179"/>
      <c r="F558" s="179"/>
      <c r="G558" s="179"/>
      <c r="H558" s="179"/>
      <c r="I558" s="179"/>
      <c r="J558" s="179"/>
      <c r="K558" s="179"/>
      <c r="L558" s="179"/>
    </row>
    <row r="559" spans="2:12" ht="21" customHeight="1" x14ac:dyDescent="0.35">
      <c r="B559" s="152"/>
      <c r="E559" s="179"/>
      <c r="F559" s="179"/>
      <c r="G559" s="179"/>
      <c r="H559" s="179"/>
      <c r="I559" s="179"/>
      <c r="J559" s="179"/>
      <c r="K559" s="179"/>
      <c r="L559" s="179"/>
    </row>
    <row r="560" spans="2:12" ht="21" customHeight="1" x14ac:dyDescent="0.35">
      <c r="B560" s="152"/>
      <c r="E560" s="179"/>
      <c r="F560" s="179"/>
      <c r="G560" s="179"/>
      <c r="H560" s="179"/>
      <c r="I560" s="179"/>
      <c r="J560" s="179"/>
      <c r="K560" s="179"/>
      <c r="L560" s="179"/>
    </row>
    <row r="561" spans="2:12" ht="21" customHeight="1" x14ac:dyDescent="0.35">
      <c r="B561" s="152"/>
      <c r="E561" s="179"/>
      <c r="F561" s="179"/>
      <c r="G561" s="179"/>
      <c r="H561" s="179"/>
      <c r="I561" s="179"/>
      <c r="J561" s="179"/>
      <c r="K561" s="179"/>
      <c r="L561" s="179"/>
    </row>
    <row r="562" spans="2:12" ht="21" customHeight="1" x14ac:dyDescent="0.35">
      <c r="B562" s="152"/>
      <c r="E562" s="179"/>
      <c r="F562" s="179"/>
      <c r="G562" s="179"/>
      <c r="H562" s="179"/>
      <c r="I562" s="179"/>
      <c r="J562" s="179"/>
      <c r="K562" s="179"/>
      <c r="L562" s="179"/>
    </row>
    <row r="563" spans="2:12" ht="21" customHeight="1" x14ac:dyDescent="0.35">
      <c r="B563" s="152"/>
      <c r="E563" s="179"/>
      <c r="F563" s="179"/>
      <c r="G563" s="179"/>
      <c r="H563" s="179"/>
      <c r="I563" s="179"/>
      <c r="J563" s="179"/>
      <c r="K563" s="179"/>
      <c r="L563" s="179"/>
    </row>
    <row r="564" spans="2:12" ht="21" customHeight="1" x14ac:dyDescent="0.35">
      <c r="B564" s="152"/>
      <c r="E564" s="179"/>
      <c r="F564" s="179"/>
      <c r="G564" s="179"/>
      <c r="H564" s="179"/>
      <c r="I564" s="179"/>
      <c r="J564" s="179"/>
      <c r="K564" s="179"/>
      <c r="L564" s="179"/>
    </row>
    <row r="565" spans="2:12" ht="21" customHeight="1" x14ac:dyDescent="0.35">
      <c r="B565" s="152"/>
      <c r="E565" s="179"/>
      <c r="F565" s="179"/>
      <c r="G565" s="179"/>
      <c r="H565" s="179"/>
      <c r="I565" s="179"/>
      <c r="J565" s="179"/>
      <c r="K565" s="179"/>
      <c r="L565" s="179"/>
    </row>
    <row r="566" spans="2:12" ht="21" customHeight="1" x14ac:dyDescent="0.35">
      <c r="B566" s="152"/>
      <c r="E566" s="179"/>
      <c r="F566" s="179"/>
      <c r="G566" s="179"/>
      <c r="H566" s="179"/>
      <c r="I566" s="179"/>
      <c r="J566" s="179"/>
      <c r="K566" s="179"/>
      <c r="L566" s="179"/>
    </row>
    <row r="567" spans="2:12" ht="21" customHeight="1" x14ac:dyDescent="0.35">
      <c r="B567" s="152"/>
      <c r="E567" s="179"/>
      <c r="F567" s="179"/>
      <c r="G567" s="179"/>
      <c r="H567" s="179"/>
      <c r="I567" s="179"/>
      <c r="J567" s="179"/>
      <c r="K567" s="179"/>
      <c r="L567" s="179"/>
    </row>
    <row r="568" spans="2:12" ht="21" customHeight="1" x14ac:dyDescent="0.35">
      <c r="B568" s="152"/>
      <c r="E568" s="179"/>
      <c r="F568" s="179"/>
      <c r="G568" s="179"/>
      <c r="H568" s="179"/>
      <c r="I568" s="179"/>
      <c r="J568" s="179"/>
      <c r="K568" s="179"/>
      <c r="L568" s="179"/>
    </row>
    <row r="569" spans="2:12" ht="21" customHeight="1" x14ac:dyDescent="0.35">
      <c r="B569" s="152"/>
      <c r="E569" s="179"/>
      <c r="F569" s="179"/>
      <c r="G569" s="179"/>
      <c r="H569" s="179"/>
      <c r="I569" s="179"/>
      <c r="J569" s="179"/>
      <c r="K569" s="179"/>
      <c r="L569" s="179"/>
    </row>
    <row r="570" spans="2:12" ht="21" customHeight="1" x14ac:dyDescent="0.35">
      <c r="B570" s="152"/>
      <c r="E570" s="179"/>
      <c r="F570" s="179"/>
      <c r="G570" s="179"/>
      <c r="H570" s="179"/>
      <c r="I570" s="179"/>
      <c r="J570" s="179"/>
      <c r="K570" s="179"/>
      <c r="L570" s="179"/>
    </row>
    <row r="571" spans="2:12" ht="21" customHeight="1" x14ac:dyDescent="0.35">
      <c r="B571" s="152"/>
      <c r="E571" s="179"/>
      <c r="F571" s="179"/>
      <c r="G571" s="179"/>
      <c r="H571" s="179"/>
      <c r="I571" s="179"/>
      <c r="J571" s="179"/>
      <c r="K571" s="179"/>
      <c r="L571" s="179"/>
    </row>
    <row r="572" spans="2:12" ht="21" customHeight="1" x14ac:dyDescent="0.35">
      <c r="B572" s="152"/>
      <c r="E572" s="179"/>
      <c r="F572" s="179"/>
      <c r="G572" s="179"/>
      <c r="H572" s="179"/>
      <c r="I572" s="179"/>
      <c r="J572" s="179"/>
      <c r="K572" s="179"/>
      <c r="L572" s="179"/>
    </row>
    <row r="573" spans="2:12" ht="21" customHeight="1" x14ac:dyDescent="0.35">
      <c r="B573" s="152"/>
      <c r="E573" s="179"/>
      <c r="F573" s="179"/>
      <c r="G573" s="179"/>
      <c r="H573" s="179"/>
      <c r="I573" s="179"/>
      <c r="J573" s="179"/>
      <c r="K573" s="179"/>
      <c r="L573" s="179"/>
    </row>
    <row r="574" spans="2:12" ht="21" customHeight="1" x14ac:dyDescent="0.35">
      <c r="B574" s="152"/>
      <c r="E574" s="179"/>
      <c r="F574" s="179"/>
      <c r="G574" s="179"/>
      <c r="H574" s="179"/>
      <c r="I574" s="179"/>
      <c r="J574" s="179"/>
      <c r="K574" s="179"/>
      <c r="L574" s="179"/>
    </row>
    <row r="575" spans="2:12" ht="21" customHeight="1" x14ac:dyDescent="0.35">
      <c r="B575" s="152"/>
      <c r="E575" s="179"/>
      <c r="F575" s="179"/>
      <c r="G575" s="179"/>
      <c r="H575" s="179"/>
      <c r="I575" s="179"/>
      <c r="J575" s="179"/>
      <c r="K575" s="179"/>
      <c r="L575" s="179"/>
    </row>
    <row r="576" spans="2:12" ht="21" customHeight="1" x14ac:dyDescent="0.35">
      <c r="B576" s="152"/>
      <c r="E576" s="179"/>
      <c r="F576" s="179"/>
      <c r="G576" s="179"/>
      <c r="H576" s="179"/>
      <c r="I576" s="179"/>
      <c r="J576" s="179"/>
      <c r="K576" s="179"/>
      <c r="L576" s="179"/>
    </row>
    <row r="577" spans="2:12" ht="21" customHeight="1" x14ac:dyDescent="0.35">
      <c r="B577" s="152"/>
      <c r="E577" s="179"/>
      <c r="F577" s="179"/>
      <c r="G577" s="179"/>
      <c r="H577" s="179"/>
      <c r="I577" s="179"/>
      <c r="J577" s="179"/>
      <c r="K577" s="179"/>
      <c r="L577" s="179"/>
    </row>
    <row r="578" spans="2:12" ht="21" customHeight="1" x14ac:dyDescent="0.35">
      <c r="B578" s="152"/>
      <c r="E578" s="179"/>
      <c r="F578" s="179"/>
      <c r="G578" s="179"/>
      <c r="H578" s="179"/>
      <c r="I578" s="179"/>
      <c r="J578" s="179"/>
      <c r="K578" s="179"/>
      <c r="L578" s="179"/>
    </row>
    <row r="579" spans="2:12" ht="21" customHeight="1" x14ac:dyDescent="0.35">
      <c r="B579" s="152"/>
      <c r="E579" s="179"/>
      <c r="F579" s="179"/>
      <c r="G579" s="179"/>
      <c r="H579" s="179"/>
      <c r="I579" s="179"/>
      <c r="J579" s="179"/>
      <c r="K579" s="179"/>
      <c r="L579" s="179"/>
    </row>
    <row r="580" spans="2:12" ht="21" customHeight="1" x14ac:dyDescent="0.35">
      <c r="B580" s="152"/>
      <c r="E580" s="179"/>
      <c r="F580" s="179"/>
      <c r="G580" s="179"/>
      <c r="H580" s="179"/>
      <c r="I580" s="179"/>
      <c r="J580" s="179"/>
      <c r="K580" s="179"/>
      <c r="L580" s="179"/>
    </row>
    <row r="581" spans="2:12" ht="21" customHeight="1" x14ac:dyDescent="0.35">
      <c r="B581" s="152"/>
      <c r="E581" s="179"/>
      <c r="F581" s="179"/>
      <c r="G581" s="179"/>
      <c r="H581" s="179"/>
      <c r="I581" s="179"/>
      <c r="J581" s="179"/>
      <c r="K581" s="179"/>
      <c r="L581" s="179"/>
    </row>
    <row r="582" spans="2:12" ht="21" customHeight="1" x14ac:dyDescent="0.35">
      <c r="B582" s="152"/>
      <c r="E582" s="179"/>
      <c r="F582" s="179"/>
      <c r="G582" s="179"/>
      <c r="H582" s="179"/>
      <c r="I582" s="179"/>
      <c r="J582" s="179"/>
      <c r="K582" s="179"/>
      <c r="L582" s="179"/>
    </row>
    <row r="583" spans="2:12" ht="21" customHeight="1" x14ac:dyDescent="0.35">
      <c r="B583" s="152"/>
      <c r="E583" s="179"/>
      <c r="F583" s="179"/>
      <c r="G583" s="179"/>
      <c r="H583" s="179"/>
      <c r="I583" s="179"/>
      <c r="J583" s="179"/>
      <c r="K583" s="179"/>
      <c r="L583" s="179"/>
    </row>
    <row r="584" spans="2:12" ht="21" customHeight="1" x14ac:dyDescent="0.35">
      <c r="B584" s="152"/>
      <c r="E584" s="179"/>
      <c r="F584" s="179"/>
      <c r="G584" s="179"/>
      <c r="H584" s="179"/>
      <c r="I584" s="179"/>
      <c r="J584" s="179"/>
      <c r="K584" s="179"/>
      <c r="L584" s="179"/>
    </row>
    <row r="585" spans="2:12" ht="21" customHeight="1" x14ac:dyDescent="0.35">
      <c r="B585" s="152"/>
      <c r="E585" s="179"/>
      <c r="F585" s="179"/>
      <c r="G585" s="179"/>
      <c r="H585" s="179"/>
      <c r="I585" s="179"/>
      <c r="J585" s="179"/>
      <c r="K585" s="179"/>
      <c r="L585" s="179"/>
    </row>
    <row r="586" spans="2:12" ht="21" customHeight="1" x14ac:dyDescent="0.35">
      <c r="B586" s="152"/>
      <c r="E586" s="179"/>
      <c r="F586" s="179"/>
      <c r="G586" s="179"/>
      <c r="H586" s="179"/>
      <c r="I586" s="179"/>
      <c r="J586" s="179"/>
      <c r="K586" s="179"/>
      <c r="L586" s="179"/>
    </row>
    <row r="587" spans="2:12" ht="21" customHeight="1" x14ac:dyDescent="0.35">
      <c r="B587" s="152"/>
      <c r="E587" s="179"/>
      <c r="F587" s="179"/>
      <c r="G587" s="179"/>
      <c r="H587" s="179"/>
      <c r="I587" s="179"/>
      <c r="J587" s="179"/>
      <c r="K587" s="179"/>
      <c r="L587" s="179"/>
    </row>
    <row r="588" spans="2:12" ht="21" customHeight="1" x14ac:dyDescent="0.35">
      <c r="B588" s="152"/>
      <c r="E588" s="179"/>
      <c r="F588" s="179"/>
      <c r="G588" s="179"/>
      <c r="H588" s="179"/>
      <c r="I588" s="179"/>
      <c r="J588" s="179"/>
      <c r="K588" s="179"/>
      <c r="L588" s="179"/>
    </row>
    <row r="589" spans="2:12" ht="21" customHeight="1" x14ac:dyDescent="0.35">
      <c r="B589" s="152"/>
      <c r="E589" s="179"/>
      <c r="F589" s="179"/>
      <c r="G589" s="179"/>
      <c r="H589" s="179"/>
      <c r="I589" s="179"/>
      <c r="J589" s="179"/>
      <c r="K589" s="179"/>
      <c r="L589" s="179"/>
    </row>
    <row r="590" spans="2:12" ht="21" customHeight="1" x14ac:dyDescent="0.35">
      <c r="B590" s="152"/>
      <c r="E590" s="179"/>
      <c r="F590" s="179"/>
      <c r="G590" s="179"/>
      <c r="H590" s="179"/>
      <c r="I590" s="179"/>
      <c r="J590" s="179"/>
      <c r="K590" s="179"/>
      <c r="L590" s="179"/>
    </row>
    <row r="591" spans="2:12" ht="21" customHeight="1" x14ac:dyDescent="0.35">
      <c r="B591" s="152"/>
      <c r="E591" s="179"/>
      <c r="F591" s="179"/>
      <c r="G591" s="179"/>
      <c r="H591" s="179"/>
      <c r="I591" s="179"/>
      <c r="J591" s="179"/>
      <c r="K591" s="179"/>
      <c r="L591" s="179"/>
    </row>
    <row r="592" spans="2:12" ht="21" customHeight="1" x14ac:dyDescent="0.35">
      <c r="B592" s="152"/>
      <c r="E592" s="179"/>
      <c r="F592" s="179"/>
      <c r="G592" s="179"/>
      <c r="H592" s="179"/>
      <c r="I592" s="179"/>
      <c r="J592" s="179"/>
      <c r="K592" s="179"/>
      <c r="L592" s="179"/>
    </row>
    <row r="593" spans="2:12" ht="21" customHeight="1" x14ac:dyDescent="0.35">
      <c r="B593" s="152"/>
      <c r="E593" s="179"/>
      <c r="F593" s="179"/>
      <c r="G593" s="179"/>
      <c r="H593" s="179"/>
      <c r="I593" s="179"/>
      <c r="J593" s="179"/>
      <c r="K593" s="179"/>
      <c r="L593" s="179"/>
    </row>
    <row r="594" spans="2:12" ht="21" customHeight="1" x14ac:dyDescent="0.35">
      <c r="B594" s="152"/>
      <c r="E594" s="179"/>
      <c r="F594" s="179"/>
      <c r="G594" s="179"/>
      <c r="H594" s="179"/>
      <c r="I594" s="179"/>
      <c r="J594" s="179"/>
      <c r="K594" s="179"/>
      <c r="L594" s="179"/>
    </row>
    <row r="595" spans="2:12" ht="21" customHeight="1" x14ac:dyDescent="0.35">
      <c r="B595" s="152"/>
      <c r="E595" s="179"/>
      <c r="F595" s="179"/>
      <c r="G595" s="179"/>
      <c r="H595" s="179"/>
      <c r="I595" s="179"/>
      <c r="J595" s="179"/>
      <c r="K595" s="179"/>
      <c r="L595" s="179"/>
    </row>
    <row r="596" spans="2:12" ht="21" customHeight="1" x14ac:dyDescent="0.35">
      <c r="B596" s="152"/>
      <c r="E596" s="179"/>
      <c r="F596" s="179"/>
      <c r="G596" s="179"/>
      <c r="H596" s="179"/>
      <c r="I596" s="179"/>
      <c r="J596" s="179"/>
      <c r="K596" s="179"/>
      <c r="L596" s="179"/>
    </row>
    <row r="597" spans="2:12" ht="21" customHeight="1" x14ac:dyDescent="0.35">
      <c r="B597" s="152"/>
      <c r="E597" s="179"/>
      <c r="F597" s="179"/>
      <c r="G597" s="179"/>
      <c r="H597" s="179"/>
      <c r="I597" s="179"/>
      <c r="J597" s="179"/>
      <c r="K597" s="179"/>
      <c r="L597" s="179"/>
    </row>
    <row r="598" spans="2:12" ht="21" customHeight="1" x14ac:dyDescent="0.35">
      <c r="B598" s="152"/>
      <c r="E598" s="179"/>
      <c r="F598" s="179"/>
      <c r="G598" s="179"/>
      <c r="H598" s="179"/>
      <c r="I598" s="179"/>
      <c r="J598" s="179"/>
      <c r="K598" s="179"/>
      <c r="L598" s="179"/>
    </row>
    <row r="599" spans="2:12" ht="21" customHeight="1" x14ac:dyDescent="0.35">
      <c r="B599" s="152"/>
      <c r="E599" s="179"/>
      <c r="F599" s="179"/>
      <c r="G599" s="179"/>
      <c r="H599" s="179"/>
      <c r="I599" s="179"/>
      <c r="J599" s="179"/>
      <c r="K599" s="179"/>
      <c r="L599" s="179"/>
    </row>
    <row r="600" spans="2:12" ht="21" customHeight="1" x14ac:dyDescent="0.35">
      <c r="B600" s="152"/>
      <c r="E600" s="179"/>
      <c r="F600" s="179"/>
      <c r="G600" s="179"/>
      <c r="H600" s="179"/>
      <c r="I600" s="179"/>
      <c r="J600" s="179"/>
      <c r="K600" s="179"/>
      <c r="L600" s="179"/>
    </row>
    <row r="601" spans="2:12" ht="21" customHeight="1" x14ac:dyDescent="0.35">
      <c r="B601" s="152"/>
      <c r="E601" s="179"/>
      <c r="F601" s="179"/>
      <c r="G601" s="179"/>
      <c r="H601" s="179"/>
      <c r="I601" s="179"/>
      <c r="J601" s="179"/>
      <c r="K601" s="179"/>
      <c r="L601" s="179"/>
    </row>
    <row r="602" spans="2:12" ht="21" customHeight="1" x14ac:dyDescent="0.35">
      <c r="B602" s="152"/>
      <c r="E602" s="179"/>
      <c r="F602" s="179"/>
      <c r="G602" s="179"/>
      <c r="H602" s="179"/>
      <c r="I602" s="179"/>
      <c r="J602" s="179"/>
      <c r="K602" s="179"/>
      <c r="L602" s="179"/>
    </row>
    <row r="603" spans="2:12" ht="21" customHeight="1" x14ac:dyDescent="0.35">
      <c r="B603" s="152"/>
      <c r="E603" s="179"/>
      <c r="F603" s="179"/>
      <c r="G603" s="179"/>
      <c r="H603" s="179"/>
      <c r="I603" s="179"/>
      <c r="J603" s="179"/>
      <c r="K603" s="179"/>
      <c r="L603" s="179"/>
    </row>
    <row r="604" spans="2:12" ht="21" customHeight="1" x14ac:dyDescent="0.35">
      <c r="B604" s="152"/>
      <c r="E604" s="179"/>
      <c r="F604" s="179"/>
      <c r="G604" s="179"/>
      <c r="H604" s="179"/>
      <c r="I604" s="179"/>
      <c r="J604" s="179"/>
      <c r="K604" s="179"/>
      <c r="L604" s="179"/>
    </row>
    <row r="605" spans="2:12" ht="21" customHeight="1" x14ac:dyDescent="0.35">
      <c r="B605" s="152"/>
      <c r="E605" s="179"/>
      <c r="F605" s="179"/>
      <c r="G605" s="179"/>
      <c r="H605" s="179"/>
      <c r="I605" s="179"/>
      <c r="J605" s="179"/>
      <c r="K605" s="179"/>
      <c r="L605" s="179"/>
    </row>
    <row r="606" spans="2:12" ht="21" customHeight="1" x14ac:dyDescent="0.35">
      <c r="B606" s="152"/>
      <c r="E606" s="179"/>
      <c r="F606" s="179"/>
      <c r="G606" s="179"/>
      <c r="H606" s="179"/>
      <c r="I606" s="179"/>
      <c r="J606" s="179"/>
      <c r="K606" s="179"/>
      <c r="L606" s="179"/>
    </row>
    <row r="607" spans="2:12" ht="21" customHeight="1" x14ac:dyDescent="0.35">
      <c r="B607" s="152"/>
      <c r="E607" s="179"/>
      <c r="F607" s="179"/>
      <c r="G607" s="179"/>
      <c r="H607" s="179"/>
      <c r="I607" s="179"/>
      <c r="J607" s="179"/>
      <c r="K607" s="179"/>
      <c r="L607" s="179"/>
    </row>
    <row r="608" spans="2:12" ht="21" customHeight="1" x14ac:dyDescent="0.35">
      <c r="B608" s="152"/>
      <c r="E608" s="179"/>
      <c r="F608" s="179"/>
      <c r="G608" s="179"/>
      <c r="H608" s="179"/>
      <c r="I608" s="179"/>
      <c r="J608" s="179"/>
      <c r="K608" s="179"/>
      <c r="L608" s="179"/>
    </row>
    <row r="609" spans="2:12" ht="21" customHeight="1" x14ac:dyDescent="0.35">
      <c r="B609" s="152"/>
      <c r="E609" s="179"/>
      <c r="F609" s="179"/>
      <c r="G609" s="179"/>
      <c r="H609" s="179"/>
      <c r="I609" s="179"/>
      <c r="J609" s="179"/>
      <c r="K609" s="179"/>
      <c r="L609" s="179"/>
    </row>
    <row r="610" spans="2:12" ht="21" customHeight="1" x14ac:dyDescent="0.35">
      <c r="B610" s="152"/>
      <c r="E610" s="179"/>
      <c r="F610" s="179"/>
      <c r="G610" s="179"/>
      <c r="H610" s="179"/>
      <c r="I610" s="179"/>
      <c r="J610" s="179"/>
      <c r="K610" s="179"/>
      <c r="L610" s="179"/>
    </row>
    <row r="611" spans="2:12" ht="21" customHeight="1" x14ac:dyDescent="0.35">
      <c r="B611" s="152"/>
      <c r="E611" s="179"/>
      <c r="F611" s="179"/>
      <c r="G611" s="179"/>
      <c r="H611" s="179"/>
      <c r="I611" s="179"/>
      <c r="J611" s="179"/>
      <c r="K611" s="179"/>
      <c r="L611" s="179"/>
    </row>
    <row r="612" spans="2:12" ht="21" customHeight="1" x14ac:dyDescent="0.35">
      <c r="B612" s="152"/>
      <c r="E612" s="179"/>
      <c r="F612" s="179"/>
      <c r="G612" s="179"/>
      <c r="H612" s="179"/>
      <c r="I612" s="179"/>
      <c r="J612" s="179"/>
      <c r="K612" s="179"/>
      <c r="L612" s="179"/>
    </row>
    <row r="613" spans="2:12" ht="21" customHeight="1" x14ac:dyDescent="0.35">
      <c r="B613" s="152"/>
      <c r="E613" s="179"/>
      <c r="F613" s="179"/>
      <c r="G613" s="179"/>
      <c r="H613" s="179"/>
      <c r="I613" s="179"/>
      <c r="J613" s="179"/>
      <c r="K613" s="179"/>
      <c r="L613" s="179"/>
    </row>
    <row r="614" spans="2:12" ht="21" customHeight="1" x14ac:dyDescent="0.35">
      <c r="B614" s="152"/>
      <c r="E614" s="179"/>
      <c r="F614" s="179"/>
      <c r="G614" s="179"/>
      <c r="H614" s="179"/>
      <c r="I614" s="179"/>
      <c r="J614" s="179"/>
      <c r="K614" s="179"/>
      <c r="L614" s="179"/>
    </row>
    <row r="615" spans="2:12" ht="21" customHeight="1" x14ac:dyDescent="0.35">
      <c r="B615" s="152"/>
      <c r="E615" s="179"/>
      <c r="F615" s="179"/>
      <c r="G615" s="179"/>
      <c r="H615" s="179"/>
      <c r="I615" s="179"/>
      <c r="J615" s="179"/>
      <c r="K615" s="179"/>
      <c r="L615" s="179"/>
    </row>
    <row r="616" spans="2:12" ht="21" customHeight="1" x14ac:dyDescent="0.35">
      <c r="B616" s="152"/>
      <c r="E616" s="179"/>
      <c r="F616" s="179"/>
      <c r="G616" s="179"/>
      <c r="H616" s="179"/>
      <c r="I616" s="179"/>
      <c r="J616" s="179"/>
      <c r="K616" s="179"/>
      <c r="L616" s="179"/>
    </row>
    <row r="617" spans="2:12" ht="21" customHeight="1" x14ac:dyDescent="0.35">
      <c r="B617" s="152"/>
      <c r="E617" s="179"/>
      <c r="F617" s="179"/>
      <c r="G617" s="179"/>
      <c r="H617" s="179"/>
      <c r="I617" s="179"/>
      <c r="J617" s="179"/>
      <c r="K617" s="179"/>
      <c r="L617" s="179"/>
    </row>
    <row r="618" spans="2:12" ht="21" customHeight="1" x14ac:dyDescent="0.35">
      <c r="B618" s="152"/>
      <c r="E618" s="179"/>
      <c r="F618" s="179"/>
      <c r="G618" s="179"/>
      <c r="H618" s="179"/>
      <c r="I618" s="179"/>
      <c r="J618" s="179"/>
      <c r="K618" s="179"/>
      <c r="L618" s="179"/>
    </row>
    <row r="619" spans="2:12" ht="21" customHeight="1" x14ac:dyDescent="0.35">
      <c r="B619" s="152"/>
      <c r="E619" s="179"/>
      <c r="F619" s="179"/>
      <c r="G619" s="179"/>
      <c r="H619" s="179"/>
      <c r="I619" s="179"/>
      <c r="J619" s="179"/>
      <c r="K619" s="179"/>
      <c r="L619" s="179"/>
    </row>
    <row r="620" spans="2:12" ht="21" customHeight="1" x14ac:dyDescent="0.35">
      <c r="B620" s="152"/>
      <c r="E620" s="179"/>
      <c r="F620" s="179"/>
      <c r="G620" s="179"/>
      <c r="H620" s="179"/>
      <c r="I620" s="179"/>
      <c r="J620" s="179"/>
      <c r="K620" s="179"/>
      <c r="L620" s="179"/>
    </row>
    <row r="621" spans="2:12" ht="21" customHeight="1" x14ac:dyDescent="0.35">
      <c r="B621" s="152"/>
      <c r="E621" s="179"/>
      <c r="F621" s="179"/>
      <c r="G621" s="179"/>
      <c r="H621" s="179"/>
      <c r="I621" s="179"/>
      <c r="J621" s="179"/>
      <c r="K621" s="179"/>
      <c r="L621" s="179"/>
    </row>
    <row r="622" spans="2:12" ht="21" customHeight="1" x14ac:dyDescent="0.35">
      <c r="B622" s="152"/>
      <c r="E622" s="179"/>
      <c r="F622" s="179"/>
      <c r="G622" s="179"/>
      <c r="H622" s="179"/>
      <c r="I622" s="179"/>
      <c r="J622" s="179"/>
      <c r="K622" s="179"/>
      <c r="L622" s="179"/>
    </row>
    <row r="623" spans="2:12" ht="21" customHeight="1" x14ac:dyDescent="0.35">
      <c r="B623" s="152"/>
      <c r="E623" s="179"/>
      <c r="F623" s="179"/>
      <c r="G623" s="179"/>
      <c r="H623" s="179"/>
      <c r="I623" s="179"/>
      <c r="J623" s="179"/>
      <c r="K623" s="179"/>
      <c r="L623" s="179"/>
    </row>
    <row r="624" spans="2:12" ht="21" customHeight="1" x14ac:dyDescent="0.35">
      <c r="B624" s="152"/>
      <c r="E624" s="179"/>
      <c r="F624" s="179"/>
      <c r="G624" s="179"/>
      <c r="H624" s="179"/>
      <c r="I624" s="179"/>
      <c r="J624" s="179"/>
      <c r="K624" s="179"/>
      <c r="L624" s="179"/>
    </row>
    <row r="625" spans="2:12" ht="21" customHeight="1" x14ac:dyDescent="0.35">
      <c r="B625" s="152"/>
      <c r="E625" s="179"/>
      <c r="F625" s="179"/>
      <c r="G625" s="179"/>
      <c r="H625" s="179"/>
      <c r="I625" s="179"/>
      <c r="J625" s="179"/>
      <c r="K625" s="179"/>
      <c r="L625" s="179"/>
    </row>
    <row r="626" spans="2:12" ht="21" customHeight="1" x14ac:dyDescent="0.35">
      <c r="B626" s="152"/>
      <c r="E626" s="179"/>
      <c r="F626" s="179"/>
      <c r="G626" s="179"/>
      <c r="H626" s="179"/>
      <c r="I626" s="179"/>
      <c r="J626" s="179"/>
      <c r="K626" s="179"/>
      <c r="L626" s="179"/>
    </row>
    <row r="627" spans="2:12" ht="21" customHeight="1" x14ac:dyDescent="0.35">
      <c r="B627" s="152"/>
      <c r="E627" s="179"/>
      <c r="F627" s="179"/>
      <c r="G627" s="179"/>
      <c r="H627" s="179"/>
      <c r="I627" s="179"/>
      <c r="J627" s="179"/>
      <c r="K627" s="179"/>
      <c r="L627" s="179"/>
    </row>
    <row r="628" spans="2:12" ht="21" customHeight="1" x14ac:dyDescent="0.35">
      <c r="B628" s="152"/>
      <c r="E628" s="179"/>
      <c r="F628" s="179"/>
      <c r="G628" s="179"/>
      <c r="H628" s="179"/>
      <c r="I628" s="179"/>
      <c r="J628" s="179"/>
      <c r="K628" s="179"/>
      <c r="L628" s="179"/>
    </row>
    <row r="629" spans="2:12" ht="21" customHeight="1" x14ac:dyDescent="0.35">
      <c r="B629" s="152"/>
      <c r="E629" s="179"/>
      <c r="F629" s="179"/>
      <c r="G629" s="179"/>
      <c r="H629" s="179"/>
      <c r="I629" s="179"/>
      <c r="J629" s="179"/>
      <c r="K629" s="179"/>
      <c r="L629" s="179"/>
    </row>
    <row r="630" spans="2:12" ht="21" customHeight="1" x14ac:dyDescent="0.35">
      <c r="B630" s="152"/>
      <c r="E630" s="179"/>
      <c r="F630" s="179"/>
      <c r="G630" s="179"/>
      <c r="H630" s="179"/>
      <c r="I630" s="179"/>
      <c r="J630" s="179"/>
      <c r="K630" s="179"/>
      <c r="L630" s="179"/>
    </row>
    <row r="631" spans="2:12" ht="21" customHeight="1" x14ac:dyDescent="0.35">
      <c r="B631" s="152"/>
      <c r="E631" s="179"/>
      <c r="F631" s="179"/>
      <c r="G631" s="179"/>
      <c r="H631" s="179"/>
      <c r="I631" s="179"/>
      <c r="J631" s="179"/>
      <c r="K631" s="179"/>
      <c r="L631" s="179"/>
    </row>
    <row r="632" spans="2:12" ht="21" customHeight="1" x14ac:dyDescent="0.35">
      <c r="B632" s="152"/>
      <c r="E632" s="179"/>
      <c r="F632" s="179"/>
      <c r="G632" s="179"/>
      <c r="H632" s="179"/>
      <c r="I632" s="179"/>
      <c r="J632" s="179"/>
      <c r="K632" s="179"/>
      <c r="L632" s="179"/>
    </row>
    <row r="633" spans="2:12" ht="21" customHeight="1" x14ac:dyDescent="0.35">
      <c r="B633" s="152"/>
      <c r="E633" s="179"/>
      <c r="F633" s="179"/>
      <c r="G633" s="179"/>
      <c r="H633" s="179"/>
      <c r="I633" s="179"/>
      <c r="J633" s="179"/>
      <c r="K633" s="179"/>
      <c r="L633" s="179"/>
    </row>
    <row r="634" spans="2:12" ht="21" customHeight="1" x14ac:dyDescent="0.35">
      <c r="B634" s="152"/>
      <c r="E634" s="179"/>
      <c r="F634" s="179"/>
      <c r="G634" s="179"/>
      <c r="H634" s="179"/>
      <c r="I634" s="179"/>
      <c r="J634" s="179"/>
      <c r="K634" s="179"/>
      <c r="L634" s="179"/>
    </row>
    <row r="635" spans="2:12" ht="21" customHeight="1" x14ac:dyDescent="0.35">
      <c r="B635" s="152"/>
      <c r="E635" s="179"/>
      <c r="F635" s="179"/>
      <c r="G635" s="179"/>
      <c r="H635" s="179"/>
      <c r="I635" s="179"/>
      <c r="J635" s="179"/>
      <c r="K635" s="179"/>
      <c r="L635" s="179"/>
    </row>
    <row r="636" spans="2:12" ht="21" customHeight="1" x14ac:dyDescent="0.35">
      <c r="B636" s="152"/>
      <c r="E636" s="179"/>
      <c r="F636" s="179"/>
      <c r="G636" s="179"/>
      <c r="H636" s="179"/>
      <c r="I636" s="179"/>
      <c r="J636" s="179"/>
      <c r="K636" s="179"/>
      <c r="L636" s="179"/>
    </row>
    <row r="637" spans="2:12" ht="21" customHeight="1" x14ac:dyDescent="0.35">
      <c r="B637" s="152"/>
      <c r="E637" s="179"/>
      <c r="F637" s="179"/>
      <c r="G637" s="179"/>
      <c r="H637" s="179"/>
      <c r="I637" s="179"/>
      <c r="J637" s="179"/>
      <c r="K637" s="179"/>
      <c r="L637" s="179"/>
    </row>
    <row r="638" spans="2:12" ht="21" customHeight="1" x14ac:dyDescent="0.35">
      <c r="B638" s="152"/>
      <c r="E638" s="179"/>
      <c r="F638" s="179"/>
      <c r="G638" s="179"/>
      <c r="H638" s="179"/>
      <c r="I638" s="179"/>
      <c r="J638" s="179"/>
      <c r="K638" s="179"/>
      <c r="L638" s="179"/>
    </row>
    <row r="639" spans="2:12" ht="21" customHeight="1" x14ac:dyDescent="0.35">
      <c r="B639" s="152"/>
      <c r="E639" s="179"/>
      <c r="F639" s="179"/>
      <c r="G639" s="179"/>
      <c r="H639" s="179"/>
      <c r="I639" s="179"/>
      <c r="J639" s="179"/>
      <c r="K639" s="179"/>
      <c r="L639" s="179"/>
    </row>
    <row r="640" spans="2:12" ht="21" customHeight="1" x14ac:dyDescent="0.35">
      <c r="B640" s="152"/>
      <c r="E640" s="179"/>
      <c r="F640" s="179"/>
      <c r="G640" s="179"/>
      <c r="H640" s="179"/>
      <c r="I640" s="179"/>
      <c r="J640" s="179"/>
      <c r="K640" s="179"/>
      <c r="L640" s="179"/>
    </row>
    <row r="641" spans="2:12" ht="21" customHeight="1" x14ac:dyDescent="0.35">
      <c r="B641" s="152"/>
      <c r="E641" s="179"/>
      <c r="F641" s="179"/>
      <c r="G641" s="179"/>
      <c r="H641" s="179"/>
      <c r="I641" s="179"/>
      <c r="J641" s="179"/>
      <c r="K641" s="179"/>
      <c r="L641" s="179"/>
    </row>
    <row r="642" spans="2:12" ht="21" customHeight="1" x14ac:dyDescent="0.35">
      <c r="B642" s="152"/>
      <c r="E642" s="179"/>
      <c r="F642" s="179"/>
      <c r="G642" s="179"/>
      <c r="H642" s="179"/>
      <c r="I642" s="179"/>
      <c r="J642" s="179"/>
      <c r="K642" s="179"/>
      <c r="L642" s="179"/>
    </row>
    <row r="643" spans="2:12" ht="21" customHeight="1" x14ac:dyDescent="0.35">
      <c r="B643" s="152"/>
      <c r="E643" s="179"/>
      <c r="F643" s="179"/>
      <c r="G643" s="179"/>
      <c r="H643" s="179"/>
      <c r="I643" s="179"/>
      <c r="J643" s="179"/>
      <c r="K643" s="179"/>
      <c r="L643" s="179"/>
    </row>
    <row r="644" spans="2:12" ht="21" customHeight="1" x14ac:dyDescent="0.35">
      <c r="B644" s="152"/>
      <c r="E644" s="179"/>
      <c r="F644" s="179"/>
      <c r="G644" s="179"/>
      <c r="H644" s="179"/>
      <c r="I644" s="179"/>
      <c r="J644" s="179"/>
      <c r="K644" s="179"/>
      <c r="L644" s="179"/>
    </row>
    <row r="645" spans="2:12" ht="21" customHeight="1" x14ac:dyDescent="0.35">
      <c r="B645" s="152"/>
      <c r="E645" s="179"/>
      <c r="F645" s="179"/>
      <c r="G645" s="179"/>
      <c r="H645" s="179"/>
      <c r="I645" s="179"/>
      <c r="J645" s="179"/>
      <c r="K645" s="179"/>
      <c r="L645" s="179"/>
    </row>
    <row r="646" spans="2:12" ht="21" customHeight="1" x14ac:dyDescent="0.35">
      <c r="B646" s="152"/>
      <c r="E646" s="179"/>
      <c r="F646" s="179"/>
      <c r="G646" s="179"/>
      <c r="H646" s="179"/>
      <c r="I646" s="179"/>
      <c r="J646" s="179"/>
      <c r="K646" s="179"/>
      <c r="L646" s="179"/>
    </row>
    <row r="647" spans="2:12" ht="21" customHeight="1" x14ac:dyDescent="0.35">
      <c r="B647" s="152"/>
      <c r="E647" s="179"/>
      <c r="F647" s="179"/>
      <c r="G647" s="179"/>
      <c r="H647" s="179"/>
      <c r="I647" s="179"/>
      <c r="J647" s="179"/>
      <c r="K647" s="179"/>
      <c r="L647" s="179"/>
    </row>
    <row r="648" spans="2:12" ht="21" customHeight="1" x14ac:dyDescent="0.35">
      <c r="B648" s="152"/>
      <c r="E648" s="179"/>
      <c r="F648" s="179"/>
      <c r="G648" s="179"/>
      <c r="H648" s="179"/>
      <c r="I648" s="179"/>
      <c r="J648" s="179"/>
      <c r="K648" s="179"/>
      <c r="L648" s="179"/>
    </row>
    <row r="649" spans="2:12" ht="21" customHeight="1" x14ac:dyDescent="0.35">
      <c r="B649" s="152"/>
      <c r="E649" s="179"/>
      <c r="F649" s="179"/>
      <c r="G649" s="179"/>
      <c r="H649" s="179"/>
      <c r="I649" s="179"/>
      <c r="J649" s="179"/>
      <c r="K649" s="179"/>
      <c r="L649" s="179"/>
    </row>
    <row r="650" spans="2:12" ht="21" customHeight="1" x14ac:dyDescent="0.35">
      <c r="B650" s="152"/>
      <c r="E650" s="179"/>
      <c r="F650" s="179"/>
      <c r="G650" s="179"/>
      <c r="H650" s="179"/>
      <c r="I650" s="179"/>
      <c r="J650" s="179"/>
      <c r="K650" s="179"/>
      <c r="L650" s="179"/>
    </row>
    <row r="651" spans="2:12" ht="21" customHeight="1" x14ac:dyDescent="0.35">
      <c r="B651" s="152"/>
      <c r="E651" s="179"/>
      <c r="F651" s="179"/>
      <c r="G651" s="179"/>
      <c r="H651" s="179"/>
      <c r="I651" s="179"/>
      <c r="J651" s="179"/>
      <c r="K651" s="179"/>
      <c r="L651" s="179"/>
    </row>
    <row r="652" spans="2:12" ht="21" customHeight="1" x14ac:dyDescent="0.35">
      <c r="B652" s="152"/>
      <c r="E652" s="179"/>
      <c r="F652" s="179"/>
      <c r="G652" s="179"/>
      <c r="H652" s="179"/>
      <c r="I652" s="179"/>
      <c r="J652" s="179"/>
      <c r="K652" s="179"/>
      <c r="L652" s="179"/>
    </row>
    <row r="653" spans="2:12" ht="21" customHeight="1" x14ac:dyDescent="0.35">
      <c r="B653" s="152"/>
      <c r="E653" s="179"/>
      <c r="F653" s="179"/>
      <c r="G653" s="179"/>
      <c r="H653" s="179"/>
      <c r="I653" s="179"/>
      <c r="J653" s="179"/>
      <c r="K653" s="179"/>
      <c r="L653" s="179"/>
    </row>
    <row r="654" spans="2:12" ht="21" customHeight="1" x14ac:dyDescent="0.35">
      <c r="B654" s="152"/>
      <c r="E654" s="179"/>
      <c r="F654" s="179"/>
      <c r="G654" s="179"/>
      <c r="H654" s="179"/>
      <c r="I654" s="179"/>
      <c r="J654" s="179"/>
      <c r="K654" s="179"/>
      <c r="L654" s="179"/>
    </row>
    <row r="655" spans="2:12" ht="21" customHeight="1" x14ac:dyDescent="0.35">
      <c r="B655" s="152"/>
      <c r="E655" s="179"/>
      <c r="F655" s="179"/>
      <c r="G655" s="179"/>
      <c r="H655" s="179"/>
      <c r="I655" s="179"/>
      <c r="J655" s="179"/>
      <c r="K655" s="179"/>
      <c r="L655" s="179"/>
    </row>
    <row r="656" spans="2:12" ht="21" customHeight="1" x14ac:dyDescent="0.35">
      <c r="B656" s="152"/>
      <c r="E656" s="179"/>
      <c r="F656" s="179"/>
      <c r="G656" s="179"/>
      <c r="H656" s="179"/>
      <c r="I656" s="179"/>
      <c r="J656" s="179"/>
      <c r="K656" s="179"/>
      <c r="L656" s="179"/>
    </row>
    <row r="657" spans="2:12" ht="21" customHeight="1" x14ac:dyDescent="0.35">
      <c r="B657" s="152"/>
      <c r="E657" s="179"/>
      <c r="F657" s="179"/>
      <c r="G657" s="179"/>
      <c r="H657" s="179"/>
      <c r="I657" s="179"/>
      <c r="J657" s="179"/>
      <c r="K657" s="179"/>
      <c r="L657" s="179"/>
    </row>
    <row r="658" spans="2:12" ht="21" customHeight="1" x14ac:dyDescent="0.35">
      <c r="B658" s="152"/>
      <c r="E658" s="179"/>
      <c r="F658" s="179"/>
      <c r="G658" s="179"/>
      <c r="H658" s="179"/>
      <c r="I658" s="179"/>
      <c r="J658" s="179"/>
      <c r="K658" s="179"/>
      <c r="L658" s="179"/>
    </row>
    <row r="659" spans="2:12" ht="21" customHeight="1" x14ac:dyDescent="0.35">
      <c r="B659" s="152"/>
      <c r="E659" s="179"/>
      <c r="F659" s="179"/>
      <c r="G659" s="179"/>
      <c r="H659" s="179"/>
      <c r="I659" s="179"/>
      <c r="J659" s="179"/>
      <c r="K659" s="179"/>
      <c r="L659" s="179"/>
    </row>
    <row r="660" spans="2:12" ht="21" customHeight="1" x14ac:dyDescent="0.35">
      <c r="B660" s="152"/>
      <c r="E660" s="179"/>
      <c r="F660" s="179"/>
      <c r="G660" s="179"/>
      <c r="H660" s="179"/>
      <c r="I660" s="179"/>
      <c r="J660" s="179"/>
      <c r="K660" s="179"/>
      <c r="L660" s="179"/>
    </row>
    <row r="661" spans="2:12" ht="21" customHeight="1" x14ac:dyDescent="0.35">
      <c r="B661" s="152"/>
      <c r="E661" s="179"/>
      <c r="F661" s="179"/>
      <c r="G661" s="179"/>
      <c r="H661" s="179"/>
      <c r="I661" s="179"/>
      <c r="J661" s="179"/>
      <c r="K661" s="179"/>
      <c r="L661" s="179"/>
    </row>
    <row r="662" spans="2:12" ht="21" customHeight="1" x14ac:dyDescent="0.35">
      <c r="B662" s="152"/>
      <c r="E662" s="179"/>
      <c r="F662" s="179"/>
      <c r="G662" s="179"/>
      <c r="H662" s="179"/>
      <c r="I662" s="179"/>
      <c r="J662" s="179"/>
      <c r="K662" s="179"/>
      <c r="L662" s="179"/>
    </row>
    <row r="663" spans="2:12" ht="21" customHeight="1" x14ac:dyDescent="0.35">
      <c r="B663" s="152"/>
      <c r="E663" s="179"/>
      <c r="F663" s="179"/>
      <c r="G663" s="179"/>
      <c r="H663" s="179"/>
      <c r="I663" s="179"/>
      <c r="J663" s="179"/>
      <c r="K663" s="179"/>
      <c r="L663" s="179"/>
    </row>
    <row r="664" spans="2:12" ht="21" customHeight="1" x14ac:dyDescent="0.35">
      <c r="B664" s="152"/>
      <c r="E664" s="179"/>
      <c r="F664" s="179"/>
      <c r="G664" s="179"/>
      <c r="H664" s="179"/>
      <c r="I664" s="179"/>
      <c r="J664" s="179"/>
      <c r="K664" s="179"/>
      <c r="L664" s="179"/>
    </row>
    <row r="665" spans="2:12" ht="21" customHeight="1" x14ac:dyDescent="0.35">
      <c r="B665" s="152"/>
      <c r="E665" s="179"/>
      <c r="F665" s="179"/>
      <c r="G665" s="179"/>
      <c r="H665" s="179"/>
      <c r="I665" s="179"/>
      <c r="J665" s="179"/>
      <c r="K665" s="179"/>
      <c r="L665" s="179"/>
    </row>
    <row r="666" spans="2:12" ht="21" customHeight="1" x14ac:dyDescent="0.35">
      <c r="B666" s="152"/>
      <c r="E666" s="179"/>
      <c r="F666" s="179"/>
      <c r="G666" s="179"/>
      <c r="H666" s="179"/>
      <c r="I666" s="179"/>
      <c r="J666" s="179"/>
      <c r="K666" s="179"/>
      <c r="L666" s="179"/>
    </row>
    <row r="667" spans="2:12" ht="21" customHeight="1" x14ac:dyDescent="0.35">
      <c r="B667" s="152"/>
      <c r="E667" s="179"/>
      <c r="F667" s="179"/>
      <c r="G667" s="179"/>
      <c r="H667" s="179"/>
      <c r="I667" s="179"/>
      <c r="J667" s="179"/>
      <c r="K667" s="179"/>
      <c r="L667" s="179"/>
    </row>
    <row r="668" spans="2:12" ht="21" customHeight="1" x14ac:dyDescent="0.35">
      <c r="B668" s="152"/>
      <c r="E668" s="179"/>
      <c r="F668" s="179"/>
      <c r="G668" s="179"/>
      <c r="H668" s="179"/>
      <c r="I668" s="179"/>
      <c r="J668" s="179"/>
      <c r="K668" s="179"/>
      <c r="L668" s="179"/>
    </row>
    <row r="669" spans="2:12" ht="21" customHeight="1" x14ac:dyDescent="0.35">
      <c r="B669" s="152"/>
      <c r="E669" s="179"/>
      <c r="F669" s="179"/>
      <c r="G669" s="179"/>
      <c r="H669" s="179"/>
      <c r="I669" s="179"/>
      <c r="J669" s="179"/>
      <c r="K669" s="179"/>
      <c r="L669" s="179"/>
    </row>
    <row r="670" spans="2:12" ht="21" customHeight="1" x14ac:dyDescent="0.35">
      <c r="B670" s="152"/>
      <c r="E670" s="179"/>
      <c r="F670" s="179"/>
      <c r="G670" s="179"/>
      <c r="H670" s="179"/>
      <c r="I670" s="179"/>
      <c r="J670" s="179"/>
      <c r="K670" s="179"/>
      <c r="L670" s="179"/>
    </row>
    <row r="671" spans="2:12" ht="21" customHeight="1" x14ac:dyDescent="0.35">
      <c r="B671" s="152"/>
      <c r="E671" s="179"/>
      <c r="F671" s="179"/>
      <c r="G671" s="179"/>
      <c r="H671" s="179"/>
      <c r="I671" s="179"/>
      <c r="J671" s="179"/>
      <c r="K671" s="179"/>
      <c r="L671" s="179"/>
    </row>
    <row r="672" spans="2:12" ht="21" customHeight="1" x14ac:dyDescent="0.35">
      <c r="B672" s="152"/>
      <c r="E672" s="179"/>
      <c r="F672" s="179"/>
      <c r="G672" s="179"/>
      <c r="H672" s="179"/>
      <c r="I672" s="179"/>
      <c r="J672" s="179"/>
      <c r="K672" s="179"/>
      <c r="L672" s="179"/>
    </row>
    <row r="673" spans="2:12" ht="21" customHeight="1" x14ac:dyDescent="0.35">
      <c r="B673" s="152"/>
      <c r="E673" s="179"/>
      <c r="F673" s="179"/>
      <c r="G673" s="179"/>
      <c r="H673" s="179"/>
      <c r="I673" s="179"/>
      <c r="J673" s="179"/>
      <c r="K673" s="179"/>
      <c r="L673" s="179"/>
    </row>
    <row r="674" spans="2:12" ht="21" customHeight="1" x14ac:dyDescent="0.35">
      <c r="B674" s="152"/>
      <c r="E674" s="179"/>
      <c r="F674" s="179"/>
      <c r="G674" s="179"/>
      <c r="H674" s="179"/>
      <c r="I674" s="179"/>
      <c r="J674" s="179"/>
      <c r="K674" s="179"/>
      <c r="L674" s="179"/>
    </row>
    <row r="675" spans="2:12" ht="21" customHeight="1" x14ac:dyDescent="0.35">
      <c r="B675" s="152"/>
      <c r="E675" s="179"/>
      <c r="F675" s="179"/>
      <c r="G675" s="179"/>
      <c r="H675" s="179"/>
      <c r="I675" s="179"/>
      <c r="J675" s="179"/>
      <c r="K675" s="179"/>
      <c r="L675" s="179"/>
    </row>
    <row r="676" spans="2:12" ht="21" customHeight="1" x14ac:dyDescent="0.35">
      <c r="B676" s="152"/>
      <c r="E676" s="179"/>
      <c r="F676" s="179"/>
      <c r="G676" s="179"/>
      <c r="H676" s="179"/>
      <c r="I676" s="179"/>
      <c r="J676" s="179"/>
      <c r="K676" s="179"/>
      <c r="L676" s="179"/>
    </row>
    <row r="677" spans="2:12" ht="21" customHeight="1" x14ac:dyDescent="0.35">
      <c r="B677" s="152"/>
      <c r="E677" s="179"/>
      <c r="F677" s="179"/>
      <c r="G677" s="179"/>
      <c r="H677" s="179"/>
      <c r="I677" s="179"/>
      <c r="J677" s="179"/>
      <c r="K677" s="179"/>
      <c r="L677" s="179"/>
    </row>
    <row r="678" spans="2:12" ht="21" customHeight="1" x14ac:dyDescent="0.35">
      <c r="B678" s="152"/>
      <c r="E678" s="179"/>
      <c r="F678" s="179"/>
      <c r="G678" s="179"/>
      <c r="H678" s="179"/>
      <c r="I678" s="179"/>
      <c r="J678" s="179"/>
      <c r="K678" s="179"/>
      <c r="L678" s="179"/>
    </row>
    <row r="679" spans="2:12" ht="21" customHeight="1" x14ac:dyDescent="0.35">
      <c r="B679" s="152"/>
      <c r="E679" s="179"/>
      <c r="F679" s="179"/>
      <c r="G679" s="179"/>
      <c r="H679" s="179"/>
      <c r="I679" s="179"/>
      <c r="J679" s="179"/>
      <c r="K679" s="179"/>
      <c r="L679" s="179"/>
    </row>
    <row r="680" spans="2:12" ht="21" customHeight="1" x14ac:dyDescent="0.35">
      <c r="B680" s="152"/>
      <c r="E680" s="179"/>
      <c r="F680" s="179"/>
      <c r="G680" s="179"/>
      <c r="H680" s="179"/>
      <c r="I680" s="179"/>
      <c r="J680" s="179"/>
      <c r="K680" s="179"/>
      <c r="L680" s="179"/>
    </row>
    <row r="681" spans="2:12" ht="21" customHeight="1" x14ac:dyDescent="0.35">
      <c r="B681" s="152"/>
      <c r="E681" s="179"/>
      <c r="F681" s="179"/>
      <c r="G681" s="179"/>
      <c r="H681" s="179"/>
      <c r="I681" s="179"/>
      <c r="J681" s="179"/>
      <c r="K681" s="179"/>
      <c r="L681" s="179"/>
    </row>
    <row r="682" spans="2:12" ht="21" customHeight="1" x14ac:dyDescent="0.35">
      <c r="B682" s="152"/>
      <c r="E682" s="179"/>
      <c r="F682" s="179"/>
      <c r="G682" s="179"/>
      <c r="H682" s="179"/>
      <c r="I682" s="179"/>
      <c r="J682" s="179"/>
      <c r="K682" s="179"/>
      <c r="L682" s="179"/>
    </row>
    <row r="683" spans="2:12" ht="21" customHeight="1" x14ac:dyDescent="0.35">
      <c r="B683" s="152"/>
      <c r="E683" s="179"/>
      <c r="F683" s="179"/>
      <c r="G683" s="179"/>
      <c r="H683" s="179"/>
      <c r="I683" s="179"/>
      <c r="J683" s="179"/>
      <c r="K683" s="179"/>
      <c r="L683" s="179"/>
    </row>
    <row r="684" spans="2:12" ht="21" customHeight="1" x14ac:dyDescent="0.35">
      <c r="B684" s="152"/>
      <c r="E684" s="179"/>
      <c r="F684" s="179"/>
      <c r="G684" s="179"/>
      <c r="H684" s="179"/>
      <c r="I684" s="179"/>
      <c r="J684" s="179"/>
      <c r="K684" s="179"/>
      <c r="L684" s="179"/>
    </row>
    <row r="685" spans="2:12" ht="21" customHeight="1" x14ac:dyDescent="0.35">
      <c r="B685" s="152"/>
      <c r="E685" s="179"/>
      <c r="F685" s="179"/>
      <c r="G685" s="179"/>
      <c r="H685" s="179"/>
      <c r="I685" s="179"/>
      <c r="J685" s="179"/>
      <c r="K685" s="179"/>
      <c r="L685" s="179"/>
    </row>
    <row r="686" spans="2:12" ht="21" customHeight="1" x14ac:dyDescent="0.35">
      <c r="B686" s="152"/>
      <c r="E686" s="179"/>
      <c r="F686" s="179"/>
      <c r="G686" s="179"/>
      <c r="H686" s="179"/>
      <c r="I686" s="179"/>
      <c r="J686" s="179"/>
      <c r="K686" s="179"/>
      <c r="L686" s="179"/>
    </row>
    <row r="687" spans="2:12" ht="21" customHeight="1" x14ac:dyDescent="0.35">
      <c r="B687" s="152"/>
      <c r="E687" s="179"/>
      <c r="F687" s="179"/>
      <c r="G687" s="179"/>
      <c r="H687" s="179"/>
      <c r="I687" s="179"/>
      <c r="J687" s="179"/>
      <c r="K687" s="179"/>
      <c r="L687" s="179"/>
    </row>
    <row r="688" spans="2:12" ht="21" customHeight="1" x14ac:dyDescent="0.35">
      <c r="B688" s="152"/>
      <c r="E688" s="179"/>
      <c r="F688" s="179"/>
      <c r="G688" s="179"/>
      <c r="H688" s="179"/>
      <c r="I688" s="179"/>
      <c r="J688" s="179"/>
      <c r="K688" s="179"/>
      <c r="L688" s="179"/>
    </row>
    <row r="689" spans="2:12" ht="21" customHeight="1" x14ac:dyDescent="0.35">
      <c r="B689" s="152"/>
      <c r="E689" s="179"/>
      <c r="F689" s="179"/>
      <c r="G689" s="179"/>
      <c r="H689" s="179"/>
      <c r="I689" s="179"/>
      <c r="J689" s="179"/>
      <c r="K689" s="179"/>
      <c r="L689" s="179"/>
    </row>
    <row r="690" spans="2:12" ht="21" customHeight="1" x14ac:dyDescent="0.35">
      <c r="B690" s="152"/>
      <c r="E690" s="179"/>
      <c r="F690" s="179"/>
      <c r="G690" s="179"/>
      <c r="H690" s="179"/>
      <c r="I690" s="179"/>
      <c r="J690" s="179"/>
      <c r="K690" s="179"/>
      <c r="L690" s="179"/>
    </row>
    <row r="691" spans="2:12" ht="21" customHeight="1" x14ac:dyDescent="0.35">
      <c r="B691" s="152"/>
      <c r="E691" s="179"/>
      <c r="F691" s="179"/>
      <c r="G691" s="179"/>
      <c r="H691" s="179"/>
      <c r="I691" s="179"/>
      <c r="J691" s="179"/>
      <c r="K691" s="179"/>
      <c r="L691" s="179"/>
    </row>
    <row r="692" spans="2:12" ht="21" customHeight="1" x14ac:dyDescent="0.35">
      <c r="B692" s="152"/>
      <c r="E692" s="179"/>
      <c r="F692" s="179"/>
      <c r="G692" s="179"/>
      <c r="H692" s="179"/>
      <c r="I692" s="179"/>
      <c r="J692" s="179"/>
      <c r="K692" s="179"/>
      <c r="L692" s="179"/>
    </row>
    <row r="693" spans="2:12" ht="21" customHeight="1" x14ac:dyDescent="0.35">
      <c r="B693" s="152"/>
      <c r="E693" s="179"/>
      <c r="F693" s="179"/>
      <c r="G693" s="179"/>
      <c r="H693" s="179"/>
      <c r="I693" s="179"/>
      <c r="J693" s="179"/>
      <c r="K693" s="179"/>
      <c r="L693" s="179"/>
    </row>
    <row r="694" spans="2:12" ht="21" customHeight="1" x14ac:dyDescent="0.35">
      <c r="B694" s="152"/>
      <c r="E694" s="179"/>
      <c r="F694" s="179"/>
      <c r="G694" s="179"/>
      <c r="H694" s="179"/>
      <c r="I694" s="179"/>
      <c r="J694" s="179"/>
      <c r="K694" s="179"/>
      <c r="L694" s="179"/>
    </row>
    <row r="695" spans="2:12" ht="21" customHeight="1" x14ac:dyDescent="0.35">
      <c r="B695" s="152"/>
      <c r="E695" s="179"/>
      <c r="F695" s="179"/>
      <c r="G695" s="179"/>
      <c r="H695" s="179"/>
      <c r="I695" s="179"/>
      <c r="J695" s="179"/>
      <c r="K695" s="179"/>
      <c r="L695" s="179"/>
    </row>
    <row r="696" spans="2:12" ht="21" customHeight="1" x14ac:dyDescent="0.35">
      <c r="B696" s="152"/>
      <c r="E696" s="179"/>
      <c r="F696" s="179"/>
      <c r="G696" s="179"/>
      <c r="H696" s="179"/>
      <c r="I696" s="179"/>
      <c r="J696" s="179"/>
      <c r="K696" s="179"/>
      <c r="L696" s="179"/>
    </row>
    <row r="697" spans="2:12" ht="21" customHeight="1" x14ac:dyDescent="0.35">
      <c r="B697" s="152"/>
      <c r="E697" s="179"/>
      <c r="F697" s="179"/>
      <c r="G697" s="179"/>
      <c r="H697" s="179"/>
      <c r="I697" s="179"/>
      <c r="J697" s="179"/>
      <c r="K697" s="179"/>
      <c r="L697" s="179"/>
    </row>
    <row r="698" spans="2:12" ht="21" customHeight="1" x14ac:dyDescent="0.35">
      <c r="B698" s="152"/>
      <c r="E698" s="179"/>
      <c r="F698" s="179"/>
      <c r="G698" s="179"/>
      <c r="H698" s="179"/>
      <c r="I698" s="179"/>
      <c r="J698" s="179"/>
      <c r="K698" s="179"/>
      <c r="L698" s="179"/>
    </row>
    <row r="699" spans="2:12" ht="21" customHeight="1" x14ac:dyDescent="0.35">
      <c r="B699" s="152"/>
      <c r="E699" s="179"/>
      <c r="F699" s="179"/>
      <c r="G699" s="179"/>
      <c r="H699" s="179"/>
      <c r="I699" s="179"/>
      <c r="J699" s="179"/>
      <c r="K699" s="179"/>
      <c r="L699" s="179"/>
    </row>
    <row r="700" spans="2:12" ht="21" customHeight="1" x14ac:dyDescent="0.35">
      <c r="B700" s="152"/>
      <c r="E700" s="179"/>
      <c r="F700" s="179"/>
      <c r="G700" s="179"/>
      <c r="H700" s="179"/>
      <c r="I700" s="179"/>
      <c r="J700" s="179"/>
      <c r="K700" s="179"/>
      <c r="L700" s="179"/>
    </row>
    <row r="701" spans="2:12" ht="21" customHeight="1" x14ac:dyDescent="0.35">
      <c r="B701" s="152"/>
      <c r="E701" s="179"/>
      <c r="F701" s="179"/>
      <c r="G701" s="179"/>
      <c r="H701" s="179"/>
      <c r="I701" s="179"/>
      <c r="J701" s="179"/>
      <c r="K701" s="179"/>
      <c r="L701" s="179"/>
    </row>
    <row r="702" spans="2:12" ht="21" customHeight="1" x14ac:dyDescent="0.35">
      <c r="B702" s="152"/>
      <c r="E702" s="179"/>
      <c r="F702" s="179"/>
      <c r="G702" s="179"/>
      <c r="H702" s="179"/>
      <c r="I702" s="179"/>
      <c r="J702" s="179"/>
      <c r="K702" s="179"/>
      <c r="L702" s="179"/>
    </row>
    <row r="703" spans="2:12" ht="21" customHeight="1" x14ac:dyDescent="0.35">
      <c r="B703" s="152"/>
      <c r="E703" s="179"/>
      <c r="F703" s="179"/>
      <c r="G703" s="179"/>
      <c r="H703" s="179"/>
      <c r="I703" s="179"/>
      <c r="J703" s="179"/>
      <c r="K703" s="179"/>
      <c r="L703" s="179"/>
    </row>
    <row r="704" spans="2:12" ht="21" customHeight="1" x14ac:dyDescent="0.35">
      <c r="B704" s="152"/>
      <c r="E704" s="179"/>
      <c r="F704" s="179"/>
      <c r="G704" s="179"/>
      <c r="H704" s="179"/>
      <c r="I704" s="179"/>
      <c r="J704" s="179"/>
      <c r="K704" s="179"/>
      <c r="L704" s="179"/>
    </row>
    <row r="705" spans="2:12" ht="21" customHeight="1" x14ac:dyDescent="0.35">
      <c r="B705" s="152"/>
      <c r="E705" s="179"/>
      <c r="F705" s="179"/>
      <c r="G705" s="179"/>
      <c r="H705" s="179"/>
      <c r="I705" s="179"/>
      <c r="J705" s="179"/>
      <c r="K705" s="179"/>
      <c r="L705" s="179"/>
    </row>
    <row r="706" spans="2:12" ht="21" customHeight="1" x14ac:dyDescent="0.35">
      <c r="B706" s="152"/>
      <c r="E706" s="179"/>
      <c r="F706" s="179"/>
      <c r="G706" s="179"/>
      <c r="H706" s="179"/>
      <c r="I706" s="179"/>
      <c r="J706" s="179"/>
      <c r="K706" s="179"/>
      <c r="L706" s="179"/>
    </row>
    <row r="707" spans="2:12" ht="21" customHeight="1" x14ac:dyDescent="0.35">
      <c r="B707" s="152"/>
      <c r="E707" s="179"/>
      <c r="F707" s="179"/>
      <c r="G707" s="179"/>
      <c r="H707" s="179"/>
      <c r="I707" s="179"/>
      <c r="J707" s="179"/>
      <c r="K707" s="179"/>
      <c r="L707" s="179"/>
    </row>
    <row r="708" spans="2:12" ht="21" customHeight="1" x14ac:dyDescent="0.35">
      <c r="B708" s="152"/>
      <c r="E708" s="179"/>
      <c r="F708" s="179"/>
      <c r="G708" s="179"/>
      <c r="H708" s="179"/>
      <c r="I708" s="179"/>
      <c r="J708" s="179"/>
      <c r="K708" s="179"/>
      <c r="L708" s="179"/>
    </row>
    <row r="709" spans="2:12" ht="21" customHeight="1" x14ac:dyDescent="0.35">
      <c r="B709" s="152"/>
      <c r="E709" s="179"/>
      <c r="F709" s="179"/>
      <c r="G709" s="179"/>
      <c r="H709" s="179"/>
      <c r="I709" s="179"/>
      <c r="J709" s="179"/>
      <c r="K709" s="179"/>
      <c r="L709" s="179"/>
    </row>
    <row r="710" spans="2:12" ht="21" customHeight="1" x14ac:dyDescent="0.35">
      <c r="B710" s="152"/>
      <c r="E710" s="179"/>
      <c r="F710" s="179"/>
      <c r="G710" s="179"/>
      <c r="H710" s="179"/>
      <c r="I710" s="179"/>
      <c r="J710" s="179"/>
      <c r="K710" s="179"/>
      <c r="L710" s="179"/>
    </row>
    <row r="711" spans="2:12" ht="21" customHeight="1" x14ac:dyDescent="0.35">
      <c r="B711" s="152"/>
      <c r="E711" s="179"/>
      <c r="F711" s="179"/>
      <c r="G711" s="179"/>
      <c r="H711" s="179"/>
      <c r="I711" s="179"/>
      <c r="J711" s="179"/>
      <c r="K711" s="179"/>
      <c r="L711" s="179"/>
    </row>
    <row r="712" spans="2:12" ht="21" customHeight="1" x14ac:dyDescent="0.35">
      <c r="B712" s="152"/>
      <c r="E712" s="179"/>
      <c r="F712" s="179"/>
      <c r="G712" s="179"/>
      <c r="H712" s="179"/>
      <c r="I712" s="179"/>
      <c r="J712" s="179"/>
      <c r="K712" s="179"/>
      <c r="L712" s="179"/>
    </row>
    <row r="713" spans="2:12" ht="21" customHeight="1" x14ac:dyDescent="0.35">
      <c r="B713" s="152"/>
      <c r="E713" s="179"/>
      <c r="F713" s="179"/>
      <c r="G713" s="179"/>
      <c r="H713" s="179"/>
      <c r="I713" s="179"/>
      <c r="J713" s="179"/>
      <c r="K713" s="179"/>
      <c r="L713" s="179"/>
    </row>
    <row r="714" spans="2:12" ht="21" customHeight="1" x14ac:dyDescent="0.35">
      <c r="B714" s="152"/>
      <c r="E714" s="179"/>
      <c r="F714" s="179"/>
      <c r="G714" s="179"/>
      <c r="H714" s="179"/>
      <c r="I714" s="179"/>
      <c r="J714" s="179"/>
      <c r="K714" s="179"/>
      <c r="L714" s="179"/>
    </row>
    <row r="715" spans="2:12" ht="21" customHeight="1" x14ac:dyDescent="0.35">
      <c r="B715" s="152"/>
      <c r="E715" s="179"/>
      <c r="F715" s="179"/>
      <c r="G715" s="179"/>
      <c r="H715" s="179"/>
      <c r="I715" s="179"/>
      <c r="J715" s="179"/>
      <c r="K715" s="179"/>
      <c r="L715" s="179"/>
    </row>
    <row r="716" spans="2:12" ht="21" customHeight="1" x14ac:dyDescent="0.35">
      <c r="B716" s="152"/>
      <c r="E716" s="179"/>
      <c r="F716" s="179"/>
      <c r="G716" s="179"/>
      <c r="H716" s="179"/>
      <c r="I716" s="179"/>
      <c r="J716" s="179"/>
      <c r="K716" s="179"/>
      <c r="L716" s="179"/>
    </row>
    <row r="717" spans="2:12" ht="21" customHeight="1" x14ac:dyDescent="0.35">
      <c r="B717" s="152"/>
      <c r="E717" s="179"/>
      <c r="F717" s="179"/>
      <c r="G717" s="179"/>
      <c r="H717" s="179"/>
      <c r="I717" s="179"/>
      <c r="J717" s="179"/>
      <c r="K717" s="179"/>
      <c r="L717" s="179"/>
    </row>
    <row r="718" spans="2:12" ht="21" customHeight="1" x14ac:dyDescent="0.35">
      <c r="B718" s="152"/>
      <c r="E718" s="179"/>
      <c r="F718" s="179"/>
      <c r="G718" s="179"/>
      <c r="H718" s="179"/>
      <c r="I718" s="179"/>
      <c r="J718" s="179"/>
      <c r="K718" s="179"/>
      <c r="L718" s="179"/>
    </row>
    <row r="719" spans="2:12" ht="21" customHeight="1" x14ac:dyDescent="0.35">
      <c r="B719" s="152"/>
      <c r="E719" s="179"/>
      <c r="F719" s="179"/>
      <c r="G719" s="179"/>
      <c r="H719" s="179"/>
      <c r="I719" s="179"/>
      <c r="J719" s="179"/>
      <c r="K719" s="179"/>
      <c r="L719" s="179"/>
    </row>
    <row r="720" spans="2:12" ht="21" customHeight="1" x14ac:dyDescent="0.35">
      <c r="B720" s="152"/>
      <c r="E720" s="179"/>
      <c r="F720" s="179"/>
      <c r="G720" s="179"/>
      <c r="H720" s="179"/>
      <c r="I720" s="179"/>
      <c r="J720" s="179"/>
      <c r="K720" s="179"/>
      <c r="L720" s="179"/>
    </row>
    <row r="721" spans="2:12" ht="21" customHeight="1" x14ac:dyDescent="0.35">
      <c r="B721" s="152"/>
      <c r="E721" s="179"/>
      <c r="F721" s="179"/>
      <c r="G721" s="179"/>
      <c r="H721" s="179"/>
      <c r="I721" s="179"/>
      <c r="J721" s="179"/>
      <c r="K721" s="179"/>
      <c r="L721" s="179"/>
    </row>
    <row r="722" spans="2:12" ht="21" customHeight="1" x14ac:dyDescent="0.35">
      <c r="B722" s="152"/>
      <c r="E722" s="179"/>
      <c r="F722" s="179"/>
      <c r="G722" s="179"/>
      <c r="H722" s="179"/>
      <c r="I722" s="179"/>
      <c r="J722" s="179"/>
      <c r="K722" s="179"/>
      <c r="L722" s="179"/>
    </row>
    <row r="723" spans="2:12" ht="21" customHeight="1" x14ac:dyDescent="0.35">
      <c r="B723" s="152"/>
      <c r="E723" s="179"/>
      <c r="F723" s="179"/>
      <c r="G723" s="179"/>
      <c r="H723" s="179"/>
      <c r="I723" s="179"/>
      <c r="J723" s="179"/>
      <c r="K723" s="179"/>
      <c r="L723" s="179"/>
    </row>
    <row r="724" spans="2:12" ht="21" customHeight="1" x14ac:dyDescent="0.35">
      <c r="B724" s="152"/>
      <c r="E724" s="179"/>
      <c r="F724" s="179"/>
      <c r="G724" s="179"/>
      <c r="H724" s="179"/>
      <c r="I724" s="179"/>
      <c r="J724" s="179"/>
      <c r="K724" s="179"/>
      <c r="L724" s="179"/>
    </row>
    <row r="725" spans="2:12" ht="21" customHeight="1" x14ac:dyDescent="0.35">
      <c r="B725" s="152"/>
      <c r="E725" s="179"/>
      <c r="F725" s="179"/>
      <c r="G725" s="179"/>
      <c r="H725" s="179"/>
      <c r="I725" s="179"/>
      <c r="J725" s="179"/>
      <c r="K725" s="179"/>
      <c r="L725" s="179"/>
    </row>
    <row r="726" spans="2:12" ht="21" customHeight="1" x14ac:dyDescent="0.35">
      <c r="B726" s="152"/>
      <c r="E726" s="179"/>
      <c r="F726" s="179"/>
      <c r="G726" s="179"/>
      <c r="H726" s="179"/>
      <c r="I726" s="179"/>
      <c r="J726" s="179"/>
      <c r="K726" s="179"/>
      <c r="L726" s="179"/>
    </row>
    <row r="727" spans="2:12" ht="21" customHeight="1" x14ac:dyDescent="0.35">
      <c r="B727" s="152"/>
      <c r="E727" s="179"/>
      <c r="F727" s="179"/>
      <c r="G727" s="179"/>
      <c r="H727" s="179"/>
      <c r="I727" s="179"/>
      <c r="J727" s="179"/>
      <c r="K727" s="179"/>
      <c r="L727" s="179"/>
    </row>
    <row r="728" spans="2:12" ht="21" customHeight="1" x14ac:dyDescent="0.35">
      <c r="B728" s="152"/>
      <c r="E728" s="179"/>
      <c r="F728" s="179"/>
      <c r="G728" s="179"/>
      <c r="H728" s="179"/>
      <c r="I728" s="179"/>
      <c r="J728" s="179"/>
      <c r="K728" s="179"/>
      <c r="L728" s="179"/>
    </row>
    <row r="729" spans="2:12" ht="21" customHeight="1" x14ac:dyDescent="0.35">
      <c r="B729" s="152"/>
      <c r="E729" s="179"/>
      <c r="F729" s="179"/>
      <c r="G729" s="179"/>
      <c r="H729" s="179"/>
      <c r="I729" s="179"/>
      <c r="J729" s="179"/>
      <c r="K729" s="179"/>
      <c r="L729" s="179"/>
    </row>
    <row r="730" spans="2:12" ht="21" customHeight="1" x14ac:dyDescent="0.35">
      <c r="B730" s="152"/>
      <c r="E730" s="179"/>
      <c r="F730" s="179"/>
      <c r="G730" s="179"/>
      <c r="H730" s="179"/>
      <c r="I730" s="179"/>
      <c r="J730" s="179"/>
      <c r="K730" s="179"/>
      <c r="L730" s="179"/>
    </row>
    <row r="731" spans="2:12" ht="21" customHeight="1" x14ac:dyDescent="0.35">
      <c r="B731" s="152"/>
      <c r="E731" s="179"/>
      <c r="F731" s="179"/>
      <c r="G731" s="179"/>
      <c r="H731" s="179"/>
      <c r="I731" s="179"/>
      <c r="J731" s="179"/>
      <c r="K731" s="179"/>
      <c r="L731" s="179"/>
    </row>
    <row r="732" spans="2:12" ht="21" customHeight="1" x14ac:dyDescent="0.35">
      <c r="B732" s="152"/>
      <c r="E732" s="179"/>
      <c r="F732" s="179"/>
      <c r="G732" s="179"/>
      <c r="H732" s="179"/>
      <c r="I732" s="179"/>
      <c r="J732" s="179"/>
      <c r="K732" s="179"/>
      <c r="L732" s="179"/>
    </row>
    <row r="733" spans="2:12" ht="21" customHeight="1" x14ac:dyDescent="0.35">
      <c r="B733" s="152"/>
      <c r="E733" s="179"/>
      <c r="F733" s="179"/>
      <c r="G733" s="179"/>
      <c r="H733" s="179"/>
      <c r="I733" s="179"/>
      <c r="J733" s="179"/>
      <c r="K733" s="179"/>
      <c r="L733" s="179"/>
    </row>
    <row r="734" spans="2:12" ht="21" customHeight="1" x14ac:dyDescent="0.35">
      <c r="B734" s="152"/>
      <c r="E734" s="179"/>
      <c r="F734" s="179"/>
      <c r="G734" s="179"/>
      <c r="H734" s="179"/>
      <c r="I734" s="179"/>
      <c r="J734" s="179"/>
      <c r="K734" s="179"/>
      <c r="L734" s="179"/>
    </row>
    <row r="735" spans="2:12" ht="21" customHeight="1" x14ac:dyDescent="0.35">
      <c r="B735" s="152"/>
      <c r="E735" s="179"/>
      <c r="F735" s="179"/>
      <c r="G735" s="179"/>
      <c r="H735" s="179"/>
      <c r="I735" s="179"/>
      <c r="J735" s="179"/>
      <c r="K735" s="179"/>
      <c r="L735" s="179"/>
    </row>
    <row r="736" spans="2:12" ht="21" customHeight="1" x14ac:dyDescent="0.35">
      <c r="B736" s="152"/>
      <c r="E736" s="179"/>
      <c r="F736" s="179"/>
      <c r="G736" s="179"/>
      <c r="H736" s="179"/>
      <c r="I736" s="179"/>
      <c r="J736" s="179"/>
      <c r="K736" s="179"/>
      <c r="L736" s="179"/>
    </row>
    <row r="737" spans="2:12" ht="21" customHeight="1" x14ac:dyDescent="0.35">
      <c r="B737" s="152"/>
      <c r="E737" s="179"/>
      <c r="F737" s="179"/>
      <c r="G737" s="179"/>
      <c r="H737" s="179"/>
      <c r="I737" s="179"/>
      <c r="J737" s="179"/>
      <c r="K737" s="179"/>
      <c r="L737" s="179"/>
    </row>
    <row r="738" spans="2:12" ht="21" customHeight="1" x14ac:dyDescent="0.35">
      <c r="B738" s="152"/>
      <c r="E738" s="179"/>
      <c r="F738" s="179"/>
      <c r="G738" s="179"/>
      <c r="H738" s="179"/>
      <c r="I738" s="179"/>
      <c r="J738" s="179"/>
      <c r="K738" s="179"/>
      <c r="L738" s="179"/>
    </row>
    <row r="739" spans="2:12" ht="21" customHeight="1" x14ac:dyDescent="0.35">
      <c r="B739" s="152"/>
      <c r="E739" s="179"/>
      <c r="F739" s="179"/>
      <c r="G739" s="179"/>
      <c r="H739" s="179"/>
      <c r="I739" s="179"/>
      <c r="J739" s="179"/>
      <c r="K739" s="179"/>
      <c r="L739" s="179"/>
    </row>
    <row r="740" spans="2:12" ht="21" customHeight="1" x14ac:dyDescent="0.35">
      <c r="B740" s="152"/>
      <c r="E740" s="179"/>
      <c r="F740" s="179"/>
      <c r="G740" s="179"/>
      <c r="H740" s="179"/>
      <c r="I740" s="179"/>
      <c r="J740" s="179"/>
      <c r="K740" s="179"/>
      <c r="L740" s="179"/>
    </row>
    <row r="741" spans="2:12" ht="21" customHeight="1" x14ac:dyDescent="0.35">
      <c r="B741" s="152"/>
      <c r="E741" s="179"/>
      <c r="F741" s="179"/>
      <c r="G741" s="179"/>
      <c r="H741" s="179"/>
      <c r="I741" s="179"/>
      <c r="J741" s="179"/>
      <c r="K741" s="179"/>
      <c r="L741" s="179"/>
    </row>
    <row r="742" spans="2:12" ht="21" customHeight="1" x14ac:dyDescent="0.35">
      <c r="B742" s="152"/>
      <c r="E742" s="179"/>
      <c r="F742" s="179"/>
      <c r="G742" s="179"/>
      <c r="H742" s="179"/>
      <c r="I742" s="179"/>
      <c r="J742" s="179"/>
      <c r="K742" s="179"/>
      <c r="L742" s="179"/>
    </row>
    <row r="743" spans="2:12" ht="21" customHeight="1" x14ac:dyDescent="0.35">
      <c r="B743" s="152"/>
      <c r="E743" s="179"/>
      <c r="F743" s="179"/>
      <c r="G743" s="179"/>
      <c r="H743" s="179"/>
      <c r="I743" s="179"/>
      <c r="J743" s="179"/>
      <c r="K743" s="179"/>
      <c r="L743" s="179"/>
    </row>
    <row r="744" spans="2:12" ht="21" customHeight="1" x14ac:dyDescent="0.35">
      <c r="B744" s="152"/>
      <c r="E744" s="179"/>
      <c r="F744" s="179"/>
      <c r="G744" s="179"/>
      <c r="H744" s="179"/>
      <c r="I744" s="179"/>
      <c r="J744" s="179"/>
      <c r="K744" s="179"/>
      <c r="L744" s="179"/>
    </row>
    <row r="745" spans="2:12" ht="21" customHeight="1" x14ac:dyDescent="0.35">
      <c r="B745" s="152"/>
      <c r="E745" s="179"/>
      <c r="F745" s="179"/>
      <c r="G745" s="179"/>
      <c r="H745" s="179"/>
      <c r="I745" s="179"/>
      <c r="J745" s="179"/>
      <c r="K745" s="179"/>
      <c r="L745" s="179"/>
    </row>
    <row r="746" spans="2:12" ht="21" customHeight="1" x14ac:dyDescent="0.35">
      <c r="B746" s="152"/>
      <c r="E746" s="179"/>
      <c r="F746" s="179"/>
      <c r="G746" s="179"/>
      <c r="H746" s="179"/>
      <c r="I746" s="179"/>
      <c r="J746" s="179"/>
      <c r="K746" s="179"/>
      <c r="L746" s="179"/>
    </row>
    <row r="747" spans="2:12" ht="21" customHeight="1" x14ac:dyDescent="0.35">
      <c r="B747" s="152"/>
      <c r="E747" s="179"/>
      <c r="F747" s="179"/>
      <c r="G747" s="179"/>
      <c r="H747" s="179"/>
      <c r="I747" s="179"/>
      <c r="J747" s="179"/>
      <c r="K747" s="179"/>
      <c r="L747" s="179"/>
    </row>
    <row r="748" spans="2:12" ht="21" customHeight="1" x14ac:dyDescent="0.35">
      <c r="B748" s="152"/>
      <c r="E748" s="179"/>
      <c r="F748" s="179"/>
      <c r="G748" s="179"/>
      <c r="H748" s="179"/>
      <c r="I748" s="179"/>
      <c r="J748" s="179"/>
      <c r="K748" s="179"/>
      <c r="L748" s="179"/>
    </row>
    <row r="749" spans="2:12" ht="21" customHeight="1" x14ac:dyDescent="0.35">
      <c r="B749" s="152"/>
      <c r="E749" s="179"/>
      <c r="F749" s="179"/>
      <c r="G749" s="179"/>
      <c r="H749" s="179"/>
      <c r="I749" s="179"/>
      <c r="J749" s="179"/>
      <c r="K749" s="179"/>
      <c r="L749" s="179"/>
    </row>
    <row r="750" spans="2:12" ht="21" customHeight="1" x14ac:dyDescent="0.35">
      <c r="B750" s="152"/>
      <c r="E750" s="179"/>
      <c r="F750" s="179"/>
      <c r="G750" s="179"/>
      <c r="H750" s="179"/>
      <c r="I750" s="179"/>
      <c r="J750" s="179"/>
      <c r="K750" s="179"/>
      <c r="L750" s="179"/>
    </row>
    <row r="751" spans="2:12" ht="21" customHeight="1" x14ac:dyDescent="0.35">
      <c r="B751" s="152"/>
      <c r="E751" s="179"/>
      <c r="F751" s="179"/>
      <c r="G751" s="179"/>
      <c r="H751" s="179"/>
      <c r="I751" s="179"/>
      <c r="J751" s="179"/>
      <c r="K751" s="179"/>
      <c r="L751" s="179"/>
    </row>
    <row r="752" spans="2:12" ht="21" customHeight="1" x14ac:dyDescent="0.35">
      <c r="B752" s="152"/>
      <c r="E752" s="179"/>
      <c r="F752" s="179"/>
      <c r="G752" s="179"/>
      <c r="H752" s="179"/>
      <c r="I752" s="179"/>
      <c r="J752" s="179"/>
      <c r="K752" s="179"/>
      <c r="L752" s="179"/>
    </row>
    <row r="753" spans="2:12" ht="21" customHeight="1" x14ac:dyDescent="0.35">
      <c r="B753" s="152"/>
      <c r="E753" s="179"/>
      <c r="F753" s="179"/>
      <c r="G753" s="179"/>
      <c r="H753" s="179"/>
      <c r="I753" s="179"/>
      <c r="J753" s="179"/>
      <c r="K753" s="179"/>
      <c r="L753" s="179"/>
    </row>
    <row r="754" spans="2:12" ht="21" customHeight="1" x14ac:dyDescent="0.35">
      <c r="B754" s="152"/>
      <c r="E754" s="179"/>
      <c r="F754" s="179"/>
      <c r="G754" s="179"/>
      <c r="H754" s="179"/>
      <c r="I754" s="179"/>
      <c r="J754" s="179"/>
      <c r="K754" s="179"/>
      <c r="L754" s="179"/>
    </row>
    <row r="755" spans="2:12" ht="21" customHeight="1" x14ac:dyDescent="0.35">
      <c r="B755" s="152"/>
      <c r="E755" s="179"/>
      <c r="F755" s="179"/>
      <c r="G755" s="179"/>
      <c r="H755" s="179"/>
      <c r="I755" s="179"/>
      <c r="J755" s="179"/>
      <c r="K755" s="179"/>
      <c r="L755" s="179"/>
    </row>
    <row r="756" spans="2:12" ht="21" customHeight="1" x14ac:dyDescent="0.35">
      <c r="B756" s="152"/>
      <c r="E756" s="179"/>
      <c r="F756" s="179"/>
      <c r="G756" s="179"/>
      <c r="H756" s="179"/>
      <c r="I756" s="179"/>
      <c r="J756" s="179"/>
      <c r="K756" s="179"/>
      <c r="L756" s="179"/>
    </row>
    <row r="757" spans="2:12" ht="21" customHeight="1" x14ac:dyDescent="0.35">
      <c r="B757" s="152"/>
      <c r="E757" s="179"/>
      <c r="F757" s="179"/>
      <c r="G757" s="179"/>
      <c r="H757" s="179"/>
      <c r="I757" s="179"/>
      <c r="J757" s="179"/>
      <c r="K757" s="179"/>
      <c r="L757" s="179"/>
    </row>
    <row r="758" spans="2:12" ht="21" customHeight="1" x14ac:dyDescent="0.35">
      <c r="B758" s="152"/>
      <c r="E758" s="179"/>
      <c r="F758" s="179"/>
      <c r="G758" s="179"/>
      <c r="H758" s="179"/>
      <c r="I758" s="179"/>
      <c r="J758" s="179"/>
      <c r="K758" s="179"/>
      <c r="L758" s="179"/>
    </row>
    <row r="759" spans="2:12" ht="21" customHeight="1" x14ac:dyDescent="0.35">
      <c r="B759" s="152"/>
      <c r="E759" s="179"/>
      <c r="F759" s="179"/>
      <c r="G759" s="179"/>
      <c r="H759" s="179"/>
      <c r="I759" s="179"/>
      <c r="J759" s="179"/>
      <c r="K759" s="179"/>
      <c r="L759" s="179"/>
    </row>
    <row r="760" spans="2:12" ht="21" customHeight="1" x14ac:dyDescent="0.35">
      <c r="B760" s="152"/>
      <c r="E760" s="179"/>
      <c r="F760" s="179"/>
      <c r="G760" s="179"/>
      <c r="H760" s="179"/>
      <c r="I760" s="179"/>
      <c r="J760" s="179"/>
      <c r="K760" s="179"/>
      <c r="L760" s="179"/>
    </row>
    <row r="761" spans="2:12" ht="21" customHeight="1" x14ac:dyDescent="0.35">
      <c r="B761" s="152"/>
      <c r="E761" s="179"/>
      <c r="F761" s="179"/>
      <c r="G761" s="179"/>
      <c r="H761" s="179"/>
      <c r="I761" s="179"/>
      <c r="J761" s="179"/>
      <c r="K761" s="179"/>
      <c r="L761" s="179"/>
    </row>
    <row r="762" spans="2:12" ht="21" customHeight="1" x14ac:dyDescent="0.35">
      <c r="B762" s="152"/>
      <c r="E762" s="179"/>
      <c r="F762" s="179"/>
      <c r="G762" s="179"/>
      <c r="H762" s="179"/>
      <c r="I762" s="179"/>
      <c r="J762" s="179"/>
      <c r="K762" s="179"/>
      <c r="L762" s="179"/>
    </row>
    <row r="763" spans="2:12" ht="21" customHeight="1" x14ac:dyDescent="0.35">
      <c r="B763" s="152"/>
      <c r="E763" s="179"/>
      <c r="F763" s="179"/>
      <c r="G763" s="179"/>
      <c r="H763" s="179"/>
      <c r="I763" s="179"/>
      <c r="J763" s="179"/>
      <c r="K763" s="179"/>
      <c r="L763" s="179"/>
    </row>
    <row r="764" spans="2:12" ht="21" customHeight="1" x14ac:dyDescent="0.35">
      <c r="B764" s="152"/>
      <c r="E764" s="179"/>
      <c r="F764" s="179"/>
      <c r="G764" s="179"/>
      <c r="H764" s="179"/>
      <c r="I764" s="179"/>
      <c r="J764" s="179"/>
      <c r="K764" s="179"/>
      <c r="L764" s="179"/>
    </row>
    <row r="765" spans="2:12" ht="21" customHeight="1" x14ac:dyDescent="0.35">
      <c r="B765" s="152"/>
      <c r="E765" s="179"/>
      <c r="F765" s="179"/>
      <c r="G765" s="179"/>
      <c r="H765" s="179"/>
      <c r="I765" s="179"/>
      <c r="J765" s="179"/>
      <c r="K765" s="179"/>
      <c r="L765" s="179"/>
    </row>
    <row r="766" spans="2:12" ht="21" customHeight="1" x14ac:dyDescent="0.35">
      <c r="B766" s="152"/>
      <c r="E766" s="179"/>
      <c r="F766" s="179"/>
      <c r="G766" s="179"/>
      <c r="H766" s="179"/>
      <c r="I766" s="179"/>
      <c r="J766" s="179"/>
      <c r="K766" s="179"/>
      <c r="L766" s="179"/>
    </row>
    <row r="767" spans="2:12" ht="21" customHeight="1" x14ac:dyDescent="0.35">
      <c r="B767" s="152"/>
      <c r="E767" s="179"/>
      <c r="F767" s="179"/>
      <c r="G767" s="179"/>
      <c r="H767" s="179"/>
      <c r="I767" s="179"/>
      <c r="J767" s="179"/>
      <c r="K767" s="179"/>
      <c r="L767" s="179"/>
    </row>
    <row r="768" spans="2:12" ht="21" customHeight="1" x14ac:dyDescent="0.35">
      <c r="B768" s="152"/>
      <c r="E768" s="179"/>
      <c r="F768" s="179"/>
      <c r="G768" s="179"/>
      <c r="H768" s="179"/>
      <c r="I768" s="179"/>
      <c r="J768" s="179"/>
      <c r="K768" s="179"/>
      <c r="L768" s="179"/>
    </row>
    <row r="769" spans="2:12" ht="21" customHeight="1" x14ac:dyDescent="0.35">
      <c r="B769" s="152"/>
      <c r="E769" s="179"/>
      <c r="F769" s="179"/>
      <c r="G769" s="179"/>
      <c r="H769" s="179"/>
      <c r="I769" s="179"/>
      <c r="J769" s="179"/>
      <c r="K769" s="179"/>
      <c r="L769" s="179"/>
    </row>
    <row r="770" spans="2:12" ht="21" customHeight="1" x14ac:dyDescent="0.35">
      <c r="B770" s="152"/>
      <c r="E770" s="179"/>
      <c r="F770" s="179"/>
      <c r="G770" s="179"/>
      <c r="H770" s="179"/>
      <c r="I770" s="179"/>
      <c r="J770" s="179"/>
      <c r="K770" s="179"/>
      <c r="L770" s="179"/>
    </row>
    <row r="771" spans="2:12" ht="21" customHeight="1" x14ac:dyDescent="0.35">
      <c r="B771" s="152"/>
      <c r="E771" s="179"/>
      <c r="F771" s="179"/>
      <c r="G771" s="179"/>
      <c r="H771" s="179"/>
      <c r="I771" s="179"/>
      <c r="J771" s="179"/>
      <c r="K771" s="179"/>
      <c r="L771" s="179"/>
    </row>
    <row r="772" spans="2:12" ht="21" customHeight="1" x14ac:dyDescent="0.35">
      <c r="B772" s="152"/>
      <c r="E772" s="179"/>
      <c r="F772" s="179"/>
      <c r="G772" s="179"/>
      <c r="H772" s="179"/>
      <c r="I772" s="179"/>
      <c r="J772" s="179"/>
      <c r="K772" s="179"/>
      <c r="L772" s="179"/>
    </row>
    <row r="773" spans="2:12" ht="21" customHeight="1" x14ac:dyDescent="0.35">
      <c r="B773" s="152"/>
      <c r="E773" s="179"/>
      <c r="F773" s="179"/>
      <c r="G773" s="179"/>
      <c r="H773" s="179"/>
      <c r="I773" s="179"/>
      <c r="J773" s="179"/>
      <c r="K773" s="179"/>
      <c r="L773" s="179"/>
    </row>
    <row r="774" spans="2:12" ht="21" customHeight="1" x14ac:dyDescent="0.35">
      <c r="B774" s="152"/>
      <c r="E774" s="179"/>
      <c r="F774" s="179"/>
      <c r="G774" s="179"/>
      <c r="H774" s="179"/>
      <c r="I774" s="179"/>
      <c r="J774" s="179"/>
      <c r="K774" s="179"/>
      <c r="L774" s="179"/>
    </row>
    <row r="775" spans="2:12" ht="21" customHeight="1" x14ac:dyDescent="0.35">
      <c r="B775" s="152"/>
      <c r="E775" s="179"/>
      <c r="F775" s="179"/>
      <c r="G775" s="179"/>
      <c r="H775" s="179"/>
      <c r="I775" s="179"/>
      <c r="J775" s="179"/>
      <c r="K775" s="179"/>
      <c r="L775" s="179"/>
    </row>
    <row r="776" spans="2:12" ht="21" customHeight="1" x14ac:dyDescent="0.35">
      <c r="B776" s="152"/>
      <c r="E776" s="179"/>
      <c r="F776" s="179"/>
      <c r="G776" s="179"/>
      <c r="H776" s="179"/>
      <c r="I776" s="179"/>
      <c r="J776" s="179"/>
      <c r="K776" s="179"/>
      <c r="L776" s="179"/>
    </row>
    <row r="777" spans="2:12" ht="21" customHeight="1" x14ac:dyDescent="0.35">
      <c r="B777" s="152"/>
      <c r="E777" s="179"/>
      <c r="F777" s="179"/>
      <c r="G777" s="179"/>
      <c r="H777" s="179"/>
      <c r="I777" s="179"/>
      <c r="J777" s="179"/>
      <c r="K777" s="179"/>
      <c r="L777" s="179"/>
    </row>
    <row r="778" spans="2:12" ht="21" customHeight="1" x14ac:dyDescent="0.35">
      <c r="B778" s="152"/>
      <c r="E778" s="179"/>
      <c r="F778" s="179"/>
      <c r="G778" s="179"/>
      <c r="H778" s="179"/>
      <c r="I778" s="179"/>
      <c r="J778" s="179"/>
      <c r="K778" s="179"/>
      <c r="L778" s="179"/>
    </row>
    <row r="779" spans="2:12" ht="21" customHeight="1" x14ac:dyDescent="0.35">
      <c r="B779" s="152"/>
      <c r="E779" s="179"/>
      <c r="F779" s="179"/>
      <c r="G779" s="179"/>
      <c r="H779" s="179"/>
      <c r="I779" s="179"/>
      <c r="J779" s="179"/>
      <c r="K779" s="179"/>
      <c r="L779" s="179"/>
    </row>
    <row r="780" spans="2:12" ht="21" customHeight="1" x14ac:dyDescent="0.35">
      <c r="B780" s="152"/>
      <c r="E780" s="179"/>
      <c r="F780" s="179"/>
      <c r="G780" s="179"/>
      <c r="H780" s="179"/>
      <c r="I780" s="179"/>
      <c r="J780" s="179"/>
      <c r="K780" s="179"/>
      <c r="L780" s="179"/>
    </row>
    <row r="781" spans="2:12" ht="21" customHeight="1" x14ac:dyDescent="0.35">
      <c r="B781" s="152"/>
      <c r="E781" s="179"/>
      <c r="F781" s="179"/>
      <c r="G781" s="179"/>
      <c r="H781" s="179"/>
      <c r="I781" s="179"/>
      <c r="J781" s="179"/>
      <c r="K781" s="179"/>
      <c r="L781" s="179"/>
    </row>
    <row r="782" spans="2:12" ht="21" customHeight="1" x14ac:dyDescent="0.35">
      <c r="B782" s="152"/>
      <c r="E782" s="179"/>
      <c r="F782" s="179"/>
      <c r="G782" s="179"/>
      <c r="H782" s="179"/>
      <c r="I782" s="179"/>
      <c r="J782" s="179"/>
      <c r="K782" s="179"/>
      <c r="L782" s="179"/>
    </row>
    <row r="783" spans="2:12" ht="21" customHeight="1" x14ac:dyDescent="0.35">
      <c r="B783" s="152"/>
      <c r="E783" s="179"/>
      <c r="F783" s="179"/>
      <c r="G783" s="179"/>
      <c r="H783" s="179"/>
      <c r="I783" s="179"/>
      <c r="J783" s="179"/>
      <c r="K783" s="179"/>
      <c r="L783" s="179"/>
    </row>
    <row r="784" spans="2:12" ht="21" customHeight="1" x14ac:dyDescent="0.35">
      <c r="B784" s="152"/>
      <c r="E784" s="179"/>
      <c r="F784" s="179"/>
      <c r="G784" s="179"/>
      <c r="H784" s="179"/>
      <c r="I784" s="179"/>
      <c r="J784" s="179"/>
      <c r="K784" s="179"/>
      <c r="L784" s="179"/>
    </row>
    <row r="785" spans="2:12" ht="21" customHeight="1" x14ac:dyDescent="0.35">
      <c r="B785" s="152"/>
      <c r="E785" s="179"/>
      <c r="F785" s="179"/>
      <c r="G785" s="179"/>
      <c r="H785" s="179"/>
      <c r="I785" s="179"/>
      <c r="J785" s="179"/>
      <c r="K785" s="179"/>
      <c r="L785" s="179"/>
    </row>
    <row r="786" spans="2:12" ht="21" customHeight="1" x14ac:dyDescent="0.35">
      <c r="B786" s="152"/>
      <c r="E786" s="179"/>
      <c r="F786" s="179"/>
      <c r="G786" s="179"/>
      <c r="H786" s="179"/>
      <c r="I786" s="179"/>
      <c r="J786" s="179"/>
      <c r="K786" s="179"/>
      <c r="L786" s="179"/>
    </row>
    <row r="787" spans="2:12" ht="21" customHeight="1" x14ac:dyDescent="0.35">
      <c r="B787" s="152"/>
      <c r="E787" s="179"/>
      <c r="F787" s="179"/>
      <c r="G787" s="179"/>
      <c r="H787" s="179"/>
      <c r="I787" s="179"/>
      <c r="J787" s="179"/>
      <c r="K787" s="179"/>
      <c r="L787" s="179"/>
    </row>
    <row r="788" spans="2:12" ht="21" customHeight="1" x14ac:dyDescent="0.35">
      <c r="B788" s="152"/>
      <c r="E788" s="179"/>
      <c r="F788" s="179"/>
      <c r="G788" s="179"/>
      <c r="H788" s="179"/>
      <c r="I788" s="179"/>
      <c r="J788" s="179"/>
      <c r="K788" s="179"/>
      <c r="L788" s="179"/>
    </row>
    <row r="789" spans="2:12" ht="21" customHeight="1" x14ac:dyDescent="0.35">
      <c r="B789" s="152"/>
      <c r="E789" s="179"/>
      <c r="F789" s="179"/>
      <c r="G789" s="179"/>
      <c r="H789" s="179"/>
      <c r="I789" s="179"/>
      <c r="J789" s="179"/>
      <c r="K789" s="179"/>
      <c r="L789" s="179"/>
    </row>
    <row r="790" spans="2:12" ht="21" customHeight="1" x14ac:dyDescent="0.35">
      <c r="B790" s="152"/>
      <c r="E790" s="179"/>
      <c r="F790" s="179"/>
      <c r="G790" s="179"/>
      <c r="H790" s="179"/>
      <c r="I790" s="179"/>
      <c r="J790" s="179"/>
      <c r="K790" s="179"/>
      <c r="L790" s="179"/>
    </row>
    <row r="791" spans="2:12" ht="21" customHeight="1" x14ac:dyDescent="0.35">
      <c r="B791" s="152"/>
      <c r="E791" s="179"/>
      <c r="F791" s="179"/>
      <c r="G791" s="179"/>
      <c r="H791" s="179"/>
      <c r="I791" s="179"/>
      <c r="J791" s="179"/>
      <c r="K791" s="179"/>
      <c r="L791" s="179"/>
    </row>
    <row r="792" spans="2:12" ht="21" customHeight="1" x14ac:dyDescent="0.35">
      <c r="B792" s="152"/>
      <c r="E792" s="179"/>
      <c r="F792" s="179"/>
      <c r="G792" s="179"/>
      <c r="H792" s="179"/>
      <c r="I792" s="179"/>
      <c r="J792" s="179"/>
      <c r="K792" s="179"/>
      <c r="L792" s="179"/>
    </row>
    <row r="793" spans="2:12" ht="21" customHeight="1" x14ac:dyDescent="0.35">
      <c r="B793" s="152"/>
      <c r="E793" s="179"/>
      <c r="F793" s="179"/>
      <c r="G793" s="179"/>
      <c r="H793" s="179"/>
      <c r="I793" s="179"/>
      <c r="J793" s="179"/>
      <c r="K793" s="179"/>
      <c r="L793" s="179"/>
    </row>
    <row r="794" spans="2:12" ht="21" customHeight="1" x14ac:dyDescent="0.35">
      <c r="B794" s="152"/>
      <c r="E794" s="179"/>
      <c r="F794" s="179"/>
      <c r="G794" s="179"/>
      <c r="H794" s="179"/>
      <c r="I794" s="179"/>
      <c r="J794" s="179"/>
      <c r="K794" s="179"/>
      <c r="L794" s="179"/>
    </row>
    <row r="795" spans="2:12" ht="21" customHeight="1" x14ac:dyDescent="0.35">
      <c r="B795" s="152"/>
      <c r="E795" s="179"/>
      <c r="F795" s="179"/>
      <c r="G795" s="179"/>
      <c r="H795" s="179"/>
      <c r="I795" s="179"/>
      <c r="J795" s="179"/>
      <c r="K795" s="179"/>
      <c r="L795" s="179"/>
    </row>
    <row r="796" spans="2:12" ht="21" customHeight="1" x14ac:dyDescent="0.35">
      <c r="B796" s="152"/>
      <c r="E796" s="179"/>
      <c r="F796" s="179"/>
      <c r="G796" s="179"/>
      <c r="H796" s="179"/>
      <c r="I796" s="179"/>
      <c r="J796" s="179"/>
      <c r="K796" s="179"/>
      <c r="L796" s="179"/>
    </row>
    <row r="797" spans="2:12" ht="21" customHeight="1" x14ac:dyDescent="0.35">
      <c r="B797" s="152"/>
      <c r="E797" s="179"/>
      <c r="F797" s="179"/>
      <c r="G797" s="179"/>
      <c r="H797" s="179"/>
      <c r="I797" s="179"/>
      <c r="J797" s="179"/>
      <c r="K797" s="179"/>
      <c r="L797" s="179"/>
    </row>
    <row r="798" spans="2:12" ht="21" customHeight="1" x14ac:dyDescent="0.35">
      <c r="B798" s="152"/>
      <c r="E798" s="179"/>
      <c r="F798" s="179"/>
      <c r="G798" s="179"/>
      <c r="H798" s="179"/>
      <c r="I798" s="179"/>
      <c r="J798" s="179"/>
      <c r="K798" s="179"/>
      <c r="L798" s="179"/>
    </row>
    <row r="799" spans="2:12" ht="21" customHeight="1" x14ac:dyDescent="0.35">
      <c r="B799" s="152"/>
      <c r="E799" s="179"/>
      <c r="F799" s="179"/>
      <c r="G799" s="179"/>
      <c r="H799" s="179"/>
      <c r="I799" s="179"/>
      <c r="J799" s="179"/>
      <c r="K799" s="179"/>
      <c r="L799" s="179"/>
    </row>
    <row r="800" spans="2:12" ht="21" customHeight="1" x14ac:dyDescent="0.35">
      <c r="B800" s="152"/>
      <c r="E800" s="179"/>
      <c r="F800" s="179"/>
      <c r="G800" s="179"/>
      <c r="H800" s="179"/>
      <c r="I800" s="179"/>
      <c r="J800" s="179"/>
      <c r="K800" s="179"/>
      <c r="L800" s="179"/>
    </row>
    <row r="801" spans="2:12" ht="21" customHeight="1" x14ac:dyDescent="0.35">
      <c r="B801" s="152"/>
      <c r="E801" s="179"/>
      <c r="F801" s="179"/>
      <c r="G801" s="179"/>
      <c r="H801" s="179"/>
      <c r="I801" s="179"/>
      <c r="J801" s="179"/>
      <c r="K801" s="179"/>
      <c r="L801" s="179"/>
    </row>
    <row r="802" spans="2:12" ht="21" customHeight="1" x14ac:dyDescent="0.35">
      <c r="B802" s="152"/>
      <c r="E802" s="179"/>
      <c r="F802" s="179"/>
      <c r="G802" s="179"/>
      <c r="H802" s="179"/>
      <c r="I802" s="179"/>
      <c r="J802" s="179"/>
      <c r="K802" s="179"/>
      <c r="L802" s="179"/>
    </row>
    <row r="803" spans="2:12" ht="21" customHeight="1" x14ac:dyDescent="0.35">
      <c r="B803" s="152"/>
      <c r="E803" s="179"/>
      <c r="F803" s="179"/>
      <c r="G803" s="179"/>
      <c r="H803" s="179"/>
      <c r="I803" s="179"/>
      <c r="J803" s="179"/>
      <c r="K803" s="179"/>
      <c r="L803" s="179"/>
    </row>
    <row r="804" spans="2:12" ht="21" customHeight="1" x14ac:dyDescent="0.35">
      <c r="B804" s="152"/>
      <c r="E804" s="179"/>
      <c r="F804" s="179"/>
      <c r="G804" s="179"/>
      <c r="H804" s="179"/>
      <c r="I804" s="179"/>
      <c r="J804" s="179"/>
      <c r="K804" s="179"/>
      <c r="L804" s="179"/>
    </row>
    <row r="805" spans="2:12" ht="21" customHeight="1" x14ac:dyDescent="0.35">
      <c r="B805" s="152"/>
      <c r="E805" s="179"/>
      <c r="F805" s="179"/>
      <c r="G805" s="179"/>
      <c r="H805" s="179"/>
      <c r="I805" s="179"/>
      <c r="J805" s="179"/>
      <c r="K805" s="179"/>
      <c r="L805" s="179"/>
    </row>
    <row r="806" spans="2:12" ht="21" customHeight="1" x14ac:dyDescent="0.35">
      <c r="B806" s="152"/>
      <c r="E806" s="179"/>
      <c r="F806" s="179"/>
      <c r="G806" s="179"/>
      <c r="H806" s="179"/>
      <c r="I806" s="179"/>
      <c r="J806" s="179"/>
      <c r="K806" s="179"/>
      <c r="L806" s="179"/>
    </row>
    <row r="807" spans="2:12" ht="21" customHeight="1" x14ac:dyDescent="0.35">
      <c r="B807" s="152"/>
      <c r="E807" s="179"/>
      <c r="F807" s="179"/>
      <c r="G807" s="179"/>
      <c r="H807" s="179"/>
      <c r="I807" s="179"/>
      <c r="J807" s="179"/>
      <c r="K807" s="179"/>
      <c r="L807" s="179"/>
    </row>
    <row r="808" spans="2:12" ht="21" customHeight="1" x14ac:dyDescent="0.35">
      <c r="B808" s="152"/>
      <c r="E808" s="179"/>
      <c r="F808" s="179"/>
      <c r="G808" s="179"/>
      <c r="H808" s="179"/>
      <c r="I808" s="179"/>
      <c r="J808" s="179"/>
      <c r="K808" s="179"/>
      <c r="L808" s="179"/>
    </row>
    <row r="809" spans="2:12" ht="21" customHeight="1" x14ac:dyDescent="0.35">
      <c r="B809" s="152"/>
      <c r="E809" s="179"/>
      <c r="F809" s="179"/>
      <c r="G809" s="179"/>
      <c r="H809" s="179"/>
      <c r="I809" s="179"/>
      <c r="J809" s="179"/>
      <c r="K809" s="179"/>
      <c r="L809" s="179"/>
    </row>
    <row r="810" spans="2:12" ht="21" customHeight="1" x14ac:dyDescent="0.35">
      <c r="B810" s="152"/>
      <c r="E810" s="179"/>
      <c r="F810" s="179"/>
      <c r="G810" s="179"/>
      <c r="H810" s="179"/>
      <c r="I810" s="179"/>
      <c r="J810" s="179"/>
      <c r="K810" s="179"/>
      <c r="L810" s="179"/>
    </row>
    <row r="811" spans="2:12" ht="21" customHeight="1" x14ac:dyDescent="0.35">
      <c r="B811" s="152"/>
      <c r="E811" s="179"/>
      <c r="F811" s="179"/>
      <c r="G811" s="179"/>
      <c r="H811" s="179"/>
      <c r="I811" s="179"/>
      <c r="J811" s="179"/>
      <c r="K811" s="179"/>
      <c r="L811" s="179"/>
    </row>
    <row r="812" spans="2:12" ht="21" customHeight="1" x14ac:dyDescent="0.35">
      <c r="B812" s="152"/>
      <c r="E812" s="179"/>
      <c r="F812" s="179"/>
      <c r="G812" s="179"/>
      <c r="H812" s="179"/>
      <c r="I812" s="179"/>
      <c r="J812" s="179"/>
      <c r="K812" s="179"/>
      <c r="L812" s="179"/>
    </row>
    <row r="813" spans="2:12" ht="21" customHeight="1" x14ac:dyDescent="0.35">
      <c r="B813" s="152"/>
      <c r="E813" s="179"/>
      <c r="F813" s="179"/>
      <c r="G813" s="179"/>
      <c r="H813" s="179"/>
      <c r="I813" s="179"/>
      <c r="J813" s="179"/>
      <c r="K813" s="179"/>
      <c r="L813" s="179"/>
    </row>
    <row r="814" spans="2:12" ht="21" customHeight="1" x14ac:dyDescent="0.35">
      <c r="B814" s="152"/>
      <c r="E814" s="179"/>
      <c r="F814" s="179"/>
      <c r="G814" s="179"/>
      <c r="H814" s="179"/>
      <c r="I814" s="179"/>
      <c r="J814" s="179"/>
      <c r="K814" s="179"/>
      <c r="L814" s="179"/>
    </row>
    <row r="815" spans="2:12" ht="21" customHeight="1" x14ac:dyDescent="0.35">
      <c r="B815" s="152"/>
      <c r="E815" s="179"/>
      <c r="F815" s="179"/>
      <c r="G815" s="179"/>
      <c r="H815" s="179"/>
      <c r="I815" s="179"/>
      <c r="J815" s="179"/>
      <c r="K815" s="179"/>
      <c r="L815" s="179"/>
    </row>
    <row r="816" spans="2:12" ht="21" customHeight="1" x14ac:dyDescent="0.35">
      <c r="B816" s="152"/>
      <c r="E816" s="179"/>
      <c r="F816" s="179"/>
      <c r="G816" s="179"/>
      <c r="H816" s="179"/>
      <c r="I816" s="179"/>
      <c r="J816" s="179"/>
      <c r="K816" s="179"/>
      <c r="L816" s="179"/>
    </row>
    <row r="817" spans="2:12" ht="21" customHeight="1" x14ac:dyDescent="0.35">
      <c r="B817" s="152"/>
      <c r="E817" s="179"/>
      <c r="F817" s="179"/>
      <c r="G817" s="179"/>
      <c r="H817" s="179"/>
      <c r="I817" s="179"/>
      <c r="J817" s="179"/>
      <c r="K817" s="179"/>
      <c r="L817" s="179"/>
    </row>
    <row r="818" spans="2:12" ht="21" customHeight="1" x14ac:dyDescent="0.35">
      <c r="B818" s="152"/>
      <c r="E818" s="179"/>
      <c r="F818" s="179"/>
      <c r="G818" s="179"/>
      <c r="H818" s="179"/>
      <c r="I818" s="179"/>
      <c r="J818" s="179"/>
      <c r="K818" s="179"/>
      <c r="L818" s="179"/>
    </row>
    <row r="819" spans="2:12" ht="21" customHeight="1" x14ac:dyDescent="0.35">
      <c r="B819" s="152"/>
      <c r="E819" s="179"/>
      <c r="F819" s="179"/>
      <c r="G819" s="179"/>
      <c r="H819" s="179"/>
      <c r="I819" s="179"/>
      <c r="J819" s="179"/>
      <c r="K819" s="179"/>
      <c r="L819" s="179"/>
    </row>
    <row r="820" spans="2:12" ht="21" customHeight="1" x14ac:dyDescent="0.35">
      <c r="B820" s="152"/>
      <c r="E820" s="179"/>
      <c r="F820" s="179"/>
      <c r="G820" s="179"/>
      <c r="H820" s="179"/>
      <c r="I820" s="179"/>
      <c r="J820" s="179"/>
      <c r="K820" s="179"/>
      <c r="L820" s="179"/>
    </row>
    <row r="821" spans="2:12" ht="21" customHeight="1" x14ac:dyDescent="0.35">
      <c r="B821" s="152"/>
      <c r="E821" s="179"/>
      <c r="F821" s="179"/>
      <c r="G821" s="179"/>
      <c r="H821" s="179"/>
      <c r="I821" s="179"/>
      <c r="J821" s="179"/>
      <c r="K821" s="179"/>
      <c r="L821" s="179"/>
    </row>
    <row r="822" spans="2:12" ht="21" customHeight="1" x14ac:dyDescent="0.35">
      <c r="B822" s="152"/>
      <c r="E822" s="179"/>
      <c r="F822" s="179"/>
      <c r="G822" s="179"/>
      <c r="H822" s="179"/>
      <c r="I822" s="179"/>
      <c r="J822" s="179"/>
      <c r="K822" s="179"/>
      <c r="L822" s="179"/>
    </row>
    <row r="823" spans="2:12" ht="21" customHeight="1" x14ac:dyDescent="0.35">
      <c r="B823" s="152"/>
      <c r="E823" s="179"/>
      <c r="F823" s="179"/>
      <c r="G823" s="179"/>
      <c r="H823" s="179"/>
      <c r="I823" s="179"/>
      <c r="J823" s="179"/>
      <c r="K823" s="179"/>
      <c r="L823" s="179"/>
    </row>
    <row r="824" spans="2:12" ht="21" customHeight="1" x14ac:dyDescent="0.35">
      <c r="B824" s="152"/>
      <c r="E824" s="179"/>
      <c r="F824" s="179"/>
      <c r="G824" s="179"/>
      <c r="H824" s="179"/>
      <c r="I824" s="179"/>
      <c r="J824" s="179"/>
      <c r="K824" s="179"/>
      <c r="L824" s="179"/>
    </row>
    <row r="825" spans="2:12" ht="21" customHeight="1" x14ac:dyDescent="0.35">
      <c r="B825" s="152"/>
      <c r="E825" s="179"/>
      <c r="F825" s="179"/>
      <c r="G825" s="179"/>
      <c r="H825" s="179"/>
      <c r="I825" s="179"/>
      <c r="J825" s="179"/>
      <c r="K825" s="179"/>
      <c r="L825" s="179"/>
    </row>
    <row r="826" spans="2:12" ht="21" customHeight="1" x14ac:dyDescent="0.35">
      <c r="B826" s="152"/>
      <c r="E826" s="179"/>
      <c r="F826" s="179"/>
      <c r="G826" s="179"/>
      <c r="H826" s="179"/>
      <c r="I826" s="179"/>
      <c r="J826" s="179"/>
      <c r="K826" s="179"/>
      <c r="L826" s="179"/>
    </row>
    <row r="827" spans="2:12" ht="21" customHeight="1" x14ac:dyDescent="0.35">
      <c r="B827" s="152"/>
      <c r="E827" s="179"/>
      <c r="F827" s="179"/>
      <c r="G827" s="179"/>
      <c r="H827" s="179"/>
      <c r="I827" s="179"/>
      <c r="J827" s="179"/>
      <c r="K827" s="179"/>
      <c r="L827" s="179"/>
    </row>
    <row r="828" spans="2:12" ht="21" customHeight="1" x14ac:dyDescent="0.35">
      <c r="B828" s="152"/>
      <c r="E828" s="179"/>
      <c r="F828" s="179"/>
      <c r="G828" s="179"/>
      <c r="H828" s="179"/>
      <c r="I828" s="179"/>
      <c r="J828" s="179"/>
      <c r="K828" s="179"/>
      <c r="L828" s="179"/>
    </row>
    <row r="829" spans="2:12" ht="21" customHeight="1" x14ac:dyDescent="0.35">
      <c r="B829" s="152"/>
      <c r="E829" s="179"/>
      <c r="F829" s="179"/>
      <c r="G829" s="179"/>
      <c r="H829" s="179"/>
      <c r="I829" s="179"/>
      <c r="J829" s="179"/>
      <c r="K829" s="179"/>
      <c r="L829" s="179"/>
    </row>
    <row r="830" spans="2:12" ht="21" customHeight="1" x14ac:dyDescent="0.35">
      <c r="B830" s="152"/>
      <c r="E830" s="179"/>
      <c r="F830" s="179"/>
      <c r="G830" s="179"/>
      <c r="H830" s="179"/>
      <c r="I830" s="179"/>
      <c r="J830" s="179"/>
      <c r="K830" s="179"/>
      <c r="L830" s="179"/>
    </row>
    <row r="831" spans="2:12" ht="21" customHeight="1" x14ac:dyDescent="0.35">
      <c r="B831" s="152"/>
      <c r="E831" s="179"/>
      <c r="F831" s="179"/>
      <c r="G831" s="179"/>
      <c r="H831" s="179"/>
      <c r="I831" s="179"/>
      <c r="J831" s="179"/>
      <c r="K831" s="179"/>
      <c r="L831" s="179"/>
    </row>
    <row r="832" spans="2:12" ht="21" customHeight="1" x14ac:dyDescent="0.35">
      <c r="B832" s="152"/>
      <c r="E832" s="179"/>
      <c r="F832" s="179"/>
      <c r="G832" s="179"/>
      <c r="H832" s="179"/>
      <c r="I832" s="179"/>
      <c r="J832" s="179"/>
      <c r="K832" s="179"/>
      <c r="L832" s="179"/>
    </row>
    <row r="833" spans="2:12" ht="21" customHeight="1" x14ac:dyDescent="0.35">
      <c r="B833" s="152"/>
      <c r="E833" s="179"/>
      <c r="F833" s="179"/>
      <c r="G833" s="179"/>
      <c r="H833" s="179"/>
      <c r="I833" s="179"/>
      <c r="J833" s="179"/>
      <c r="K833" s="179"/>
      <c r="L833" s="179"/>
    </row>
    <row r="834" spans="2:12" ht="21" customHeight="1" x14ac:dyDescent="0.35">
      <c r="B834" s="152"/>
      <c r="E834" s="179"/>
      <c r="F834" s="179"/>
      <c r="G834" s="179"/>
      <c r="H834" s="179"/>
      <c r="I834" s="179"/>
      <c r="J834" s="179"/>
      <c r="K834" s="179"/>
      <c r="L834" s="179"/>
    </row>
    <row r="835" spans="2:12" ht="21" customHeight="1" x14ac:dyDescent="0.35">
      <c r="B835" s="152"/>
      <c r="E835" s="179"/>
      <c r="F835" s="179"/>
      <c r="G835" s="179"/>
      <c r="H835" s="179"/>
      <c r="I835" s="179"/>
      <c r="J835" s="179"/>
      <c r="K835" s="179"/>
      <c r="L835" s="179"/>
    </row>
    <row r="836" spans="2:12" ht="21" customHeight="1" x14ac:dyDescent="0.35">
      <c r="B836" s="152"/>
      <c r="E836" s="179"/>
      <c r="F836" s="179"/>
      <c r="G836" s="179"/>
      <c r="H836" s="179"/>
      <c r="I836" s="179"/>
      <c r="J836" s="179"/>
      <c r="K836" s="179"/>
      <c r="L836" s="179"/>
    </row>
    <row r="837" spans="2:12" ht="21" customHeight="1" x14ac:dyDescent="0.35">
      <c r="B837" s="152"/>
      <c r="E837" s="179"/>
      <c r="F837" s="179"/>
      <c r="G837" s="179"/>
      <c r="H837" s="179"/>
      <c r="I837" s="179"/>
      <c r="J837" s="179"/>
      <c r="K837" s="179"/>
      <c r="L837" s="179"/>
    </row>
    <row r="838" spans="2:12" ht="21" customHeight="1" x14ac:dyDescent="0.35">
      <c r="B838" s="152"/>
      <c r="E838" s="179"/>
      <c r="F838" s="179"/>
      <c r="G838" s="179"/>
      <c r="H838" s="179"/>
      <c r="I838" s="179"/>
      <c r="J838" s="179"/>
      <c r="K838" s="179"/>
      <c r="L838" s="179"/>
    </row>
    <row r="839" spans="2:12" ht="21" customHeight="1" x14ac:dyDescent="0.35">
      <c r="B839" s="152"/>
      <c r="E839" s="179"/>
      <c r="F839" s="179"/>
      <c r="G839" s="179"/>
      <c r="H839" s="179"/>
      <c r="I839" s="179"/>
      <c r="J839" s="179"/>
      <c r="K839" s="179"/>
      <c r="L839" s="179"/>
    </row>
    <row r="840" spans="2:12" ht="21" customHeight="1" x14ac:dyDescent="0.35">
      <c r="B840" s="152"/>
      <c r="E840" s="179"/>
      <c r="F840" s="179"/>
      <c r="G840" s="179"/>
      <c r="H840" s="179"/>
      <c r="I840" s="179"/>
      <c r="J840" s="179"/>
      <c r="K840" s="179"/>
      <c r="L840" s="179"/>
    </row>
    <row r="841" spans="2:12" ht="21" customHeight="1" x14ac:dyDescent="0.35">
      <c r="B841" s="152"/>
      <c r="E841" s="179"/>
      <c r="F841" s="179"/>
      <c r="G841" s="179"/>
      <c r="H841" s="179"/>
      <c r="I841" s="179"/>
      <c r="J841" s="179"/>
      <c r="K841" s="179"/>
      <c r="L841" s="179"/>
    </row>
    <row r="842" spans="2:12" ht="21" customHeight="1" x14ac:dyDescent="0.35">
      <c r="B842" s="152"/>
      <c r="E842" s="179"/>
      <c r="F842" s="179"/>
      <c r="G842" s="179"/>
      <c r="H842" s="179"/>
      <c r="I842" s="179"/>
      <c r="J842" s="179"/>
      <c r="K842" s="179"/>
      <c r="L842" s="179"/>
    </row>
    <row r="843" spans="2:12" ht="21" customHeight="1" x14ac:dyDescent="0.35">
      <c r="B843" s="152"/>
      <c r="E843" s="179"/>
      <c r="F843" s="179"/>
      <c r="G843" s="179"/>
      <c r="H843" s="179"/>
      <c r="I843" s="179"/>
      <c r="J843" s="179"/>
      <c r="K843" s="179"/>
      <c r="L843" s="179"/>
    </row>
    <row r="844" spans="2:12" ht="21" customHeight="1" x14ac:dyDescent="0.35">
      <c r="B844" s="152"/>
      <c r="E844" s="179"/>
      <c r="F844" s="179"/>
      <c r="G844" s="179"/>
      <c r="H844" s="179"/>
      <c r="I844" s="179"/>
      <c r="J844" s="179"/>
      <c r="K844" s="179"/>
      <c r="L844" s="179"/>
    </row>
    <row r="845" spans="2:12" ht="21" customHeight="1" x14ac:dyDescent="0.35">
      <c r="B845" s="152"/>
      <c r="E845" s="179"/>
      <c r="F845" s="179"/>
      <c r="G845" s="179"/>
      <c r="H845" s="179"/>
      <c r="I845" s="179"/>
      <c r="J845" s="179"/>
      <c r="K845" s="179"/>
      <c r="L845" s="179"/>
    </row>
    <row r="846" spans="2:12" ht="21" customHeight="1" x14ac:dyDescent="0.35">
      <c r="B846" s="152"/>
      <c r="E846" s="179"/>
      <c r="F846" s="179"/>
      <c r="G846" s="179"/>
      <c r="H846" s="179"/>
      <c r="I846" s="179"/>
      <c r="J846" s="179"/>
      <c r="K846" s="179"/>
      <c r="L846" s="179"/>
    </row>
    <row r="847" spans="2:12" ht="21" customHeight="1" x14ac:dyDescent="0.35">
      <c r="B847" s="152"/>
      <c r="E847" s="179"/>
      <c r="F847" s="179"/>
      <c r="G847" s="179"/>
      <c r="H847" s="179"/>
      <c r="I847" s="179"/>
      <c r="J847" s="179"/>
      <c r="K847" s="179"/>
      <c r="L847" s="179"/>
    </row>
    <row r="848" spans="2:12" ht="21" customHeight="1" x14ac:dyDescent="0.35">
      <c r="B848" s="152"/>
      <c r="E848" s="179"/>
      <c r="F848" s="179"/>
      <c r="G848" s="179"/>
      <c r="H848" s="179"/>
      <c r="I848" s="179"/>
      <c r="J848" s="179"/>
      <c r="K848" s="179"/>
      <c r="L848" s="179"/>
    </row>
    <row r="849" spans="2:12" ht="21" customHeight="1" x14ac:dyDescent="0.35">
      <c r="B849" s="152"/>
      <c r="E849" s="179"/>
      <c r="F849" s="179"/>
      <c r="G849" s="179"/>
      <c r="H849" s="179"/>
      <c r="I849" s="179"/>
      <c r="J849" s="179"/>
      <c r="K849" s="179"/>
      <c r="L849" s="179"/>
    </row>
    <row r="850" spans="2:12" ht="21" customHeight="1" x14ac:dyDescent="0.35">
      <c r="B850" s="152"/>
      <c r="E850" s="179"/>
      <c r="F850" s="179"/>
      <c r="G850" s="179"/>
      <c r="H850" s="179"/>
      <c r="I850" s="179"/>
      <c r="J850" s="179"/>
      <c r="K850" s="179"/>
      <c r="L850" s="179"/>
    </row>
    <row r="851" spans="2:12" ht="21" customHeight="1" x14ac:dyDescent="0.35">
      <c r="B851" s="152"/>
      <c r="E851" s="179"/>
      <c r="F851" s="179"/>
      <c r="G851" s="179"/>
      <c r="H851" s="179"/>
      <c r="I851" s="179"/>
      <c r="J851" s="179"/>
      <c r="K851" s="179"/>
      <c r="L851" s="179"/>
    </row>
    <row r="852" spans="2:12" ht="21" customHeight="1" x14ac:dyDescent="0.35">
      <c r="B852" s="152"/>
      <c r="E852" s="179"/>
      <c r="F852" s="179"/>
      <c r="G852" s="179"/>
      <c r="H852" s="179"/>
      <c r="I852" s="179"/>
      <c r="J852" s="179"/>
      <c r="K852" s="179"/>
      <c r="L852" s="179"/>
    </row>
    <row r="853" spans="2:12" ht="21" customHeight="1" x14ac:dyDescent="0.35">
      <c r="B853" s="152"/>
      <c r="E853" s="179"/>
      <c r="F853" s="179"/>
      <c r="G853" s="179"/>
      <c r="H853" s="179"/>
      <c r="I853" s="179"/>
      <c r="J853" s="179"/>
      <c r="K853" s="179"/>
      <c r="L853" s="179"/>
    </row>
    <row r="854" spans="2:12" ht="21" customHeight="1" x14ac:dyDescent="0.35">
      <c r="B854" s="152"/>
      <c r="E854" s="179"/>
      <c r="F854" s="179"/>
      <c r="G854" s="179"/>
      <c r="H854" s="179"/>
      <c r="I854" s="179"/>
      <c r="J854" s="179"/>
      <c r="K854" s="179"/>
      <c r="L854" s="179"/>
    </row>
    <row r="855" spans="2:12" ht="21" customHeight="1" x14ac:dyDescent="0.35">
      <c r="B855" s="152"/>
      <c r="E855" s="179"/>
      <c r="F855" s="179"/>
      <c r="G855" s="179"/>
      <c r="H855" s="179"/>
      <c r="I855" s="179"/>
      <c r="J855" s="179"/>
      <c r="K855" s="179"/>
      <c r="L855" s="179"/>
    </row>
    <row r="856" spans="2:12" ht="21" customHeight="1" x14ac:dyDescent="0.35">
      <c r="B856" s="152"/>
      <c r="E856" s="179"/>
      <c r="F856" s="179"/>
      <c r="G856" s="179"/>
      <c r="H856" s="179"/>
      <c r="I856" s="179"/>
      <c r="J856" s="179"/>
      <c r="K856" s="179"/>
      <c r="L856" s="179"/>
    </row>
    <row r="857" spans="2:12" ht="21" customHeight="1" x14ac:dyDescent="0.35">
      <c r="B857" s="152"/>
      <c r="E857" s="179"/>
      <c r="F857" s="179"/>
      <c r="G857" s="179"/>
      <c r="H857" s="179"/>
      <c r="I857" s="179"/>
      <c r="J857" s="179"/>
      <c r="K857" s="179"/>
      <c r="L857" s="179"/>
    </row>
    <row r="858" spans="2:12" ht="21" customHeight="1" x14ac:dyDescent="0.35">
      <c r="B858" s="152"/>
      <c r="E858" s="179"/>
      <c r="F858" s="179"/>
      <c r="G858" s="179"/>
      <c r="H858" s="179"/>
      <c r="I858" s="179"/>
      <c r="J858" s="179"/>
      <c r="K858" s="179"/>
      <c r="L858" s="179"/>
    </row>
    <row r="859" spans="2:12" ht="21" customHeight="1" x14ac:dyDescent="0.35">
      <c r="B859" s="152"/>
      <c r="E859" s="179"/>
      <c r="F859" s="179"/>
      <c r="G859" s="179"/>
      <c r="H859" s="179"/>
      <c r="I859" s="179"/>
      <c r="J859" s="179"/>
      <c r="K859" s="179"/>
      <c r="L859" s="179"/>
    </row>
    <row r="860" spans="2:12" ht="21" customHeight="1" x14ac:dyDescent="0.35">
      <c r="B860" s="152"/>
      <c r="E860" s="179"/>
      <c r="F860" s="179"/>
      <c r="G860" s="179"/>
      <c r="H860" s="179"/>
      <c r="I860" s="179"/>
      <c r="J860" s="179"/>
      <c r="K860" s="179"/>
      <c r="L860" s="179"/>
    </row>
    <row r="861" spans="2:12" ht="21" customHeight="1" x14ac:dyDescent="0.35">
      <c r="B861" s="152"/>
      <c r="E861" s="179"/>
      <c r="F861" s="179"/>
      <c r="G861" s="179"/>
      <c r="H861" s="179"/>
      <c r="I861" s="179"/>
      <c r="J861" s="179"/>
      <c r="K861" s="179"/>
      <c r="L861" s="179"/>
    </row>
    <row r="862" spans="2:12" ht="21" customHeight="1" x14ac:dyDescent="0.35">
      <c r="B862" s="152"/>
      <c r="E862" s="179"/>
      <c r="F862" s="179"/>
      <c r="G862" s="179"/>
      <c r="H862" s="179"/>
      <c r="I862" s="179"/>
      <c r="J862" s="179"/>
      <c r="K862" s="179"/>
      <c r="L862" s="179"/>
    </row>
    <row r="863" spans="2:12" ht="21" customHeight="1" x14ac:dyDescent="0.35">
      <c r="B863" s="152"/>
      <c r="E863" s="179"/>
      <c r="F863" s="179"/>
      <c r="G863" s="179"/>
      <c r="H863" s="179"/>
      <c r="I863" s="179"/>
      <c r="J863" s="179"/>
      <c r="K863" s="179"/>
      <c r="L863" s="179"/>
    </row>
    <row r="864" spans="2:12" ht="21" customHeight="1" x14ac:dyDescent="0.35">
      <c r="B864" s="152"/>
      <c r="E864" s="179"/>
      <c r="F864" s="179"/>
      <c r="G864" s="179"/>
      <c r="H864" s="179"/>
      <c r="I864" s="179"/>
      <c r="J864" s="179"/>
      <c r="K864" s="179"/>
      <c r="L864" s="179"/>
    </row>
    <row r="865" spans="2:12" ht="21" customHeight="1" x14ac:dyDescent="0.35">
      <c r="B865" s="152"/>
      <c r="E865" s="179"/>
      <c r="F865" s="179"/>
      <c r="G865" s="179"/>
      <c r="H865" s="179"/>
      <c r="I865" s="179"/>
      <c r="J865" s="179"/>
      <c r="K865" s="179"/>
      <c r="L865" s="179"/>
    </row>
    <row r="866" spans="2:12" ht="21" customHeight="1" x14ac:dyDescent="0.35">
      <c r="B866" s="152"/>
      <c r="E866" s="179"/>
      <c r="F866" s="179"/>
      <c r="G866" s="179"/>
      <c r="H866" s="179"/>
      <c r="I866" s="179"/>
      <c r="J866" s="179"/>
      <c r="K866" s="179"/>
      <c r="L866" s="179"/>
    </row>
    <row r="867" spans="2:12" ht="21" customHeight="1" x14ac:dyDescent="0.35">
      <c r="B867" s="152"/>
      <c r="E867" s="179"/>
      <c r="F867" s="179"/>
      <c r="G867" s="179"/>
      <c r="H867" s="179"/>
      <c r="I867" s="179"/>
      <c r="J867" s="179"/>
      <c r="K867" s="179"/>
      <c r="L867" s="179"/>
    </row>
    <row r="868" spans="2:12" ht="21" customHeight="1" x14ac:dyDescent="0.35">
      <c r="B868" s="152"/>
      <c r="E868" s="179"/>
      <c r="F868" s="179"/>
      <c r="G868" s="179"/>
      <c r="H868" s="179"/>
      <c r="I868" s="179"/>
      <c r="J868" s="179"/>
      <c r="K868" s="179"/>
      <c r="L868" s="179"/>
    </row>
    <row r="869" spans="2:12" ht="21" customHeight="1" x14ac:dyDescent="0.35">
      <c r="B869" s="152"/>
      <c r="E869" s="179"/>
      <c r="F869" s="179"/>
      <c r="G869" s="179"/>
      <c r="H869" s="179"/>
      <c r="I869" s="179"/>
      <c r="J869" s="179"/>
      <c r="K869" s="179"/>
      <c r="L869" s="179"/>
    </row>
    <row r="870" spans="2:12" ht="21" customHeight="1" x14ac:dyDescent="0.35">
      <c r="B870" s="152"/>
      <c r="E870" s="179"/>
      <c r="F870" s="179"/>
      <c r="G870" s="179"/>
      <c r="H870" s="179"/>
      <c r="I870" s="179"/>
      <c r="J870" s="179"/>
      <c r="K870" s="179"/>
      <c r="L870" s="179"/>
    </row>
    <row r="871" spans="2:12" ht="21" customHeight="1" x14ac:dyDescent="0.35">
      <c r="B871" s="152"/>
      <c r="E871" s="179"/>
      <c r="F871" s="179"/>
      <c r="G871" s="179"/>
      <c r="H871" s="179"/>
      <c r="I871" s="179"/>
      <c r="J871" s="179"/>
      <c r="K871" s="179"/>
      <c r="L871" s="179"/>
    </row>
    <row r="872" spans="2:12" ht="21" customHeight="1" x14ac:dyDescent="0.35">
      <c r="B872" s="152"/>
      <c r="E872" s="179"/>
      <c r="F872" s="179"/>
      <c r="G872" s="179"/>
      <c r="H872" s="179"/>
      <c r="I872" s="179"/>
      <c r="J872" s="179"/>
      <c r="K872" s="179"/>
      <c r="L872" s="179"/>
    </row>
    <row r="873" spans="2:12" ht="21" customHeight="1" x14ac:dyDescent="0.35">
      <c r="B873" s="152"/>
      <c r="E873" s="179"/>
      <c r="F873" s="179"/>
      <c r="G873" s="179"/>
      <c r="H873" s="179"/>
      <c r="I873" s="179"/>
      <c r="J873" s="179"/>
      <c r="K873" s="179"/>
      <c r="L873" s="179"/>
    </row>
    <row r="874" spans="2:12" ht="21" customHeight="1" x14ac:dyDescent="0.35">
      <c r="B874" s="152"/>
      <c r="E874" s="179"/>
      <c r="F874" s="179"/>
      <c r="G874" s="179"/>
      <c r="H874" s="179"/>
      <c r="I874" s="179"/>
      <c r="J874" s="179"/>
      <c r="K874" s="179"/>
      <c r="L874" s="179"/>
    </row>
    <row r="875" spans="2:12" ht="21" customHeight="1" x14ac:dyDescent="0.35">
      <c r="B875" s="152"/>
      <c r="E875" s="179"/>
      <c r="F875" s="179"/>
      <c r="G875" s="179"/>
      <c r="H875" s="179"/>
      <c r="I875" s="179"/>
      <c r="J875" s="179"/>
      <c r="K875" s="179"/>
      <c r="L875" s="179"/>
    </row>
    <row r="876" spans="2:12" ht="21" customHeight="1" x14ac:dyDescent="0.35">
      <c r="B876" s="152"/>
      <c r="E876" s="179"/>
      <c r="F876" s="179"/>
      <c r="G876" s="179"/>
      <c r="H876" s="179"/>
      <c r="I876" s="179"/>
      <c r="J876" s="179"/>
      <c r="K876" s="179"/>
      <c r="L876" s="179"/>
    </row>
    <row r="877" spans="2:12" ht="21" customHeight="1" x14ac:dyDescent="0.35">
      <c r="B877" s="152"/>
      <c r="E877" s="179"/>
      <c r="F877" s="179"/>
      <c r="G877" s="179"/>
      <c r="H877" s="179"/>
      <c r="I877" s="179"/>
      <c r="J877" s="179"/>
      <c r="K877" s="179"/>
      <c r="L877" s="179"/>
    </row>
    <row r="878" spans="2:12" ht="21" customHeight="1" x14ac:dyDescent="0.35">
      <c r="B878" s="152"/>
      <c r="E878" s="179"/>
      <c r="F878" s="179"/>
      <c r="G878" s="179"/>
      <c r="H878" s="179"/>
      <c r="I878" s="179"/>
      <c r="J878" s="179"/>
      <c r="K878" s="179"/>
      <c r="L878" s="179"/>
    </row>
    <row r="879" spans="2:12" ht="21" customHeight="1" x14ac:dyDescent="0.35">
      <c r="B879" s="152"/>
      <c r="E879" s="179"/>
      <c r="F879" s="179"/>
      <c r="G879" s="179"/>
      <c r="H879" s="179"/>
      <c r="I879" s="179"/>
      <c r="J879" s="179"/>
      <c r="K879" s="179"/>
      <c r="L879" s="179"/>
    </row>
    <row r="880" spans="2:12" ht="21" customHeight="1" x14ac:dyDescent="0.35">
      <c r="B880" s="152"/>
      <c r="E880" s="179"/>
      <c r="F880" s="179"/>
      <c r="G880" s="179"/>
      <c r="H880" s="179"/>
      <c r="I880" s="179"/>
      <c r="J880" s="179"/>
      <c r="K880" s="179"/>
      <c r="L880" s="179"/>
    </row>
    <row r="881" spans="2:12" ht="21" customHeight="1" x14ac:dyDescent="0.35">
      <c r="B881" s="152"/>
      <c r="E881" s="179"/>
      <c r="F881" s="179"/>
      <c r="G881" s="179"/>
      <c r="H881" s="179"/>
      <c r="I881" s="179"/>
      <c r="J881" s="179"/>
      <c r="K881" s="179"/>
      <c r="L881" s="179"/>
    </row>
    <row r="882" spans="2:12" ht="21" customHeight="1" x14ac:dyDescent="0.35">
      <c r="B882" s="152"/>
      <c r="E882" s="179"/>
      <c r="F882" s="179"/>
      <c r="G882" s="179"/>
      <c r="H882" s="179"/>
      <c r="I882" s="179"/>
      <c r="J882" s="179"/>
      <c r="K882" s="179"/>
      <c r="L882" s="179"/>
    </row>
    <row r="883" spans="2:12" ht="21" customHeight="1" x14ac:dyDescent="0.35">
      <c r="B883" s="152"/>
      <c r="E883" s="179"/>
      <c r="F883" s="179"/>
      <c r="G883" s="179"/>
      <c r="H883" s="179"/>
      <c r="I883" s="179"/>
      <c r="J883" s="179"/>
      <c r="K883" s="179"/>
      <c r="L883" s="179"/>
    </row>
    <row r="884" spans="2:12" ht="21" customHeight="1" x14ac:dyDescent="0.35">
      <c r="B884" s="152"/>
      <c r="E884" s="179"/>
      <c r="F884" s="179"/>
      <c r="G884" s="179"/>
      <c r="H884" s="179"/>
      <c r="I884" s="179"/>
      <c r="J884" s="179"/>
      <c r="K884" s="179"/>
      <c r="L884" s="179"/>
    </row>
    <row r="885" spans="2:12" ht="21" customHeight="1" x14ac:dyDescent="0.35">
      <c r="B885" s="152"/>
      <c r="E885" s="179"/>
      <c r="F885" s="179"/>
      <c r="G885" s="179"/>
      <c r="H885" s="179"/>
      <c r="I885" s="179"/>
      <c r="J885" s="179"/>
      <c r="K885" s="179"/>
      <c r="L885" s="179"/>
    </row>
    <row r="886" spans="2:12" ht="21" customHeight="1" x14ac:dyDescent="0.35">
      <c r="B886" s="152"/>
      <c r="E886" s="179"/>
      <c r="F886" s="179"/>
      <c r="G886" s="179"/>
      <c r="H886" s="179"/>
      <c r="I886" s="179"/>
      <c r="J886" s="179"/>
      <c r="K886" s="179"/>
      <c r="L886" s="179"/>
    </row>
    <row r="887" spans="2:12" ht="21" customHeight="1" x14ac:dyDescent="0.35">
      <c r="B887" s="152"/>
      <c r="E887" s="179"/>
      <c r="F887" s="179"/>
      <c r="G887" s="179"/>
      <c r="H887" s="179"/>
      <c r="I887" s="179"/>
      <c r="J887" s="179"/>
      <c r="K887" s="179"/>
      <c r="L887" s="179"/>
    </row>
    <row r="888" spans="2:12" ht="21" customHeight="1" x14ac:dyDescent="0.35">
      <c r="B888" s="152"/>
      <c r="E888" s="179"/>
      <c r="F888" s="179"/>
      <c r="G888" s="179"/>
      <c r="H888" s="179"/>
      <c r="I888" s="179"/>
      <c r="J888" s="179"/>
      <c r="K888" s="179"/>
      <c r="L888" s="179"/>
    </row>
    <row r="889" spans="2:12" ht="21" customHeight="1" x14ac:dyDescent="0.35">
      <c r="B889" s="152"/>
      <c r="E889" s="179"/>
      <c r="F889" s="179"/>
      <c r="G889" s="179"/>
      <c r="H889" s="179"/>
      <c r="I889" s="179"/>
      <c r="J889" s="179"/>
      <c r="K889" s="179"/>
      <c r="L889" s="179"/>
    </row>
    <row r="890" spans="2:12" ht="21" customHeight="1" x14ac:dyDescent="0.35">
      <c r="B890" s="152"/>
      <c r="E890" s="179"/>
      <c r="F890" s="179"/>
      <c r="G890" s="179"/>
      <c r="H890" s="179"/>
      <c r="I890" s="179"/>
      <c r="J890" s="179"/>
      <c r="K890" s="179"/>
      <c r="L890" s="179"/>
    </row>
    <row r="891" spans="2:12" ht="21" customHeight="1" x14ac:dyDescent="0.35">
      <c r="B891" s="152"/>
      <c r="E891" s="179"/>
      <c r="F891" s="179"/>
      <c r="G891" s="179"/>
      <c r="H891" s="179"/>
      <c r="I891" s="179"/>
      <c r="J891" s="179"/>
      <c r="K891" s="179"/>
      <c r="L891" s="179"/>
    </row>
    <row r="892" spans="2:12" ht="21" customHeight="1" x14ac:dyDescent="0.35">
      <c r="B892" s="152"/>
      <c r="E892" s="179"/>
      <c r="F892" s="179"/>
      <c r="G892" s="179"/>
      <c r="H892" s="179"/>
      <c r="I892" s="179"/>
      <c r="J892" s="179"/>
      <c r="K892" s="179"/>
      <c r="L892" s="179"/>
    </row>
    <row r="893" spans="2:12" ht="21" customHeight="1" x14ac:dyDescent="0.35">
      <c r="B893" s="152"/>
      <c r="E893" s="179"/>
      <c r="F893" s="179"/>
      <c r="G893" s="179"/>
      <c r="H893" s="179"/>
      <c r="I893" s="179"/>
      <c r="J893" s="179"/>
      <c r="K893" s="179"/>
      <c r="L893" s="179"/>
    </row>
    <row r="894" spans="2:12" ht="21" customHeight="1" x14ac:dyDescent="0.35">
      <c r="B894" s="152"/>
      <c r="E894" s="179"/>
      <c r="F894" s="179"/>
      <c r="G894" s="179"/>
      <c r="H894" s="179"/>
      <c r="I894" s="179"/>
      <c r="J894" s="179"/>
      <c r="K894" s="179"/>
      <c r="L894" s="179"/>
    </row>
    <row r="895" spans="2:12" ht="21" customHeight="1" x14ac:dyDescent="0.35">
      <c r="B895" s="152"/>
      <c r="E895" s="179"/>
      <c r="F895" s="179"/>
      <c r="G895" s="179"/>
      <c r="H895" s="179"/>
      <c r="I895" s="179"/>
      <c r="J895" s="179"/>
      <c r="K895" s="179"/>
      <c r="L895" s="179"/>
    </row>
    <row r="896" spans="2:12" ht="21" customHeight="1" x14ac:dyDescent="0.35">
      <c r="B896" s="152"/>
      <c r="E896" s="179"/>
      <c r="F896" s="179"/>
      <c r="G896" s="179"/>
      <c r="H896" s="179"/>
      <c r="I896" s="179"/>
      <c r="J896" s="179"/>
      <c r="K896" s="179"/>
      <c r="L896" s="179"/>
    </row>
    <row r="897" spans="2:12" ht="21" customHeight="1" x14ac:dyDescent="0.35">
      <c r="B897" s="152"/>
      <c r="E897" s="179"/>
      <c r="F897" s="179"/>
      <c r="G897" s="179"/>
      <c r="H897" s="179"/>
      <c r="I897" s="179"/>
      <c r="J897" s="179"/>
      <c r="K897" s="179"/>
      <c r="L897" s="179"/>
    </row>
    <row r="898" spans="2:12" ht="21" customHeight="1" x14ac:dyDescent="0.35">
      <c r="B898" s="152"/>
      <c r="E898" s="179"/>
      <c r="F898" s="179"/>
      <c r="G898" s="179"/>
      <c r="H898" s="179"/>
      <c r="I898" s="179"/>
      <c r="J898" s="179"/>
      <c r="K898" s="179"/>
      <c r="L898" s="179"/>
    </row>
    <row r="899" spans="2:12" ht="21" customHeight="1" x14ac:dyDescent="0.35">
      <c r="B899" s="152"/>
      <c r="E899" s="179"/>
      <c r="F899" s="179"/>
      <c r="G899" s="179"/>
      <c r="H899" s="179"/>
      <c r="I899" s="179"/>
      <c r="J899" s="179"/>
      <c r="K899" s="179"/>
      <c r="L899" s="179"/>
    </row>
    <row r="900" spans="2:12" ht="21" customHeight="1" x14ac:dyDescent="0.35">
      <c r="B900" s="152"/>
      <c r="E900" s="179"/>
      <c r="F900" s="179"/>
      <c r="G900" s="179"/>
      <c r="H900" s="179"/>
      <c r="I900" s="179"/>
      <c r="J900" s="179"/>
      <c r="K900" s="179"/>
      <c r="L900" s="179"/>
    </row>
    <row r="901" spans="2:12" ht="21" customHeight="1" x14ac:dyDescent="0.35">
      <c r="B901" s="152"/>
      <c r="E901" s="179"/>
      <c r="F901" s="179"/>
      <c r="G901" s="179"/>
      <c r="H901" s="179"/>
      <c r="I901" s="179"/>
      <c r="J901" s="179"/>
      <c r="K901" s="179"/>
      <c r="L901" s="179"/>
    </row>
    <row r="902" spans="2:12" ht="21" customHeight="1" x14ac:dyDescent="0.35">
      <c r="B902" s="152"/>
      <c r="E902" s="179"/>
      <c r="F902" s="179"/>
      <c r="G902" s="179"/>
      <c r="H902" s="179"/>
      <c r="I902" s="179"/>
      <c r="J902" s="179"/>
      <c r="K902" s="179"/>
      <c r="L902" s="179"/>
    </row>
    <row r="903" spans="2:12" ht="21" customHeight="1" x14ac:dyDescent="0.35">
      <c r="B903" s="152"/>
      <c r="E903" s="179"/>
      <c r="F903" s="179"/>
      <c r="G903" s="179"/>
      <c r="H903" s="179"/>
      <c r="I903" s="179"/>
      <c r="J903" s="179"/>
      <c r="K903" s="179"/>
      <c r="L903" s="179"/>
    </row>
    <row r="904" spans="2:12" ht="21" customHeight="1" x14ac:dyDescent="0.35">
      <c r="B904" s="152"/>
      <c r="E904" s="179"/>
      <c r="F904" s="179"/>
      <c r="G904" s="179"/>
      <c r="H904" s="179"/>
      <c r="I904" s="179"/>
      <c r="J904" s="179"/>
      <c r="K904" s="179"/>
      <c r="L904" s="179"/>
    </row>
    <row r="905" spans="2:12" ht="21" customHeight="1" x14ac:dyDescent="0.35">
      <c r="B905" s="152"/>
      <c r="E905" s="179"/>
      <c r="F905" s="179"/>
      <c r="G905" s="179"/>
      <c r="H905" s="179"/>
      <c r="I905" s="179"/>
      <c r="J905" s="179"/>
      <c r="K905" s="179"/>
      <c r="L905" s="179"/>
    </row>
    <row r="906" spans="2:12" ht="21" customHeight="1" x14ac:dyDescent="0.35">
      <c r="B906" s="152"/>
      <c r="E906" s="179"/>
      <c r="F906" s="179"/>
      <c r="G906" s="179"/>
      <c r="H906" s="179"/>
      <c r="I906" s="179"/>
      <c r="J906" s="179"/>
      <c r="K906" s="179"/>
      <c r="L906" s="179"/>
    </row>
    <row r="907" spans="2:12" ht="21" customHeight="1" x14ac:dyDescent="0.35">
      <c r="B907" s="152"/>
      <c r="E907" s="179"/>
      <c r="F907" s="179"/>
      <c r="G907" s="179"/>
      <c r="H907" s="179"/>
      <c r="I907" s="179"/>
      <c r="J907" s="179"/>
      <c r="K907" s="179"/>
      <c r="L907" s="179"/>
    </row>
    <row r="908" spans="2:12" ht="21" customHeight="1" x14ac:dyDescent="0.35">
      <c r="B908" s="152"/>
      <c r="E908" s="179"/>
      <c r="F908" s="179"/>
      <c r="G908" s="179"/>
      <c r="H908" s="179"/>
      <c r="I908" s="179"/>
      <c r="J908" s="179"/>
      <c r="K908" s="179"/>
      <c r="L908" s="179"/>
    </row>
    <row r="909" spans="2:12" ht="21" customHeight="1" x14ac:dyDescent="0.35">
      <c r="B909" s="152"/>
      <c r="E909" s="179"/>
      <c r="F909" s="179"/>
      <c r="G909" s="179"/>
      <c r="H909" s="179"/>
      <c r="I909" s="179"/>
      <c r="J909" s="179"/>
      <c r="K909" s="179"/>
      <c r="L909" s="179"/>
    </row>
    <row r="910" spans="2:12" ht="21" customHeight="1" x14ac:dyDescent="0.35">
      <c r="B910" s="152"/>
      <c r="E910" s="179"/>
      <c r="F910" s="179"/>
      <c r="G910" s="179"/>
      <c r="H910" s="179"/>
      <c r="I910" s="179"/>
      <c r="J910" s="179"/>
      <c r="K910" s="179"/>
      <c r="L910" s="179"/>
    </row>
    <row r="911" spans="2:12" ht="21" customHeight="1" x14ac:dyDescent="0.35">
      <c r="B911" s="152"/>
      <c r="E911" s="179"/>
      <c r="F911" s="179"/>
      <c r="G911" s="179"/>
      <c r="H911" s="179"/>
      <c r="I911" s="179"/>
      <c r="J911" s="179"/>
      <c r="K911" s="179"/>
      <c r="L911" s="179"/>
    </row>
    <row r="912" spans="2:12" ht="21" customHeight="1" x14ac:dyDescent="0.35">
      <c r="B912" s="152"/>
      <c r="E912" s="179"/>
      <c r="F912" s="179"/>
      <c r="G912" s="179"/>
      <c r="H912" s="179"/>
      <c r="I912" s="179"/>
      <c r="J912" s="179"/>
      <c r="K912" s="179"/>
      <c r="L912" s="179"/>
    </row>
    <row r="913" spans="2:12" ht="21" customHeight="1" x14ac:dyDescent="0.35">
      <c r="B913" s="152"/>
      <c r="E913" s="179"/>
      <c r="F913" s="179"/>
      <c r="G913" s="179"/>
      <c r="H913" s="179"/>
      <c r="I913" s="179"/>
      <c r="J913" s="179"/>
      <c r="K913" s="179"/>
      <c r="L913" s="179"/>
    </row>
    <row r="914" spans="2:12" ht="21" customHeight="1" x14ac:dyDescent="0.35">
      <c r="B914" s="152"/>
      <c r="E914" s="179"/>
      <c r="F914" s="179"/>
      <c r="G914" s="179"/>
      <c r="H914" s="179"/>
      <c r="I914" s="179"/>
      <c r="J914" s="179"/>
      <c r="K914" s="179"/>
      <c r="L914" s="179"/>
    </row>
    <row r="915" spans="2:12" ht="21" customHeight="1" x14ac:dyDescent="0.35">
      <c r="B915" s="152"/>
      <c r="E915" s="179"/>
      <c r="F915" s="179"/>
      <c r="G915" s="179"/>
      <c r="H915" s="179"/>
      <c r="I915" s="179"/>
      <c r="J915" s="179"/>
      <c r="K915" s="179"/>
      <c r="L915" s="179"/>
    </row>
    <row r="916" spans="2:12" ht="21" customHeight="1" x14ac:dyDescent="0.35">
      <c r="B916" s="152"/>
      <c r="E916" s="179"/>
      <c r="F916" s="179"/>
      <c r="G916" s="179"/>
      <c r="H916" s="179"/>
      <c r="I916" s="179"/>
      <c r="J916" s="179"/>
      <c r="K916" s="179"/>
      <c r="L916" s="179"/>
    </row>
    <row r="917" spans="2:12" ht="21" customHeight="1" x14ac:dyDescent="0.35">
      <c r="B917" s="152"/>
      <c r="E917" s="179"/>
      <c r="F917" s="179"/>
      <c r="G917" s="179"/>
      <c r="H917" s="179"/>
      <c r="I917" s="179"/>
      <c r="J917" s="179"/>
      <c r="K917" s="179"/>
      <c r="L917" s="179"/>
    </row>
    <row r="918" spans="2:12" ht="21" customHeight="1" x14ac:dyDescent="0.35">
      <c r="B918" s="152"/>
      <c r="E918" s="179"/>
      <c r="F918" s="179"/>
      <c r="G918" s="179"/>
      <c r="H918" s="179"/>
      <c r="I918" s="179"/>
      <c r="J918" s="179"/>
      <c r="K918" s="179"/>
      <c r="L918" s="179"/>
    </row>
    <row r="919" spans="2:12" ht="21" customHeight="1" x14ac:dyDescent="0.35">
      <c r="B919" s="152"/>
      <c r="E919" s="179"/>
      <c r="F919" s="179"/>
      <c r="G919" s="179"/>
      <c r="H919" s="179"/>
      <c r="I919" s="179"/>
      <c r="J919" s="179"/>
      <c r="K919" s="179"/>
      <c r="L919" s="179"/>
    </row>
    <row r="920" spans="2:12" ht="21" customHeight="1" x14ac:dyDescent="0.35">
      <c r="B920" s="152"/>
      <c r="E920" s="179"/>
      <c r="F920" s="179"/>
      <c r="G920" s="179"/>
      <c r="H920" s="179"/>
      <c r="I920" s="179"/>
      <c r="J920" s="179"/>
      <c r="K920" s="179"/>
      <c r="L920" s="179"/>
    </row>
    <row r="921" spans="2:12" ht="21" customHeight="1" x14ac:dyDescent="0.35">
      <c r="B921" s="152"/>
      <c r="E921" s="179"/>
      <c r="F921" s="179"/>
      <c r="G921" s="179"/>
      <c r="H921" s="179"/>
      <c r="I921" s="179"/>
      <c r="J921" s="179"/>
      <c r="K921" s="179"/>
      <c r="L921" s="179"/>
    </row>
    <row r="922" spans="2:12" ht="21" customHeight="1" x14ac:dyDescent="0.35">
      <c r="B922" s="152"/>
      <c r="E922" s="179"/>
      <c r="F922" s="179"/>
      <c r="G922" s="179"/>
      <c r="H922" s="179"/>
      <c r="I922" s="179"/>
      <c r="J922" s="179"/>
      <c r="K922" s="179"/>
      <c r="L922" s="179"/>
    </row>
    <row r="923" spans="2:12" ht="21" customHeight="1" x14ac:dyDescent="0.35">
      <c r="B923" s="152"/>
      <c r="E923" s="179"/>
      <c r="F923" s="179"/>
      <c r="G923" s="179"/>
      <c r="H923" s="179"/>
      <c r="I923" s="179"/>
      <c r="J923" s="179"/>
      <c r="K923" s="179"/>
      <c r="L923" s="179"/>
    </row>
    <row r="924" spans="2:12" ht="21" customHeight="1" x14ac:dyDescent="0.35">
      <c r="B924" s="152"/>
      <c r="E924" s="179"/>
      <c r="F924" s="179"/>
      <c r="G924" s="179"/>
      <c r="H924" s="179"/>
      <c r="I924" s="179"/>
      <c r="J924" s="179"/>
      <c r="K924" s="179"/>
      <c r="L924" s="179"/>
    </row>
    <row r="925" spans="2:12" ht="21" customHeight="1" x14ac:dyDescent="0.35">
      <c r="B925" s="152"/>
      <c r="E925" s="179"/>
      <c r="F925" s="179"/>
      <c r="G925" s="179"/>
      <c r="H925" s="179"/>
      <c r="I925" s="179"/>
      <c r="J925" s="179"/>
      <c r="K925" s="179"/>
      <c r="L925" s="179"/>
    </row>
    <row r="926" spans="2:12" ht="21" customHeight="1" x14ac:dyDescent="0.35">
      <c r="B926" s="152"/>
      <c r="E926" s="179"/>
      <c r="F926" s="179"/>
      <c r="G926" s="179"/>
      <c r="H926" s="179"/>
      <c r="I926" s="179"/>
      <c r="J926" s="179"/>
      <c r="K926" s="179"/>
      <c r="L926" s="179"/>
    </row>
    <row r="927" spans="2:12" ht="21" customHeight="1" x14ac:dyDescent="0.35">
      <c r="B927" s="152"/>
      <c r="E927" s="179"/>
      <c r="F927" s="179"/>
      <c r="G927" s="179"/>
      <c r="H927" s="179"/>
      <c r="I927" s="179"/>
      <c r="J927" s="179"/>
      <c r="K927" s="179"/>
      <c r="L927" s="179"/>
    </row>
    <row r="928" spans="2:12" ht="21" customHeight="1" x14ac:dyDescent="0.35">
      <c r="B928" s="152"/>
      <c r="E928" s="179"/>
      <c r="F928" s="179"/>
      <c r="G928" s="179"/>
      <c r="H928" s="179"/>
      <c r="I928" s="179"/>
      <c r="J928" s="179"/>
      <c r="K928" s="179"/>
      <c r="L928" s="179"/>
    </row>
    <row r="929" spans="2:12" ht="21" customHeight="1" x14ac:dyDescent="0.35">
      <c r="B929" s="152"/>
      <c r="E929" s="179"/>
      <c r="F929" s="179"/>
      <c r="G929" s="179"/>
      <c r="H929" s="179"/>
      <c r="I929" s="179"/>
      <c r="J929" s="179"/>
      <c r="K929" s="179"/>
      <c r="L929" s="179"/>
    </row>
    <row r="930" spans="2:12" ht="21" customHeight="1" x14ac:dyDescent="0.35">
      <c r="B930" s="152"/>
      <c r="E930" s="179"/>
      <c r="F930" s="179"/>
      <c r="G930" s="179"/>
      <c r="H930" s="179"/>
      <c r="I930" s="179"/>
      <c r="J930" s="179"/>
      <c r="K930" s="179"/>
      <c r="L930" s="179"/>
    </row>
    <row r="931" spans="2:12" ht="21" customHeight="1" x14ac:dyDescent="0.35">
      <c r="B931" s="152"/>
      <c r="E931" s="179"/>
      <c r="F931" s="179"/>
      <c r="G931" s="179"/>
      <c r="H931" s="179"/>
      <c r="I931" s="179"/>
      <c r="J931" s="179"/>
      <c r="K931" s="179"/>
      <c r="L931" s="179"/>
    </row>
    <row r="932" spans="2:12" ht="21" customHeight="1" x14ac:dyDescent="0.35">
      <c r="B932" s="152"/>
      <c r="E932" s="179"/>
      <c r="F932" s="179"/>
      <c r="G932" s="179"/>
      <c r="H932" s="179"/>
      <c r="I932" s="179"/>
      <c r="J932" s="179"/>
      <c r="K932" s="179"/>
      <c r="L932" s="179"/>
    </row>
    <row r="933" spans="2:12" ht="21" customHeight="1" x14ac:dyDescent="0.35">
      <c r="B933" s="152"/>
      <c r="E933" s="179"/>
      <c r="F933" s="179"/>
      <c r="G933" s="179"/>
      <c r="H933" s="179"/>
      <c r="I933" s="179"/>
      <c r="J933" s="179"/>
      <c r="K933" s="179"/>
      <c r="L933" s="179"/>
    </row>
    <row r="934" spans="2:12" ht="21" customHeight="1" x14ac:dyDescent="0.35">
      <c r="B934" s="152"/>
      <c r="E934" s="179"/>
      <c r="F934" s="179"/>
      <c r="G934" s="179"/>
      <c r="H934" s="179"/>
      <c r="I934" s="179"/>
      <c r="J934" s="179"/>
      <c r="K934" s="179"/>
      <c r="L934" s="179"/>
    </row>
    <row r="935" spans="2:12" ht="21" customHeight="1" x14ac:dyDescent="0.35">
      <c r="B935" s="152"/>
      <c r="E935" s="179"/>
      <c r="F935" s="179"/>
      <c r="G935" s="179"/>
      <c r="H935" s="179"/>
      <c r="I935" s="179"/>
      <c r="J935" s="179"/>
      <c r="K935" s="179"/>
      <c r="L935" s="179"/>
    </row>
    <row r="936" spans="2:12" ht="21" customHeight="1" x14ac:dyDescent="0.35">
      <c r="B936" s="152"/>
      <c r="E936" s="179"/>
      <c r="F936" s="179"/>
      <c r="G936" s="179"/>
      <c r="H936" s="179"/>
      <c r="I936" s="179"/>
      <c r="J936" s="179"/>
      <c r="K936" s="179"/>
      <c r="L936" s="179"/>
    </row>
    <row r="937" spans="2:12" ht="21" customHeight="1" x14ac:dyDescent="0.35">
      <c r="B937" s="152"/>
      <c r="E937" s="179"/>
      <c r="F937" s="179"/>
      <c r="G937" s="179"/>
      <c r="H937" s="179"/>
      <c r="I937" s="179"/>
      <c r="J937" s="179"/>
      <c r="K937" s="179"/>
      <c r="L937" s="179"/>
    </row>
    <row r="938" spans="2:12" ht="21" customHeight="1" x14ac:dyDescent="0.35">
      <c r="B938" s="152"/>
      <c r="E938" s="179"/>
      <c r="F938" s="179"/>
      <c r="G938" s="179"/>
      <c r="H938" s="179"/>
      <c r="I938" s="179"/>
      <c r="J938" s="179"/>
      <c r="K938" s="179"/>
      <c r="L938" s="179"/>
    </row>
    <row r="939" spans="2:12" ht="21" customHeight="1" x14ac:dyDescent="0.35">
      <c r="B939" s="152"/>
      <c r="E939" s="179"/>
      <c r="F939" s="179"/>
      <c r="G939" s="179"/>
      <c r="H939" s="179"/>
      <c r="I939" s="179"/>
      <c r="J939" s="179"/>
      <c r="K939" s="179"/>
      <c r="L939" s="179"/>
    </row>
    <row r="940" spans="2:12" ht="21" customHeight="1" x14ac:dyDescent="0.35">
      <c r="B940" s="152"/>
      <c r="E940" s="179"/>
      <c r="F940" s="179"/>
      <c r="G940" s="179"/>
      <c r="H940" s="179"/>
      <c r="I940" s="179"/>
      <c r="J940" s="179"/>
      <c r="K940" s="179"/>
      <c r="L940" s="179"/>
    </row>
    <row r="941" spans="2:12" ht="21" customHeight="1" x14ac:dyDescent="0.35">
      <c r="B941" s="152"/>
      <c r="E941" s="179"/>
      <c r="F941" s="179"/>
      <c r="G941" s="179"/>
      <c r="H941" s="179"/>
      <c r="I941" s="179"/>
      <c r="J941" s="179"/>
      <c r="K941" s="179"/>
      <c r="L941" s="179"/>
    </row>
    <row r="942" spans="2:12" ht="21" customHeight="1" x14ac:dyDescent="0.35">
      <c r="B942" s="152"/>
      <c r="E942" s="179"/>
      <c r="F942" s="179"/>
      <c r="G942" s="179"/>
      <c r="H942" s="179"/>
      <c r="I942" s="179"/>
      <c r="J942" s="179"/>
      <c r="K942" s="179"/>
      <c r="L942" s="179"/>
    </row>
    <row r="943" spans="2:12" ht="21" customHeight="1" x14ac:dyDescent="0.35">
      <c r="B943" s="152"/>
      <c r="E943" s="179"/>
      <c r="F943" s="179"/>
      <c r="G943" s="179"/>
      <c r="H943" s="179"/>
      <c r="I943" s="179"/>
      <c r="J943" s="179"/>
      <c r="K943" s="179"/>
      <c r="L943" s="179"/>
    </row>
    <row r="944" spans="2:12" ht="21" customHeight="1" x14ac:dyDescent="0.35">
      <c r="B944" s="152"/>
      <c r="E944" s="179"/>
      <c r="F944" s="179"/>
      <c r="G944" s="179"/>
      <c r="H944" s="179"/>
      <c r="I944" s="179"/>
      <c r="J944" s="179"/>
      <c r="K944" s="179"/>
      <c r="L944" s="179"/>
    </row>
    <row r="945" spans="2:12" ht="21" customHeight="1" x14ac:dyDescent="0.35">
      <c r="B945" s="152"/>
      <c r="E945" s="179"/>
      <c r="F945" s="179"/>
      <c r="G945" s="179"/>
      <c r="H945" s="179"/>
      <c r="I945" s="179"/>
      <c r="J945" s="179"/>
      <c r="K945" s="179"/>
      <c r="L945" s="179"/>
    </row>
    <row r="946" spans="2:12" ht="21" customHeight="1" x14ac:dyDescent="0.35">
      <c r="B946" s="152"/>
      <c r="E946" s="179"/>
      <c r="F946" s="179"/>
      <c r="G946" s="179"/>
      <c r="H946" s="179"/>
      <c r="I946" s="179"/>
      <c r="J946" s="179"/>
      <c r="K946" s="179"/>
      <c r="L946" s="179"/>
    </row>
    <row r="947" spans="2:12" ht="21" customHeight="1" x14ac:dyDescent="0.35">
      <c r="B947" s="152"/>
      <c r="E947" s="179"/>
      <c r="F947" s="179"/>
      <c r="G947" s="179"/>
      <c r="H947" s="179"/>
      <c r="I947" s="179"/>
      <c r="J947" s="179"/>
      <c r="K947" s="179"/>
      <c r="L947" s="179"/>
    </row>
    <row r="948" spans="2:12" ht="21" customHeight="1" x14ac:dyDescent="0.35">
      <c r="B948" s="152"/>
      <c r="E948" s="179"/>
      <c r="F948" s="179"/>
      <c r="G948" s="179"/>
      <c r="H948" s="179"/>
      <c r="I948" s="179"/>
      <c r="J948" s="179"/>
      <c r="K948" s="179"/>
      <c r="L948" s="179"/>
    </row>
    <row r="949" spans="2:12" ht="21" customHeight="1" x14ac:dyDescent="0.35">
      <c r="B949" s="152"/>
      <c r="E949" s="179"/>
      <c r="F949" s="179"/>
      <c r="G949" s="179"/>
      <c r="H949" s="179"/>
      <c r="I949" s="179"/>
      <c r="J949" s="179"/>
      <c r="K949" s="179"/>
      <c r="L949" s="179"/>
    </row>
    <row r="950" spans="2:12" ht="21" customHeight="1" x14ac:dyDescent="0.35">
      <c r="B950" s="152"/>
      <c r="E950" s="179"/>
      <c r="F950" s="179"/>
      <c r="G950" s="179"/>
      <c r="H950" s="179"/>
      <c r="I950" s="179"/>
      <c r="J950" s="179"/>
      <c r="K950" s="179"/>
      <c r="L950" s="179"/>
    </row>
    <row r="951" spans="2:12" ht="21" customHeight="1" x14ac:dyDescent="0.35">
      <c r="B951" s="152"/>
      <c r="E951" s="179"/>
      <c r="F951" s="179"/>
      <c r="G951" s="179"/>
      <c r="H951" s="179"/>
      <c r="I951" s="179"/>
      <c r="J951" s="179"/>
      <c r="K951" s="179"/>
      <c r="L951" s="179"/>
    </row>
    <row r="952" spans="2:12" ht="21" customHeight="1" x14ac:dyDescent="0.35">
      <c r="B952" s="152"/>
      <c r="E952" s="179"/>
      <c r="F952" s="179"/>
      <c r="G952" s="179"/>
      <c r="H952" s="179"/>
      <c r="I952" s="179"/>
      <c r="J952" s="179"/>
      <c r="K952" s="179"/>
      <c r="L952" s="179"/>
    </row>
    <row r="953" spans="2:12" ht="21" customHeight="1" x14ac:dyDescent="0.35">
      <c r="B953" s="152"/>
      <c r="E953" s="179"/>
      <c r="F953" s="179"/>
      <c r="G953" s="179"/>
      <c r="H953" s="179"/>
      <c r="I953" s="179"/>
      <c r="J953" s="179"/>
      <c r="K953" s="179"/>
      <c r="L953" s="179"/>
    </row>
    <row r="954" spans="2:12" ht="21" customHeight="1" x14ac:dyDescent="0.35">
      <c r="B954" s="152"/>
      <c r="E954" s="179"/>
      <c r="F954" s="179"/>
      <c r="G954" s="179"/>
      <c r="H954" s="179"/>
      <c r="I954" s="179"/>
      <c r="J954" s="179"/>
      <c r="K954" s="179"/>
      <c r="L954" s="179"/>
    </row>
    <row r="955" spans="2:12" ht="21" customHeight="1" x14ac:dyDescent="0.35">
      <c r="B955" s="152"/>
      <c r="E955" s="179"/>
      <c r="F955" s="179"/>
      <c r="G955" s="179"/>
      <c r="H955" s="179"/>
      <c r="I955" s="179"/>
      <c r="J955" s="179"/>
      <c r="K955" s="179"/>
      <c r="L955" s="179"/>
    </row>
    <row r="956" spans="2:12" ht="21" customHeight="1" x14ac:dyDescent="0.35">
      <c r="B956" s="152"/>
      <c r="E956" s="179"/>
      <c r="F956" s="179"/>
      <c r="G956" s="179"/>
      <c r="H956" s="179"/>
      <c r="I956" s="179"/>
      <c r="J956" s="179"/>
      <c r="K956" s="179"/>
      <c r="L956" s="179"/>
    </row>
    <row r="957" spans="2:12" ht="21" customHeight="1" x14ac:dyDescent="0.35">
      <c r="B957" s="152"/>
      <c r="E957" s="179"/>
      <c r="F957" s="179"/>
      <c r="G957" s="179"/>
      <c r="H957" s="179"/>
      <c r="I957" s="179"/>
      <c r="J957" s="179"/>
      <c r="K957" s="179"/>
      <c r="L957" s="179"/>
    </row>
    <row r="958" spans="2:12" ht="21" customHeight="1" x14ac:dyDescent="0.35">
      <c r="B958" s="152"/>
      <c r="E958" s="179"/>
      <c r="F958" s="179"/>
      <c r="G958" s="179"/>
      <c r="H958" s="179"/>
      <c r="I958" s="179"/>
      <c r="J958" s="179"/>
      <c r="K958" s="179"/>
      <c r="L958" s="179"/>
    </row>
    <row r="959" spans="2:12" ht="21" customHeight="1" x14ac:dyDescent="0.35">
      <c r="B959" s="152"/>
      <c r="E959" s="179"/>
      <c r="F959" s="179"/>
      <c r="G959" s="179"/>
      <c r="H959" s="179"/>
      <c r="I959" s="179"/>
      <c r="J959" s="179"/>
      <c r="K959" s="179"/>
      <c r="L959" s="179"/>
    </row>
    <row r="960" spans="2:12" ht="21" customHeight="1" x14ac:dyDescent="0.35">
      <c r="B960" s="152"/>
      <c r="E960" s="179"/>
      <c r="F960" s="179"/>
      <c r="G960" s="179"/>
      <c r="H960" s="179"/>
      <c r="I960" s="179"/>
      <c r="J960" s="179"/>
      <c r="K960" s="179"/>
      <c r="L960" s="179"/>
    </row>
    <row r="961" spans="2:12" ht="21" customHeight="1" x14ac:dyDescent="0.35">
      <c r="B961" s="152"/>
      <c r="E961" s="179"/>
      <c r="F961" s="179"/>
      <c r="G961" s="179"/>
      <c r="H961" s="179"/>
      <c r="I961" s="179"/>
      <c r="J961" s="179"/>
      <c r="K961" s="179"/>
      <c r="L961" s="179"/>
    </row>
    <row r="962" spans="2:12" ht="21" customHeight="1" x14ac:dyDescent="0.35">
      <c r="B962" s="152"/>
      <c r="E962" s="179"/>
      <c r="F962" s="179"/>
      <c r="G962" s="179"/>
      <c r="H962" s="179"/>
      <c r="I962" s="179"/>
      <c r="J962" s="179"/>
      <c r="K962" s="179"/>
      <c r="L962" s="179"/>
    </row>
    <row r="963" spans="2:12" ht="21" customHeight="1" x14ac:dyDescent="0.35">
      <c r="B963" s="152"/>
      <c r="E963" s="179"/>
      <c r="F963" s="179"/>
      <c r="G963" s="179"/>
      <c r="H963" s="179"/>
      <c r="I963" s="179"/>
      <c r="J963" s="179"/>
      <c r="K963" s="179"/>
      <c r="L963" s="179"/>
    </row>
    <row r="964" spans="2:12" ht="21" customHeight="1" x14ac:dyDescent="0.35">
      <c r="B964" s="152"/>
      <c r="E964" s="179"/>
      <c r="F964" s="179"/>
      <c r="G964" s="179"/>
      <c r="H964" s="179"/>
      <c r="I964" s="179"/>
      <c r="J964" s="179"/>
      <c r="K964" s="179"/>
      <c r="L964" s="179"/>
    </row>
    <row r="965" spans="2:12" ht="21" customHeight="1" x14ac:dyDescent="0.35">
      <c r="B965" s="152"/>
      <c r="E965" s="179"/>
      <c r="F965" s="179"/>
      <c r="G965" s="179"/>
      <c r="H965" s="179"/>
      <c r="I965" s="179"/>
      <c r="J965" s="179"/>
      <c r="K965" s="179"/>
      <c r="L965" s="179"/>
    </row>
    <row r="966" spans="2:12" ht="21" customHeight="1" x14ac:dyDescent="0.35">
      <c r="B966" s="152"/>
      <c r="E966" s="179"/>
      <c r="F966" s="179"/>
      <c r="G966" s="179"/>
      <c r="H966" s="179"/>
      <c r="I966" s="179"/>
      <c r="J966" s="179"/>
      <c r="K966" s="179"/>
      <c r="L966" s="179"/>
    </row>
    <row r="967" spans="2:12" ht="21" customHeight="1" x14ac:dyDescent="0.35">
      <c r="B967" s="152"/>
      <c r="E967" s="179"/>
      <c r="F967" s="179"/>
      <c r="G967" s="179"/>
      <c r="H967" s="179"/>
      <c r="I967" s="179"/>
      <c r="J967" s="179"/>
      <c r="K967" s="179"/>
      <c r="L967" s="179"/>
    </row>
    <row r="968" spans="2:12" ht="21" customHeight="1" x14ac:dyDescent="0.35">
      <c r="B968" s="152"/>
      <c r="E968" s="179"/>
      <c r="F968" s="179"/>
      <c r="G968" s="179"/>
      <c r="H968" s="179"/>
      <c r="I968" s="179"/>
      <c r="J968" s="179"/>
      <c r="K968" s="179"/>
      <c r="L968" s="179"/>
    </row>
    <row r="969" spans="2:12" ht="21" customHeight="1" x14ac:dyDescent="0.35">
      <c r="B969" s="152"/>
      <c r="E969" s="179"/>
      <c r="F969" s="179"/>
      <c r="G969" s="179"/>
      <c r="H969" s="179"/>
      <c r="I969" s="179"/>
      <c r="J969" s="179"/>
      <c r="K969" s="179"/>
      <c r="L969" s="179"/>
    </row>
    <row r="970" spans="2:12" ht="21" customHeight="1" x14ac:dyDescent="0.35">
      <c r="B970" s="152"/>
      <c r="E970" s="179"/>
      <c r="F970" s="179"/>
      <c r="G970" s="179"/>
      <c r="H970" s="179"/>
      <c r="I970" s="179"/>
      <c r="J970" s="179"/>
      <c r="K970" s="179"/>
      <c r="L970" s="179"/>
    </row>
    <row r="971" spans="2:12" ht="21" customHeight="1" x14ac:dyDescent="0.35">
      <c r="B971" s="152"/>
      <c r="E971" s="179"/>
      <c r="F971" s="179"/>
      <c r="G971" s="179"/>
      <c r="H971" s="179"/>
      <c r="I971" s="179"/>
      <c r="J971" s="179"/>
      <c r="K971" s="179"/>
      <c r="L971" s="179"/>
    </row>
    <row r="972" spans="2:12" ht="21" customHeight="1" x14ac:dyDescent="0.35">
      <c r="B972" s="152"/>
      <c r="E972" s="179"/>
      <c r="F972" s="179"/>
      <c r="G972" s="179"/>
      <c r="H972" s="179"/>
      <c r="I972" s="179"/>
      <c r="J972" s="179"/>
      <c r="K972" s="179"/>
      <c r="L972" s="179"/>
    </row>
    <row r="973" spans="2:12" ht="21" customHeight="1" x14ac:dyDescent="0.35">
      <c r="B973" s="152"/>
      <c r="E973" s="179"/>
      <c r="F973" s="179"/>
      <c r="G973" s="179"/>
      <c r="H973" s="179"/>
      <c r="I973" s="179"/>
      <c r="J973" s="179"/>
      <c r="K973" s="179"/>
      <c r="L973" s="179"/>
    </row>
    <row r="974" spans="2:12" ht="21" customHeight="1" x14ac:dyDescent="0.35">
      <c r="B974" s="152"/>
      <c r="E974" s="179"/>
      <c r="F974" s="179"/>
      <c r="G974" s="179"/>
      <c r="H974" s="179"/>
      <c r="I974" s="179"/>
      <c r="J974" s="179"/>
      <c r="K974" s="179"/>
      <c r="L974" s="179"/>
    </row>
    <row r="975" spans="2:12" ht="21" customHeight="1" x14ac:dyDescent="0.35">
      <c r="B975" s="152"/>
      <c r="E975" s="179"/>
      <c r="F975" s="179"/>
      <c r="G975" s="179"/>
      <c r="H975" s="179"/>
      <c r="I975" s="179"/>
      <c r="J975" s="179"/>
      <c r="K975" s="179"/>
      <c r="L975" s="179"/>
    </row>
    <row r="976" spans="2:12" ht="21" customHeight="1" x14ac:dyDescent="0.35">
      <c r="B976" s="152"/>
      <c r="E976" s="179"/>
      <c r="F976" s="179"/>
      <c r="G976" s="179"/>
      <c r="H976" s="179"/>
      <c r="I976" s="179"/>
      <c r="J976" s="179"/>
      <c r="K976" s="179"/>
      <c r="L976" s="179"/>
    </row>
    <row r="977" spans="2:12" ht="21" customHeight="1" x14ac:dyDescent="0.35">
      <c r="B977" s="152"/>
      <c r="E977" s="179"/>
      <c r="F977" s="179"/>
      <c r="G977" s="179"/>
      <c r="H977" s="179"/>
      <c r="I977" s="179"/>
      <c r="J977" s="179"/>
      <c r="K977" s="179"/>
      <c r="L977" s="179"/>
    </row>
    <row r="978" spans="2:12" ht="21" customHeight="1" x14ac:dyDescent="0.35">
      <c r="B978" s="152"/>
      <c r="E978" s="179"/>
      <c r="F978" s="179"/>
      <c r="G978" s="179"/>
      <c r="H978" s="179"/>
      <c r="I978" s="179"/>
      <c r="J978" s="179"/>
      <c r="K978" s="179"/>
      <c r="L978" s="179"/>
    </row>
    <row r="979" spans="2:12" ht="21" customHeight="1" x14ac:dyDescent="0.35">
      <c r="B979" s="152"/>
      <c r="E979" s="179"/>
      <c r="F979" s="179"/>
      <c r="G979" s="179"/>
      <c r="H979" s="179"/>
      <c r="I979" s="179"/>
      <c r="J979" s="179"/>
      <c r="K979" s="179"/>
      <c r="L979" s="179"/>
    </row>
    <row r="980" spans="2:12" ht="21" customHeight="1" x14ac:dyDescent="0.35">
      <c r="B980" s="152"/>
      <c r="E980" s="179"/>
      <c r="F980" s="179"/>
      <c r="G980" s="179"/>
      <c r="H980" s="179"/>
      <c r="I980" s="179"/>
      <c r="J980" s="179"/>
      <c r="K980" s="179"/>
      <c r="L980" s="179"/>
    </row>
    <row r="981" spans="2:12" ht="21" customHeight="1" x14ac:dyDescent="0.35">
      <c r="B981" s="152"/>
      <c r="E981" s="179"/>
      <c r="F981" s="179"/>
      <c r="G981" s="179"/>
      <c r="H981" s="179"/>
      <c r="I981" s="179"/>
      <c r="J981" s="179"/>
      <c r="K981" s="179"/>
      <c r="L981" s="179"/>
    </row>
    <row r="982" spans="2:12" ht="21" customHeight="1" x14ac:dyDescent="0.35">
      <c r="B982" s="152"/>
      <c r="E982" s="179"/>
      <c r="F982" s="179"/>
      <c r="G982" s="179"/>
      <c r="H982" s="179"/>
      <c r="I982" s="179"/>
      <c r="J982" s="179"/>
      <c r="K982" s="179"/>
      <c r="L982" s="179"/>
    </row>
    <row r="983" spans="2:12" ht="21" customHeight="1" x14ac:dyDescent="0.35">
      <c r="B983" s="152"/>
      <c r="E983" s="179"/>
      <c r="F983" s="179"/>
      <c r="G983" s="179"/>
      <c r="H983" s="179"/>
      <c r="I983" s="179"/>
      <c r="J983" s="179"/>
      <c r="K983" s="179"/>
      <c r="L983" s="179"/>
    </row>
    <row r="984" spans="2:12" ht="21" customHeight="1" x14ac:dyDescent="0.35">
      <c r="B984" s="152"/>
      <c r="E984" s="179"/>
      <c r="F984" s="179"/>
      <c r="G984" s="179"/>
      <c r="H984" s="179"/>
      <c r="I984" s="179"/>
      <c r="J984" s="179"/>
      <c r="K984" s="179"/>
      <c r="L984" s="179"/>
    </row>
    <row r="985" spans="2:12" ht="21" customHeight="1" x14ac:dyDescent="0.35">
      <c r="B985" s="152"/>
      <c r="E985" s="179"/>
      <c r="F985" s="179"/>
      <c r="G985" s="179"/>
      <c r="H985" s="179"/>
      <c r="I985" s="179"/>
      <c r="J985" s="179"/>
      <c r="K985" s="179"/>
      <c r="L985" s="179"/>
    </row>
    <row r="986" spans="2:12" ht="21" customHeight="1" x14ac:dyDescent="0.35">
      <c r="B986" s="152"/>
      <c r="E986" s="179"/>
      <c r="F986" s="179"/>
      <c r="G986" s="179"/>
      <c r="H986" s="179"/>
      <c r="I986" s="179"/>
      <c r="J986" s="179"/>
      <c r="K986" s="179"/>
      <c r="L986" s="179"/>
    </row>
    <row r="987" spans="2:12" ht="21" customHeight="1" x14ac:dyDescent="0.35">
      <c r="B987" s="152"/>
      <c r="E987" s="179"/>
      <c r="F987" s="179"/>
      <c r="G987" s="179"/>
      <c r="H987" s="179"/>
      <c r="I987" s="179"/>
      <c r="J987" s="179"/>
      <c r="K987" s="179"/>
      <c r="L987" s="179"/>
    </row>
    <row r="988" spans="2:12" ht="21" customHeight="1" x14ac:dyDescent="0.35">
      <c r="B988" s="152"/>
      <c r="E988" s="179"/>
      <c r="F988" s="179"/>
      <c r="G988" s="179"/>
      <c r="H988" s="179"/>
      <c r="I988" s="179"/>
      <c r="J988" s="179"/>
      <c r="K988" s="179"/>
      <c r="L988" s="179"/>
    </row>
    <row r="989" spans="2:12" ht="21" customHeight="1" x14ac:dyDescent="0.35">
      <c r="B989" s="152"/>
      <c r="E989" s="179"/>
      <c r="F989" s="179"/>
      <c r="G989" s="179"/>
      <c r="H989" s="179"/>
      <c r="I989" s="179"/>
      <c r="J989" s="179"/>
      <c r="K989" s="179"/>
      <c r="L989" s="179"/>
    </row>
    <row r="990" spans="2:12" ht="21" customHeight="1" x14ac:dyDescent="0.35">
      <c r="B990" s="152"/>
      <c r="E990" s="179"/>
      <c r="F990" s="179"/>
      <c r="G990" s="179"/>
      <c r="H990" s="179"/>
      <c r="I990" s="179"/>
      <c r="J990" s="179"/>
      <c r="K990" s="179"/>
      <c r="L990" s="179"/>
    </row>
    <row r="991" spans="2:12" ht="21" customHeight="1" x14ac:dyDescent="0.35">
      <c r="B991" s="152"/>
      <c r="E991" s="179"/>
      <c r="F991" s="179"/>
      <c r="G991" s="179"/>
      <c r="H991" s="179"/>
      <c r="I991" s="179"/>
      <c r="J991" s="179"/>
      <c r="K991" s="179"/>
      <c r="L991" s="179"/>
    </row>
    <row r="992" spans="2:12" ht="21" customHeight="1" x14ac:dyDescent="0.35">
      <c r="B992" s="152"/>
      <c r="E992" s="179"/>
      <c r="F992" s="179"/>
      <c r="G992" s="179"/>
      <c r="H992" s="179"/>
      <c r="I992" s="179"/>
      <c r="J992" s="179"/>
      <c r="K992" s="179"/>
      <c r="L992" s="179"/>
    </row>
    <row r="993" spans="2:12" ht="21" customHeight="1" x14ac:dyDescent="0.35">
      <c r="B993" s="152"/>
      <c r="E993" s="179"/>
      <c r="F993" s="179"/>
      <c r="G993" s="179"/>
      <c r="H993" s="179"/>
      <c r="I993" s="179"/>
      <c r="J993" s="179"/>
      <c r="K993" s="179"/>
      <c r="L993" s="179"/>
    </row>
    <row r="994" spans="2:12" ht="21" customHeight="1" x14ac:dyDescent="0.35">
      <c r="B994" s="152"/>
      <c r="E994" s="179"/>
      <c r="F994" s="179"/>
      <c r="G994" s="179"/>
      <c r="H994" s="179"/>
      <c r="I994" s="179"/>
      <c r="J994" s="179"/>
      <c r="K994" s="179"/>
      <c r="L994" s="179"/>
    </row>
    <row r="995" spans="2:12" ht="21" customHeight="1" x14ac:dyDescent="0.35">
      <c r="B995" s="152"/>
      <c r="E995" s="179"/>
      <c r="F995" s="179"/>
      <c r="G995" s="179"/>
      <c r="H995" s="179"/>
      <c r="I995" s="179"/>
      <c r="J995" s="179"/>
      <c r="K995" s="179"/>
      <c r="L995" s="179"/>
    </row>
    <row r="996" spans="2:12" ht="21" customHeight="1" x14ac:dyDescent="0.35">
      <c r="B996" s="152"/>
      <c r="E996" s="179"/>
      <c r="F996" s="179"/>
      <c r="G996" s="179"/>
      <c r="H996" s="179"/>
      <c r="I996" s="179"/>
      <c r="J996" s="179"/>
      <c r="K996" s="179"/>
      <c r="L996" s="179"/>
    </row>
    <row r="997" spans="2:12" ht="21" customHeight="1" x14ac:dyDescent="0.35">
      <c r="B997" s="152"/>
      <c r="E997" s="179"/>
      <c r="F997" s="179"/>
      <c r="G997" s="179"/>
      <c r="H997" s="179"/>
      <c r="I997" s="179"/>
      <c r="J997" s="179"/>
      <c r="K997" s="179"/>
      <c r="L997" s="179"/>
    </row>
    <row r="998" spans="2:12" ht="21" customHeight="1" x14ac:dyDescent="0.35">
      <c r="B998" s="152"/>
      <c r="E998" s="179"/>
      <c r="F998" s="179"/>
      <c r="G998" s="179"/>
      <c r="H998" s="179"/>
      <c r="I998" s="179"/>
      <c r="J998" s="179"/>
      <c r="K998" s="179"/>
      <c r="L998" s="179"/>
    </row>
    <row r="999" spans="2:12" ht="21" customHeight="1" x14ac:dyDescent="0.35">
      <c r="B999" s="152"/>
      <c r="E999" s="179"/>
      <c r="F999" s="179"/>
      <c r="G999" s="179"/>
      <c r="H999" s="179"/>
      <c r="I999" s="179"/>
      <c r="J999" s="179"/>
      <c r="K999" s="179"/>
      <c r="L999" s="179"/>
    </row>
    <row r="1000" spans="2:12" ht="21" customHeight="1" x14ac:dyDescent="0.35">
      <c r="B1000" s="152"/>
      <c r="E1000" s="179"/>
      <c r="F1000" s="179"/>
      <c r="G1000" s="179"/>
      <c r="H1000" s="179"/>
      <c r="I1000" s="179"/>
      <c r="J1000" s="179"/>
      <c r="K1000" s="179"/>
      <c r="L1000" s="179"/>
    </row>
  </sheetData>
  <mergeCells count="5">
    <mergeCell ref="B1:D3"/>
    <mergeCell ref="E1:N3"/>
    <mergeCell ref="R1:U1"/>
    <mergeCell ref="R2:U2"/>
    <mergeCell ref="R3:U3"/>
  </mergeCells>
  <conditionalFormatting sqref="R6:T42">
    <cfRule type="containsText" dxfId="8" priority="1" operator="containsText" text="Moderado">
      <formula>NOT(ISERROR(SEARCH(("Moderado"),(R6))))</formula>
    </cfRule>
    <cfRule type="containsText" dxfId="7" priority="2" operator="containsText" text="Mayor">
      <formula>NOT(ISERROR(SEARCH(("Mayor"),(R6))))</formula>
    </cfRule>
    <cfRule type="containsText" dxfId="6" priority="3" operator="containsText" text="Catastrofico">
      <formula>NOT(ISERROR(SEARCH(("Catastrofico"),(R6))))</formula>
    </cfRule>
  </conditionalFormatting>
  <dataValidations count="1">
    <dataValidation type="list" allowBlank="1" showErrorMessage="1" sqref="E6:L41" xr:uid="{00000000-0002-0000-0400-000001000000}">
      <formula1>$AH$4:$AH$7</formula1>
    </dataValidation>
  </dataValidations>
  <pageMargins left="0.7" right="0.7" top="0.75" bottom="0.75" header="0" footer="0"/>
  <pageSetup orientation="portrait"/>
  <drawing r:id="rId1"/>
  <legacyDrawing r:id="rId2"/>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FORMULAS!$S$3:$S$6</xm:f>
          </x14:formula1>
          <xm:sqref>U6:U41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baseColWidth="10" defaultColWidth="14.42578125" defaultRowHeight="15" customHeight="1" x14ac:dyDescent="0.25"/>
  <cols>
    <col min="1" max="1" width="12.28515625" customWidth="1"/>
    <col min="2" max="2" width="12" customWidth="1"/>
    <col min="3" max="3" width="37.85546875" customWidth="1"/>
    <col min="4" max="4" width="91.28515625" customWidth="1"/>
    <col min="5" max="5" width="29.85546875" customWidth="1"/>
    <col min="6" max="26" width="11.42578125" customWidth="1"/>
  </cols>
  <sheetData>
    <row r="1" spans="1:26" ht="18" x14ac:dyDescent="0.25">
      <c r="A1" s="510" t="s">
        <v>536</v>
      </c>
      <c r="B1" s="367"/>
      <c r="C1" s="367"/>
      <c r="D1" s="367"/>
      <c r="E1" s="367"/>
      <c r="F1" s="501"/>
      <c r="G1" s="197"/>
      <c r="H1" s="197"/>
      <c r="I1" s="197"/>
      <c r="J1" s="197"/>
      <c r="K1" s="197"/>
      <c r="L1" s="197"/>
      <c r="M1" s="197"/>
      <c r="N1" s="197"/>
      <c r="O1" s="197"/>
      <c r="P1" s="197"/>
      <c r="Q1" s="197"/>
      <c r="R1" s="197"/>
      <c r="S1" s="197"/>
      <c r="T1" s="197"/>
      <c r="U1" s="197"/>
      <c r="V1" s="197"/>
      <c r="W1" s="197"/>
      <c r="X1" s="197"/>
      <c r="Y1" s="197"/>
      <c r="Z1" s="197"/>
    </row>
    <row r="2" spans="1:26" ht="18" x14ac:dyDescent="0.25">
      <c r="A2" s="510" t="s">
        <v>537</v>
      </c>
      <c r="B2" s="367"/>
      <c r="C2" s="367"/>
      <c r="D2" s="367"/>
      <c r="E2" s="367"/>
      <c r="F2" s="501"/>
      <c r="G2" s="197"/>
      <c r="H2" s="197"/>
      <c r="I2" s="197"/>
      <c r="J2" s="197"/>
      <c r="K2" s="197"/>
      <c r="L2" s="197"/>
      <c r="M2" s="197"/>
      <c r="N2" s="197"/>
      <c r="O2" s="197"/>
      <c r="P2" s="197"/>
      <c r="Q2" s="197"/>
      <c r="R2" s="197"/>
      <c r="S2" s="197"/>
      <c r="T2" s="197"/>
      <c r="U2" s="197"/>
      <c r="V2" s="197"/>
      <c r="W2" s="197"/>
      <c r="X2" s="197"/>
      <c r="Y2" s="197"/>
      <c r="Z2" s="197"/>
    </row>
    <row r="3" spans="1:26" ht="18" x14ac:dyDescent="0.25">
      <c r="A3" s="510" t="s">
        <v>538</v>
      </c>
      <c r="B3" s="367"/>
      <c r="C3" s="367"/>
      <c r="D3" s="367"/>
      <c r="E3" s="367"/>
      <c r="F3" s="501"/>
      <c r="G3" s="197"/>
      <c r="H3" s="197"/>
      <c r="I3" s="197"/>
      <c r="J3" s="197"/>
      <c r="K3" s="197"/>
      <c r="L3" s="197"/>
      <c r="M3" s="197"/>
      <c r="N3" s="197"/>
      <c r="O3" s="197"/>
      <c r="P3" s="197"/>
      <c r="Q3" s="197"/>
      <c r="R3" s="197"/>
      <c r="S3" s="197"/>
      <c r="T3" s="197"/>
      <c r="U3" s="197"/>
      <c r="V3" s="197"/>
      <c r="W3" s="197"/>
      <c r="X3" s="197"/>
      <c r="Y3" s="197"/>
      <c r="Z3" s="197"/>
    </row>
    <row r="4" spans="1:26" x14ac:dyDescent="0.25">
      <c r="A4" s="511" t="s">
        <v>540</v>
      </c>
      <c r="B4" s="367"/>
      <c r="C4" s="367"/>
      <c r="D4" s="367"/>
      <c r="E4" s="367"/>
      <c r="F4" s="501"/>
      <c r="G4" s="197"/>
      <c r="H4" s="197"/>
      <c r="I4" s="197"/>
      <c r="J4" s="197"/>
      <c r="K4" s="197"/>
      <c r="L4" s="197"/>
      <c r="M4" s="197"/>
      <c r="N4" s="197"/>
      <c r="O4" s="197"/>
      <c r="P4" s="197"/>
      <c r="Q4" s="197"/>
      <c r="R4" s="197"/>
      <c r="S4" s="197"/>
      <c r="T4" s="197"/>
      <c r="U4" s="197"/>
      <c r="V4" s="197"/>
      <c r="W4" s="197"/>
      <c r="X4" s="197"/>
      <c r="Y4" s="197"/>
      <c r="Z4" s="197"/>
    </row>
    <row r="5" spans="1:26" ht="15.75" x14ac:dyDescent="0.25">
      <c r="A5" s="199" t="s">
        <v>541</v>
      </c>
      <c r="B5" s="199" t="s">
        <v>542</v>
      </c>
      <c r="C5" s="199" t="s">
        <v>27</v>
      </c>
      <c r="D5" s="199" t="s">
        <v>543</v>
      </c>
      <c r="E5" s="199" t="s">
        <v>544</v>
      </c>
      <c r="F5" s="200"/>
      <c r="G5" s="197"/>
      <c r="H5" s="200"/>
      <c r="I5" s="200"/>
      <c r="J5" s="200"/>
      <c r="K5" s="200"/>
      <c r="L5" s="200"/>
      <c r="M5" s="200"/>
      <c r="N5" s="200"/>
      <c r="O5" s="200"/>
      <c r="P5" s="200"/>
      <c r="Q5" s="200"/>
      <c r="R5" s="200"/>
      <c r="S5" s="200"/>
      <c r="T5" s="200"/>
      <c r="U5" s="200"/>
      <c r="V5" s="200"/>
      <c r="W5" s="200"/>
      <c r="X5" s="200"/>
      <c r="Y5" s="200"/>
      <c r="Z5" s="200"/>
    </row>
    <row r="6" spans="1:26" x14ac:dyDescent="0.25">
      <c r="A6" s="201">
        <v>46023</v>
      </c>
      <c r="B6" s="202">
        <v>1</v>
      </c>
      <c r="C6" s="203"/>
      <c r="D6" s="204" t="s">
        <v>545</v>
      </c>
      <c r="E6" s="204" t="s">
        <v>546</v>
      </c>
      <c r="F6" s="197"/>
      <c r="G6" s="197"/>
      <c r="H6" s="197"/>
      <c r="I6" s="197"/>
      <c r="J6" s="197"/>
      <c r="K6" s="197"/>
      <c r="L6" s="197"/>
      <c r="M6" s="197"/>
      <c r="N6" s="197"/>
      <c r="O6" s="197"/>
      <c r="P6" s="197"/>
      <c r="Q6" s="197"/>
      <c r="R6" s="197"/>
      <c r="S6" s="197"/>
      <c r="T6" s="197"/>
      <c r="U6" s="197"/>
      <c r="V6" s="197"/>
      <c r="W6" s="197"/>
      <c r="X6" s="197"/>
      <c r="Y6" s="197"/>
      <c r="Z6" s="197"/>
    </row>
    <row r="7" spans="1:26" x14ac:dyDescent="0.25">
      <c r="A7" s="201"/>
      <c r="B7" s="202"/>
      <c r="C7" s="203"/>
      <c r="D7" s="205"/>
      <c r="E7" s="206"/>
      <c r="F7" s="197"/>
      <c r="G7" s="197"/>
      <c r="H7" s="197"/>
      <c r="I7" s="197"/>
      <c r="J7" s="197"/>
      <c r="K7" s="197"/>
      <c r="L7" s="197"/>
      <c r="M7" s="197"/>
      <c r="N7" s="197"/>
      <c r="O7" s="197"/>
      <c r="P7" s="197"/>
      <c r="Q7" s="197"/>
      <c r="R7" s="197"/>
      <c r="S7" s="197"/>
      <c r="T7" s="197"/>
      <c r="U7" s="197"/>
      <c r="V7" s="197"/>
      <c r="W7" s="197"/>
      <c r="X7" s="197"/>
      <c r="Y7" s="197"/>
      <c r="Z7" s="197"/>
    </row>
    <row r="8" spans="1:26" x14ac:dyDescent="0.25">
      <c r="A8" s="201"/>
      <c r="B8" s="202"/>
      <c r="C8" s="207"/>
      <c r="D8" s="205"/>
      <c r="E8" s="206"/>
      <c r="F8" s="197"/>
      <c r="G8" s="197"/>
      <c r="H8" s="197"/>
      <c r="I8" s="197"/>
      <c r="J8" s="197"/>
      <c r="K8" s="197"/>
      <c r="L8" s="197"/>
      <c r="M8" s="197"/>
      <c r="N8" s="197"/>
      <c r="O8" s="197"/>
      <c r="P8" s="197"/>
      <c r="Q8" s="197"/>
      <c r="R8" s="197"/>
      <c r="S8" s="197"/>
      <c r="T8" s="197"/>
      <c r="U8" s="197"/>
      <c r="V8" s="197"/>
      <c r="W8" s="197"/>
      <c r="X8" s="197"/>
      <c r="Y8" s="197"/>
      <c r="Z8" s="197"/>
    </row>
    <row r="9" spans="1:26" x14ac:dyDescent="0.25">
      <c r="A9" s="201"/>
      <c r="B9" s="202"/>
      <c r="C9" s="206"/>
      <c r="D9" s="205"/>
      <c r="E9" s="206"/>
      <c r="F9" s="197"/>
      <c r="G9" s="197"/>
      <c r="H9" s="197"/>
      <c r="I9" s="197"/>
      <c r="J9" s="197"/>
      <c r="K9" s="197"/>
      <c r="L9" s="197"/>
      <c r="M9" s="197"/>
      <c r="N9" s="197"/>
      <c r="O9" s="197"/>
      <c r="P9" s="197"/>
      <c r="Q9" s="197"/>
      <c r="R9" s="197"/>
      <c r="S9" s="197"/>
      <c r="T9" s="197"/>
      <c r="U9" s="197"/>
      <c r="V9" s="197"/>
      <c r="W9" s="197"/>
      <c r="X9" s="197"/>
      <c r="Y9" s="197"/>
      <c r="Z9" s="197"/>
    </row>
    <row r="10" spans="1:26" x14ac:dyDescent="0.25">
      <c r="A10" s="201"/>
      <c r="B10" s="202"/>
      <c r="C10" s="210"/>
      <c r="D10" s="205"/>
      <c r="E10" s="206"/>
      <c r="F10" s="197"/>
      <c r="G10" s="197"/>
      <c r="H10" s="197"/>
      <c r="I10" s="197"/>
      <c r="J10" s="197"/>
      <c r="K10" s="197"/>
      <c r="L10" s="197"/>
      <c r="M10" s="197"/>
      <c r="N10" s="197"/>
      <c r="O10" s="197"/>
      <c r="P10" s="197"/>
      <c r="Q10" s="197"/>
      <c r="R10" s="197"/>
      <c r="S10" s="197"/>
      <c r="T10" s="197"/>
      <c r="U10" s="197"/>
      <c r="V10" s="197"/>
      <c r="W10" s="197"/>
      <c r="X10" s="197"/>
      <c r="Y10" s="197"/>
      <c r="Z10" s="197"/>
    </row>
    <row r="11" spans="1:26" x14ac:dyDescent="0.25">
      <c r="A11" s="201"/>
      <c r="B11" s="202"/>
      <c r="C11" s="212"/>
      <c r="D11" s="205"/>
      <c r="E11" s="206"/>
      <c r="F11" s="197"/>
      <c r="G11" s="197"/>
      <c r="H11" s="197"/>
      <c r="I11" s="197"/>
      <c r="J11" s="197"/>
      <c r="K11" s="197"/>
      <c r="L11" s="197"/>
      <c r="M11" s="197"/>
      <c r="N11" s="197"/>
      <c r="O11" s="197"/>
      <c r="P11" s="197"/>
      <c r="Q11" s="197"/>
      <c r="R11" s="197"/>
      <c r="S11" s="197"/>
      <c r="T11" s="197"/>
      <c r="U11" s="197"/>
      <c r="V11" s="197"/>
      <c r="W11" s="197"/>
      <c r="X11" s="197"/>
      <c r="Y11" s="197"/>
      <c r="Z11" s="197"/>
    </row>
    <row r="12" spans="1:26" x14ac:dyDescent="0.25">
      <c r="A12" s="201"/>
      <c r="B12" s="202"/>
      <c r="C12" s="203"/>
      <c r="D12" s="205"/>
      <c r="E12" s="206"/>
      <c r="F12" s="197"/>
      <c r="G12" s="197"/>
      <c r="H12" s="197"/>
      <c r="I12" s="197"/>
      <c r="J12" s="197"/>
      <c r="K12" s="197"/>
      <c r="L12" s="197"/>
      <c r="M12" s="197"/>
      <c r="N12" s="197"/>
      <c r="O12" s="197"/>
      <c r="P12" s="197"/>
      <c r="Q12" s="197"/>
      <c r="R12" s="197"/>
      <c r="S12" s="197"/>
      <c r="T12" s="197"/>
      <c r="U12" s="197"/>
      <c r="V12" s="197"/>
      <c r="W12" s="197"/>
      <c r="X12" s="197"/>
      <c r="Y12" s="197"/>
      <c r="Z12" s="197"/>
    </row>
    <row r="13" spans="1:26" x14ac:dyDescent="0.25">
      <c r="A13" s="201"/>
      <c r="B13" s="202"/>
      <c r="C13" s="202"/>
      <c r="D13" s="205"/>
      <c r="E13" s="206"/>
      <c r="F13" s="197"/>
      <c r="G13" s="197"/>
      <c r="H13" s="197"/>
      <c r="I13" s="197"/>
      <c r="J13" s="197"/>
      <c r="K13" s="197"/>
      <c r="L13" s="197"/>
      <c r="M13" s="197"/>
      <c r="N13" s="197"/>
      <c r="O13" s="197"/>
      <c r="P13" s="197"/>
      <c r="Q13" s="197"/>
      <c r="R13" s="197"/>
      <c r="S13" s="197"/>
      <c r="T13" s="197"/>
      <c r="U13" s="197"/>
      <c r="V13" s="197"/>
      <c r="W13" s="197"/>
      <c r="X13" s="197"/>
      <c r="Y13" s="197"/>
      <c r="Z13" s="197"/>
    </row>
    <row r="14" spans="1:26" x14ac:dyDescent="0.25">
      <c r="A14" s="201"/>
      <c r="B14" s="202"/>
      <c r="C14" s="212"/>
      <c r="D14" s="215"/>
      <c r="E14" s="216"/>
      <c r="F14" s="197"/>
      <c r="G14" s="197"/>
      <c r="H14" s="197"/>
      <c r="I14" s="197"/>
      <c r="J14" s="197"/>
      <c r="K14" s="197"/>
      <c r="L14" s="197"/>
      <c r="M14" s="197"/>
      <c r="N14" s="197"/>
      <c r="O14" s="197"/>
      <c r="P14" s="197"/>
      <c r="Q14" s="197"/>
      <c r="R14" s="197"/>
      <c r="S14" s="197"/>
      <c r="T14" s="197"/>
      <c r="U14" s="197"/>
      <c r="V14" s="197"/>
      <c r="W14" s="197"/>
      <c r="X14" s="197"/>
      <c r="Y14" s="197"/>
      <c r="Z14" s="197"/>
    </row>
    <row r="15" spans="1:26" x14ac:dyDescent="0.25">
      <c r="A15" s="201"/>
      <c r="B15" s="202"/>
      <c r="C15" s="212"/>
      <c r="D15" s="215"/>
      <c r="E15" s="216"/>
      <c r="F15" s="197"/>
      <c r="G15" s="197"/>
      <c r="H15" s="197"/>
      <c r="I15" s="197"/>
      <c r="J15" s="197"/>
      <c r="K15" s="197"/>
      <c r="L15" s="197"/>
      <c r="M15" s="197"/>
      <c r="N15" s="197"/>
      <c r="O15" s="197"/>
      <c r="P15" s="197"/>
      <c r="Q15" s="197"/>
      <c r="R15" s="197"/>
      <c r="S15" s="197"/>
      <c r="T15" s="197"/>
      <c r="U15" s="197"/>
      <c r="V15" s="197"/>
      <c r="W15" s="197"/>
      <c r="X15" s="197"/>
      <c r="Y15" s="197"/>
      <c r="Z15" s="197"/>
    </row>
    <row r="16" spans="1:26" x14ac:dyDescent="0.25">
      <c r="A16" s="201"/>
      <c r="B16" s="202"/>
      <c r="C16" s="212"/>
      <c r="D16" s="215"/>
      <c r="E16" s="216"/>
      <c r="F16" s="197"/>
      <c r="G16" s="197"/>
      <c r="H16" s="197"/>
      <c r="I16" s="197"/>
      <c r="J16" s="197"/>
      <c r="K16" s="197"/>
      <c r="L16" s="197"/>
      <c r="M16" s="197"/>
      <c r="N16" s="197"/>
      <c r="O16" s="197"/>
      <c r="P16" s="197"/>
      <c r="Q16" s="197"/>
      <c r="R16" s="197"/>
      <c r="S16" s="197"/>
      <c r="T16" s="197"/>
      <c r="U16" s="197"/>
      <c r="V16" s="197"/>
      <c r="W16" s="197"/>
      <c r="X16" s="197"/>
      <c r="Y16" s="197"/>
      <c r="Z16" s="197"/>
    </row>
    <row r="17" spans="1:26" x14ac:dyDescent="0.25">
      <c r="A17" s="201"/>
      <c r="B17" s="202"/>
      <c r="C17" s="218"/>
      <c r="D17" s="215"/>
      <c r="E17" s="216"/>
      <c r="F17" s="197"/>
      <c r="G17" s="197"/>
      <c r="H17" s="197"/>
      <c r="I17" s="197"/>
      <c r="J17" s="197"/>
      <c r="K17" s="197"/>
      <c r="L17" s="197"/>
      <c r="M17" s="197"/>
      <c r="N17" s="197"/>
      <c r="O17" s="197"/>
      <c r="P17" s="197"/>
      <c r="Q17" s="197"/>
      <c r="R17" s="197"/>
      <c r="S17" s="197"/>
      <c r="T17" s="197"/>
      <c r="U17" s="197"/>
      <c r="V17" s="197"/>
      <c r="W17" s="197"/>
      <c r="X17" s="197"/>
      <c r="Y17" s="197"/>
      <c r="Z17" s="197"/>
    </row>
    <row r="18" spans="1:26" x14ac:dyDescent="0.25">
      <c r="A18" s="201"/>
      <c r="B18" s="202"/>
      <c r="C18" s="218"/>
      <c r="D18" s="215"/>
      <c r="E18" s="216"/>
      <c r="F18" s="197"/>
      <c r="G18" s="197"/>
      <c r="H18" s="197"/>
      <c r="I18" s="197"/>
      <c r="J18" s="197"/>
      <c r="K18" s="197"/>
      <c r="L18" s="197"/>
      <c r="M18" s="197"/>
      <c r="N18" s="197"/>
      <c r="O18" s="197"/>
      <c r="P18" s="197"/>
      <c r="Q18" s="197"/>
      <c r="R18" s="197"/>
      <c r="S18" s="197"/>
      <c r="T18" s="197"/>
      <c r="U18" s="197"/>
      <c r="V18" s="197"/>
      <c r="W18" s="197"/>
      <c r="X18" s="197"/>
      <c r="Y18" s="197"/>
      <c r="Z18" s="197"/>
    </row>
    <row r="19" spans="1:26" x14ac:dyDescent="0.25">
      <c r="A19" s="201"/>
      <c r="B19" s="202"/>
      <c r="C19" s="218"/>
      <c r="D19" s="215"/>
      <c r="E19" s="216"/>
      <c r="F19" s="197"/>
      <c r="G19" s="197"/>
      <c r="H19" s="197"/>
      <c r="I19" s="197"/>
      <c r="J19" s="197"/>
      <c r="K19" s="197"/>
      <c r="L19" s="197"/>
      <c r="M19" s="197"/>
      <c r="N19" s="197"/>
      <c r="O19" s="197"/>
      <c r="P19" s="197"/>
      <c r="Q19" s="197"/>
      <c r="R19" s="197"/>
      <c r="S19" s="197"/>
      <c r="T19" s="197"/>
      <c r="U19" s="197"/>
      <c r="V19" s="197"/>
      <c r="W19" s="197"/>
      <c r="X19" s="197"/>
      <c r="Y19" s="197"/>
      <c r="Z19" s="197"/>
    </row>
    <row r="20" spans="1:26" x14ac:dyDescent="0.25">
      <c r="A20" s="201"/>
      <c r="B20" s="202"/>
      <c r="C20" s="218"/>
      <c r="D20" s="215"/>
      <c r="E20" s="216"/>
      <c r="F20" s="197"/>
      <c r="G20" s="197"/>
      <c r="H20" s="197"/>
      <c r="I20" s="197"/>
      <c r="J20" s="197"/>
      <c r="K20" s="197"/>
      <c r="L20" s="197"/>
      <c r="M20" s="197"/>
      <c r="N20" s="197"/>
      <c r="O20" s="197"/>
      <c r="P20" s="197"/>
      <c r="Q20" s="197"/>
      <c r="R20" s="197"/>
      <c r="S20" s="197"/>
      <c r="T20" s="197"/>
      <c r="U20" s="197"/>
      <c r="V20" s="197"/>
      <c r="W20" s="197"/>
      <c r="X20" s="197"/>
      <c r="Y20" s="197"/>
      <c r="Z20" s="197"/>
    </row>
    <row r="21" spans="1:26" ht="15.75" customHeight="1" x14ac:dyDescent="0.25">
      <c r="A21" s="201"/>
      <c r="B21" s="202"/>
      <c r="C21" s="218"/>
      <c r="D21" s="215"/>
      <c r="E21" s="216"/>
      <c r="F21" s="197"/>
      <c r="G21" s="197"/>
      <c r="H21" s="197"/>
      <c r="I21" s="197"/>
      <c r="J21" s="197"/>
      <c r="K21" s="197"/>
      <c r="L21" s="197"/>
      <c r="M21" s="197"/>
      <c r="N21" s="197"/>
      <c r="O21" s="197"/>
      <c r="P21" s="197"/>
      <c r="Q21" s="197"/>
      <c r="R21" s="197"/>
      <c r="S21" s="197"/>
      <c r="T21" s="197"/>
      <c r="U21" s="197"/>
      <c r="V21" s="197"/>
      <c r="W21" s="197"/>
      <c r="X21" s="197"/>
      <c r="Y21" s="197"/>
      <c r="Z21" s="197"/>
    </row>
    <row r="22" spans="1:26" ht="15.75" customHeight="1" x14ac:dyDescent="0.25">
      <c r="A22" s="201"/>
      <c r="B22" s="202"/>
      <c r="C22" s="222"/>
      <c r="D22" s="215"/>
      <c r="E22" s="216"/>
      <c r="F22" s="197"/>
      <c r="G22" s="197"/>
      <c r="H22" s="197"/>
      <c r="I22" s="197"/>
      <c r="J22" s="197"/>
      <c r="K22" s="197"/>
      <c r="L22" s="197"/>
      <c r="M22" s="197"/>
      <c r="N22" s="197"/>
      <c r="O22" s="197"/>
      <c r="P22" s="197"/>
      <c r="Q22" s="197"/>
      <c r="R22" s="197"/>
      <c r="S22" s="197"/>
      <c r="T22" s="197"/>
      <c r="U22" s="197"/>
      <c r="V22" s="197"/>
      <c r="W22" s="197"/>
      <c r="X22" s="197"/>
      <c r="Y22" s="197"/>
      <c r="Z22" s="197"/>
    </row>
    <row r="23" spans="1:26" ht="15.75" customHeight="1" x14ac:dyDescent="0.25">
      <c r="A23" s="201"/>
      <c r="B23" s="202"/>
      <c r="C23" s="222"/>
      <c r="D23" s="215"/>
      <c r="E23" s="216"/>
      <c r="F23" s="197"/>
      <c r="G23" s="197"/>
      <c r="H23" s="197"/>
      <c r="I23" s="197"/>
      <c r="J23" s="197"/>
      <c r="K23" s="197"/>
      <c r="L23" s="197"/>
      <c r="M23" s="197"/>
      <c r="N23" s="197"/>
      <c r="O23" s="197"/>
      <c r="P23" s="197"/>
      <c r="Q23" s="197"/>
      <c r="R23" s="197"/>
      <c r="S23" s="197"/>
      <c r="T23" s="197"/>
      <c r="U23" s="197"/>
      <c r="V23" s="197"/>
      <c r="W23" s="197"/>
      <c r="X23" s="197"/>
      <c r="Y23" s="197"/>
      <c r="Z23" s="197"/>
    </row>
    <row r="24" spans="1:26" ht="15.75" customHeight="1" x14ac:dyDescent="0.25">
      <c r="A24" s="201"/>
      <c r="B24" s="202"/>
      <c r="C24" s="222"/>
      <c r="D24" s="215"/>
      <c r="E24" s="216"/>
      <c r="F24" s="197"/>
      <c r="G24" s="197"/>
      <c r="H24" s="197"/>
      <c r="I24" s="197"/>
      <c r="J24" s="197"/>
      <c r="K24" s="197"/>
      <c r="L24" s="197"/>
      <c r="M24" s="197"/>
      <c r="N24" s="197"/>
      <c r="O24" s="197"/>
      <c r="P24" s="197"/>
      <c r="Q24" s="197"/>
      <c r="R24" s="197"/>
      <c r="S24" s="197"/>
      <c r="T24" s="197"/>
      <c r="U24" s="197"/>
      <c r="V24" s="197"/>
      <c r="W24" s="197"/>
      <c r="X24" s="197"/>
      <c r="Y24" s="197"/>
      <c r="Z24" s="197"/>
    </row>
    <row r="25" spans="1:26" ht="15.75" customHeight="1" x14ac:dyDescent="0.25">
      <c r="A25" s="201"/>
      <c r="B25" s="202"/>
      <c r="C25" s="222"/>
      <c r="D25" s="215"/>
      <c r="E25" s="216"/>
      <c r="F25" s="197"/>
      <c r="G25" s="197"/>
      <c r="H25" s="197"/>
      <c r="I25" s="197"/>
      <c r="J25" s="197"/>
      <c r="K25" s="197"/>
      <c r="L25" s="197"/>
      <c r="M25" s="197"/>
      <c r="N25" s="197"/>
      <c r="O25" s="197"/>
      <c r="P25" s="197"/>
      <c r="Q25" s="197"/>
      <c r="R25" s="197"/>
      <c r="S25" s="197"/>
      <c r="T25" s="197"/>
      <c r="U25" s="197"/>
      <c r="V25" s="197"/>
      <c r="W25" s="197"/>
      <c r="X25" s="197"/>
      <c r="Y25" s="197"/>
      <c r="Z25" s="197"/>
    </row>
    <row r="26" spans="1:26" ht="15.75" customHeight="1" x14ac:dyDescent="0.25">
      <c r="A26" s="201"/>
      <c r="B26" s="202"/>
      <c r="C26" s="222"/>
      <c r="D26" s="215"/>
      <c r="E26" s="216"/>
      <c r="F26" s="197"/>
      <c r="G26" s="197"/>
      <c r="H26" s="197"/>
      <c r="I26" s="197"/>
      <c r="J26" s="197"/>
      <c r="K26" s="197"/>
      <c r="L26" s="197"/>
      <c r="M26" s="197"/>
      <c r="N26" s="197"/>
      <c r="O26" s="197"/>
      <c r="P26" s="197"/>
      <c r="Q26" s="197"/>
      <c r="R26" s="197"/>
      <c r="S26" s="197"/>
      <c r="T26" s="197"/>
      <c r="U26" s="197"/>
      <c r="V26" s="197"/>
      <c r="W26" s="197"/>
      <c r="X26" s="197"/>
      <c r="Y26" s="197"/>
      <c r="Z26" s="197"/>
    </row>
    <row r="27" spans="1:26" ht="15.75" customHeight="1" x14ac:dyDescent="0.25">
      <c r="A27" s="201"/>
      <c r="B27" s="202"/>
      <c r="C27" s="222"/>
      <c r="D27" s="215"/>
      <c r="E27" s="216"/>
      <c r="F27" s="197"/>
      <c r="G27" s="197"/>
      <c r="H27" s="197"/>
      <c r="I27" s="197"/>
      <c r="J27" s="197"/>
      <c r="K27" s="197"/>
      <c r="L27" s="197"/>
      <c r="M27" s="197"/>
      <c r="N27" s="197"/>
      <c r="O27" s="197"/>
      <c r="P27" s="197"/>
      <c r="Q27" s="197"/>
      <c r="R27" s="197"/>
      <c r="S27" s="197"/>
      <c r="T27" s="197"/>
      <c r="U27" s="197"/>
      <c r="V27" s="197"/>
      <c r="W27" s="197"/>
      <c r="X27" s="197"/>
      <c r="Y27" s="197"/>
      <c r="Z27" s="197"/>
    </row>
    <row r="28" spans="1:26" ht="15.75" customHeight="1" x14ac:dyDescent="0.25">
      <c r="A28" s="201"/>
      <c r="B28" s="202"/>
      <c r="C28" s="222"/>
      <c r="D28" s="215"/>
      <c r="E28" s="216"/>
      <c r="F28" s="197"/>
      <c r="G28" s="197"/>
      <c r="H28" s="197"/>
      <c r="I28" s="197"/>
      <c r="J28" s="197"/>
      <c r="K28" s="197"/>
      <c r="L28" s="197"/>
      <c r="M28" s="197"/>
      <c r="N28" s="197"/>
      <c r="O28" s="197"/>
      <c r="P28" s="197"/>
      <c r="Q28" s="197"/>
      <c r="R28" s="197"/>
      <c r="S28" s="197"/>
      <c r="T28" s="197"/>
      <c r="U28" s="197"/>
      <c r="V28" s="197"/>
      <c r="W28" s="197"/>
      <c r="X28" s="197"/>
      <c r="Y28" s="197"/>
      <c r="Z28" s="197"/>
    </row>
    <row r="29" spans="1:26" ht="15.75" customHeight="1" x14ac:dyDescent="0.25">
      <c r="A29" s="201"/>
      <c r="B29" s="202"/>
      <c r="C29" s="222"/>
      <c r="D29" s="215"/>
      <c r="E29" s="216"/>
      <c r="F29" s="197"/>
      <c r="G29" s="197"/>
      <c r="H29" s="197"/>
      <c r="I29" s="197"/>
      <c r="J29" s="197"/>
      <c r="K29" s="197"/>
      <c r="L29" s="197"/>
      <c r="M29" s="197"/>
      <c r="N29" s="197"/>
      <c r="O29" s="197"/>
      <c r="P29" s="197"/>
      <c r="Q29" s="197"/>
      <c r="R29" s="197"/>
      <c r="S29" s="197"/>
      <c r="T29" s="197"/>
      <c r="U29" s="197"/>
      <c r="V29" s="197"/>
      <c r="W29" s="197"/>
      <c r="X29" s="197"/>
      <c r="Y29" s="197"/>
      <c r="Z29" s="197"/>
    </row>
    <row r="30" spans="1:26" ht="15.75" customHeight="1" x14ac:dyDescent="0.25">
      <c r="A30" s="201"/>
      <c r="B30" s="202"/>
      <c r="C30" s="222"/>
      <c r="D30" s="215"/>
      <c r="E30" s="216"/>
      <c r="F30" s="197"/>
      <c r="G30" s="197"/>
      <c r="H30" s="197"/>
      <c r="I30" s="197"/>
      <c r="J30" s="197"/>
      <c r="K30" s="197"/>
      <c r="L30" s="197"/>
      <c r="M30" s="197"/>
      <c r="N30" s="197"/>
      <c r="O30" s="197"/>
      <c r="P30" s="197"/>
      <c r="Q30" s="197"/>
      <c r="R30" s="197"/>
      <c r="S30" s="197"/>
      <c r="T30" s="197"/>
      <c r="U30" s="197"/>
      <c r="V30" s="197"/>
      <c r="W30" s="197"/>
      <c r="X30" s="197"/>
      <c r="Y30" s="197"/>
      <c r="Z30" s="197"/>
    </row>
    <row r="31" spans="1:26" ht="15.75" customHeight="1" x14ac:dyDescent="0.25">
      <c r="A31" s="201"/>
      <c r="B31" s="202"/>
      <c r="C31" s="212"/>
      <c r="D31" s="215"/>
      <c r="E31" s="216"/>
      <c r="F31" s="197"/>
      <c r="G31" s="197"/>
      <c r="H31" s="197"/>
      <c r="I31" s="197"/>
      <c r="J31" s="197"/>
      <c r="K31" s="197"/>
      <c r="L31" s="197"/>
      <c r="M31" s="197"/>
      <c r="N31" s="197"/>
      <c r="O31" s="197"/>
      <c r="P31" s="197"/>
      <c r="Q31" s="197"/>
      <c r="R31" s="197"/>
      <c r="S31" s="197"/>
      <c r="T31" s="197"/>
      <c r="U31" s="197"/>
      <c r="V31" s="197"/>
      <c r="W31" s="197"/>
      <c r="X31" s="197"/>
      <c r="Y31" s="197"/>
      <c r="Z31" s="197"/>
    </row>
    <row r="32" spans="1:26" ht="15.75" customHeight="1" x14ac:dyDescent="0.25">
      <c r="A32" s="201"/>
      <c r="B32" s="202"/>
      <c r="C32" s="212"/>
      <c r="D32" s="215"/>
      <c r="E32" s="216"/>
      <c r="F32" s="197"/>
      <c r="G32" s="197"/>
      <c r="H32" s="197"/>
      <c r="I32" s="197"/>
      <c r="J32" s="197"/>
      <c r="K32" s="197"/>
      <c r="L32" s="197"/>
      <c r="M32" s="197"/>
      <c r="N32" s="197"/>
      <c r="O32" s="197"/>
      <c r="P32" s="197"/>
      <c r="Q32" s="197"/>
      <c r="R32" s="197"/>
      <c r="S32" s="197"/>
      <c r="T32" s="197"/>
      <c r="U32" s="197"/>
      <c r="V32" s="197"/>
      <c r="W32" s="197"/>
      <c r="X32" s="197"/>
      <c r="Y32" s="197"/>
      <c r="Z32" s="197"/>
    </row>
    <row r="33" spans="1:26" ht="15.75" customHeight="1" x14ac:dyDescent="0.25">
      <c r="A33" s="201"/>
      <c r="B33" s="202"/>
      <c r="C33" s="212"/>
      <c r="D33" s="215"/>
      <c r="E33" s="216"/>
      <c r="F33" s="197"/>
      <c r="G33" s="197"/>
      <c r="H33" s="197"/>
      <c r="I33" s="197"/>
      <c r="J33" s="197"/>
      <c r="K33" s="197"/>
      <c r="L33" s="197"/>
      <c r="M33" s="197"/>
      <c r="N33" s="197"/>
      <c r="O33" s="197"/>
      <c r="P33" s="197"/>
      <c r="Q33" s="197"/>
      <c r="R33" s="197"/>
      <c r="S33" s="197"/>
      <c r="T33" s="197"/>
      <c r="U33" s="197"/>
      <c r="V33" s="197"/>
      <c r="W33" s="197"/>
      <c r="X33" s="197"/>
      <c r="Y33" s="197"/>
      <c r="Z33" s="197"/>
    </row>
    <row r="34" spans="1:26" ht="15.75" customHeight="1" x14ac:dyDescent="0.25">
      <c r="A34" s="201"/>
      <c r="B34" s="202"/>
      <c r="C34" s="212"/>
      <c r="D34" s="215"/>
      <c r="E34" s="216"/>
      <c r="F34" s="197"/>
      <c r="G34" s="197"/>
      <c r="H34" s="197"/>
      <c r="I34" s="197"/>
      <c r="J34" s="197"/>
      <c r="K34" s="197"/>
      <c r="L34" s="197"/>
      <c r="M34" s="197"/>
      <c r="N34" s="197"/>
      <c r="O34" s="197"/>
      <c r="P34" s="197"/>
      <c r="Q34" s="197"/>
      <c r="R34" s="197"/>
      <c r="S34" s="197"/>
      <c r="T34" s="197"/>
      <c r="U34" s="197"/>
      <c r="V34" s="197"/>
      <c r="W34" s="197"/>
      <c r="X34" s="197"/>
      <c r="Y34" s="197"/>
      <c r="Z34" s="197"/>
    </row>
    <row r="35" spans="1:26" ht="15.75" customHeight="1" x14ac:dyDescent="0.25">
      <c r="A35" s="223"/>
      <c r="B35" s="224"/>
      <c r="C35" s="212"/>
      <c r="D35" s="225"/>
      <c r="E35" s="226"/>
      <c r="F35" s="197"/>
      <c r="G35" s="197"/>
      <c r="H35" s="197"/>
      <c r="I35" s="197"/>
      <c r="J35" s="197"/>
      <c r="K35" s="197"/>
      <c r="L35" s="197"/>
      <c r="M35" s="197"/>
      <c r="N35" s="197"/>
      <c r="O35" s="197"/>
      <c r="P35" s="197"/>
      <c r="Q35" s="197"/>
      <c r="R35" s="197"/>
      <c r="S35" s="197"/>
      <c r="T35" s="197"/>
      <c r="U35" s="197"/>
      <c r="V35" s="197"/>
      <c r="W35" s="197"/>
      <c r="X35" s="197"/>
      <c r="Y35" s="197"/>
      <c r="Z35" s="197"/>
    </row>
    <row r="36" spans="1:26" ht="15.75" customHeight="1" x14ac:dyDescent="0.25">
      <c r="A36" s="223"/>
      <c r="B36" s="224"/>
      <c r="C36" s="212"/>
      <c r="D36" s="225"/>
      <c r="E36" s="226"/>
      <c r="F36" s="197"/>
      <c r="G36" s="197"/>
      <c r="H36" s="197"/>
      <c r="I36" s="197"/>
      <c r="J36" s="197"/>
      <c r="K36" s="197"/>
      <c r="L36" s="197"/>
      <c r="M36" s="197"/>
      <c r="N36" s="197"/>
      <c r="O36" s="197"/>
      <c r="P36" s="197"/>
      <c r="Q36" s="197"/>
      <c r="R36" s="197"/>
      <c r="S36" s="197"/>
      <c r="T36" s="197"/>
      <c r="U36" s="197"/>
      <c r="V36" s="197"/>
      <c r="W36" s="197"/>
      <c r="X36" s="197"/>
      <c r="Y36" s="197"/>
      <c r="Z36" s="197"/>
    </row>
    <row r="37" spans="1:26" ht="15.75" customHeight="1" x14ac:dyDescent="0.25">
      <c r="A37" s="223"/>
      <c r="B37" s="224"/>
      <c r="C37" s="212"/>
      <c r="D37" s="225"/>
      <c r="E37" s="226"/>
      <c r="F37" s="197"/>
      <c r="G37" s="197"/>
      <c r="H37" s="197"/>
      <c r="I37" s="197"/>
      <c r="J37" s="197"/>
      <c r="K37" s="197"/>
      <c r="L37" s="197"/>
      <c r="M37" s="197"/>
      <c r="N37" s="197"/>
      <c r="O37" s="197"/>
      <c r="P37" s="197"/>
      <c r="Q37" s="197"/>
      <c r="R37" s="197"/>
      <c r="S37" s="197"/>
      <c r="T37" s="197"/>
      <c r="U37" s="197"/>
      <c r="V37" s="197"/>
      <c r="W37" s="197"/>
      <c r="X37" s="197"/>
      <c r="Y37" s="197"/>
      <c r="Z37" s="197"/>
    </row>
    <row r="38" spans="1:26" ht="15.75" customHeight="1" x14ac:dyDescent="0.25">
      <c r="A38" s="227"/>
      <c r="B38" s="197"/>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row>
    <row r="39" spans="1:26" ht="15.75" customHeight="1" x14ac:dyDescent="0.25">
      <c r="A39" s="227"/>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row>
    <row r="40" spans="1:26" ht="15.75" customHeight="1" x14ac:dyDescent="0.25">
      <c r="A40" s="227"/>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row>
    <row r="41" spans="1:26" ht="15.75" customHeight="1" x14ac:dyDescent="0.25">
      <c r="A41" s="227"/>
      <c r="B41" s="197"/>
      <c r="C41" s="197"/>
      <c r="D41" s="197"/>
      <c r="E41" s="197"/>
      <c r="F41" s="197"/>
      <c r="G41" s="197"/>
      <c r="H41" s="197"/>
      <c r="I41" s="197"/>
      <c r="J41" s="197"/>
      <c r="K41" s="197"/>
      <c r="L41" s="197"/>
      <c r="M41" s="197"/>
      <c r="N41" s="197"/>
      <c r="O41" s="197"/>
      <c r="P41" s="197"/>
      <c r="Q41" s="197"/>
      <c r="R41" s="197"/>
      <c r="S41" s="197"/>
      <c r="T41" s="197"/>
      <c r="U41" s="197"/>
      <c r="V41" s="197"/>
      <c r="W41" s="197"/>
      <c r="X41" s="197"/>
      <c r="Y41" s="197"/>
      <c r="Z41" s="197"/>
    </row>
    <row r="42" spans="1:26" ht="15.75" customHeight="1" x14ac:dyDescent="0.25">
      <c r="A42" s="227"/>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197"/>
      <c r="Z42" s="197"/>
    </row>
    <row r="43" spans="1:26" ht="15.75" customHeight="1" x14ac:dyDescent="0.25">
      <c r="A43" s="227"/>
      <c r="B43" s="197"/>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row>
    <row r="44" spans="1:26" ht="15.75" customHeight="1" x14ac:dyDescent="0.25">
      <c r="A44" s="227"/>
      <c r="B44" s="197"/>
      <c r="C44" s="197"/>
      <c r="D44" s="197"/>
      <c r="E44" s="197"/>
      <c r="F44" s="197"/>
      <c r="G44" s="197"/>
      <c r="H44" s="197"/>
      <c r="I44" s="197"/>
      <c r="J44" s="197"/>
      <c r="K44" s="197"/>
      <c r="L44" s="197"/>
      <c r="M44" s="197"/>
      <c r="N44" s="197"/>
      <c r="O44" s="197"/>
      <c r="P44" s="197"/>
      <c r="Q44" s="197"/>
      <c r="R44" s="197"/>
      <c r="S44" s="197"/>
      <c r="T44" s="197"/>
      <c r="U44" s="197"/>
      <c r="V44" s="197"/>
      <c r="W44" s="197"/>
      <c r="X44" s="197"/>
      <c r="Y44" s="197"/>
      <c r="Z44" s="197"/>
    </row>
    <row r="45" spans="1:26" ht="15.75" customHeight="1" x14ac:dyDescent="0.25">
      <c r="A45" s="227"/>
      <c r="B45" s="197"/>
      <c r="C45" s="197"/>
      <c r="D45" s="197"/>
      <c r="E45" s="197"/>
      <c r="F45" s="197"/>
      <c r="G45" s="197"/>
      <c r="H45" s="197"/>
      <c r="I45" s="197"/>
      <c r="J45" s="197"/>
      <c r="K45" s="197"/>
      <c r="L45" s="197"/>
      <c r="M45" s="197"/>
      <c r="N45" s="197"/>
      <c r="O45" s="197"/>
      <c r="P45" s="197"/>
      <c r="Q45" s="197"/>
      <c r="R45" s="197"/>
      <c r="S45" s="197"/>
      <c r="T45" s="197"/>
      <c r="U45" s="197"/>
      <c r="V45" s="197"/>
      <c r="W45" s="197"/>
      <c r="X45" s="197"/>
      <c r="Y45" s="197"/>
      <c r="Z45" s="197"/>
    </row>
    <row r="46" spans="1:26" ht="15.75" customHeight="1" x14ac:dyDescent="0.25">
      <c r="A46" s="227"/>
      <c r="B46" s="197"/>
      <c r="C46" s="197"/>
      <c r="D46" s="197"/>
      <c r="E46" s="197"/>
      <c r="F46" s="197"/>
      <c r="G46" s="197"/>
      <c r="H46" s="197"/>
      <c r="I46" s="197"/>
      <c r="J46" s="197"/>
      <c r="K46" s="197"/>
      <c r="L46" s="197"/>
      <c r="M46" s="197"/>
      <c r="N46" s="197"/>
      <c r="O46" s="197"/>
      <c r="P46" s="197"/>
      <c r="Q46" s="197"/>
      <c r="R46" s="197"/>
      <c r="S46" s="197"/>
      <c r="T46" s="197"/>
      <c r="U46" s="197"/>
      <c r="V46" s="197"/>
      <c r="W46" s="197"/>
      <c r="X46" s="197"/>
      <c r="Y46" s="197"/>
      <c r="Z46" s="197"/>
    </row>
    <row r="47" spans="1:26" ht="15.75" customHeight="1" x14ac:dyDescent="0.25">
      <c r="A47" s="227"/>
      <c r="B47" s="197"/>
      <c r="C47" s="197"/>
      <c r="D47" s="197"/>
      <c r="E47" s="197"/>
      <c r="F47" s="197"/>
      <c r="G47" s="197"/>
      <c r="H47" s="197"/>
      <c r="I47" s="197"/>
      <c r="J47" s="197"/>
      <c r="K47" s="197"/>
      <c r="L47" s="197"/>
      <c r="M47" s="197"/>
      <c r="N47" s="197"/>
      <c r="O47" s="197"/>
      <c r="P47" s="197"/>
      <c r="Q47" s="197"/>
      <c r="R47" s="197"/>
      <c r="S47" s="197"/>
      <c r="T47" s="197"/>
      <c r="U47" s="197"/>
      <c r="V47" s="197"/>
      <c r="W47" s="197"/>
      <c r="X47" s="197"/>
      <c r="Y47" s="197"/>
      <c r="Z47" s="197"/>
    </row>
    <row r="48" spans="1:26" ht="15.75" customHeight="1" x14ac:dyDescent="0.25">
      <c r="A48" s="227"/>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7"/>
      <c r="Z48" s="197"/>
    </row>
    <row r="49" spans="1:26" ht="15.75" customHeight="1" x14ac:dyDescent="0.25">
      <c r="A49" s="227"/>
      <c r="B49" s="197"/>
      <c r="C49" s="197"/>
      <c r="D49" s="197"/>
      <c r="E49" s="197"/>
      <c r="F49" s="197"/>
      <c r="G49" s="197"/>
      <c r="H49" s="197"/>
      <c r="I49" s="197"/>
      <c r="J49" s="197"/>
      <c r="K49" s="197"/>
      <c r="L49" s="197"/>
      <c r="M49" s="197"/>
      <c r="N49" s="197"/>
      <c r="O49" s="197"/>
      <c r="P49" s="197"/>
      <c r="Q49" s="197"/>
      <c r="R49" s="197"/>
      <c r="S49" s="197"/>
      <c r="T49" s="197"/>
      <c r="U49" s="197"/>
      <c r="V49" s="197"/>
      <c r="W49" s="197"/>
      <c r="X49" s="197"/>
      <c r="Y49" s="197"/>
      <c r="Z49" s="197"/>
    </row>
    <row r="50" spans="1:26" ht="15.75" customHeight="1" x14ac:dyDescent="0.25">
      <c r="A50" s="227"/>
      <c r="B50" s="197"/>
      <c r="C50" s="197"/>
      <c r="D50" s="197"/>
      <c r="E50" s="197"/>
      <c r="F50" s="197"/>
      <c r="G50" s="197"/>
      <c r="H50" s="197"/>
      <c r="I50" s="197"/>
      <c r="J50" s="197"/>
      <c r="K50" s="197"/>
      <c r="L50" s="197"/>
      <c r="M50" s="197"/>
      <c r="N50" s="197"/>
      <c r="O50" s="197"/>
      <c r="P50" s="197"/>
      <c r="Q50" s="197"/>
      <c r="R50" s="197"/>
      <c r="S50" s="197"/>
      <c r="T50" s="197"/>
      <c r="U50" s="197"/>
      <c r="V50" s="197"/>
      <c r="W50" s="197"/>
      <c r="X50" s="197"/>
      <c r="Y50" s="197"/>
      <c r="Z50" s="197"/>
    </row>
    <row r="51" spans="1:26" ht="15.75" customHeight="1" x14ac:dyDescent="0.25">
      <c r="A51" s="227"/>
      <c r="B51" s="197"/>
      <c r="C51" s="197"/>
      <c r="D51" s="197"/>
      <c r="E51" s="197"/>
      <c r="F51" s="197"/>
      <c r="G51" s="197"/>
      <c r="H51" s="197"/>
      <c r="I51" s="197"/>
      <c r="J51" s="197"/>
      <c r="K51" s="197"/>
      <c r="L51" s="197"/>
      <c r="M51" s="197"/>
      <c r="N51" s="197"/>
      <c r="O51" s="197"/>
      <c r="P51" s="197"/>
      <c r="Q51" s="197"/>
      <c r="R51" s="197"/>
      <c r="S51" s="197"/>
      <c r="T51" s="197"/>
      <c r="U51" s="197"/>
      <c r="V51" s="197"/>
      <c r="W51" s="197"/>
      <c r="X51" s="197"/>
      <c r="Y51" s="197"/>
      <c r="Z51" s="197"/>
    </row>
    <row r="52" spans="1:26" ht="15.75" customHeight="1" x14ac:dyDescent="0.25">
      <c r="A52" s="227"/>
      <c r="B52" s="197"/>
      <c r="C52" s="197"/>
      <c r="D52" s="197"/>
      <c r="E52" s="197"/>
      <c r="F52" s="197"/>
      <c r="G52" s="197"/>
      <c r="H52" s="197"/>
      <c r="I52" s="197"/>
      <c r="J52" s="197"/>
      <c r="K52" s="197"/>
      <c r="L52" s="197"/>
      <c r="M52" s="197"/>
      <c r="N52" s="197"/>
      <c r="O52" s="197"/>
      <c r="P52" s="197"/>
      <c r="Q52" s="197"/>
      <c r="R52" s="197"/>
      <c r="S52" s="197"/>
      <c r="T52" s="197"/>
      <c r="U52" s="197"/>
      <c r="V52" s="197"/>
      <c r="W52" s="197"/>
      <c r="X52" s="197"/>
      <c r="Y52" s="197"/>
      <c r="Z52" s="197"/>
    </row>
    <row r="53" spans="1:26" ht="15.75" customHeight="1" x14ac:dyDescent="0.25">
      <c r="A53" s="227"/>
      <c r="B53" s="197"/>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row>
    <row r="54" spans="1:26" ht="15.75" customHeight="1" x14ac:dyDescent="0.25">
      <c r="A54" s="227"/>
      <c r="B54" s="197"/>
      <c r="C54" s="197"/>
      <c r="D54" s="197"/>
      <c r="E54" s="197"/>
      <c r="F54" s="197"/>
      <c r="G54" s="197"/>
      <c r="H54" s="197"/>
      <c r="I54" s="197"/>
      <c r="J54" s="197"/>
      <c r="K54" s="197"/>
      <c r="L54" s="197"/>
      <c r="M54" s="197"/>
      <c r="N54" s="197"/>
      <c r="O54" s="197"/>
      <c r="P54" s="197"/>
      <c r="Q54" s="197"/>
      <c r="R54" s="197"/>
      <c r="S54" s="197"/>
      <c r="T54" s="197"/>
      <c r="U54" s="197"/>
      <c r="V54" s="197"/>
      <c r="W54" s="197"/>
      <c r="X54" s="197"/>
      <c r="Y54" s="197"/>
      <c r="Z54" s="197"/>
    </row>
    <row r="55" spans="1:26" ht="15.75" customHeight="1" x14ac:dyDescent="0.25">
      <c r="A55" s="227"/>
      <c r="B55" s="197"/>
      <c r="C55" s="197"/>
      <c r="D55" s="197"/>
      <c r="E55" s="197"/>
      <c r="F55" s="197"/>
      <c r="G55" s="197"/>
      <c r="H55" s="197"/>
      <c r="I55" s="197"/>
      <c r="J55" s="197"/>
      <c r="K55" s="197"/>
      <c r="L55" s="197"/>
      <c r="M55" s="197"/>
      <c r="N55" s="197"/>
      <c r="O55" s="197"/>
      <c r="P55" s="197"/>
      <c r="Q55" s="197"/>
      <c r="R55" s="197"/>
      <c r="S55" s="197"/>
      <c r="T55" s="197"/>
      <c r="U55" s="197"/>
      <c r="V55" s="197"/>
      <c r="W55" s="197"/>
      <c r="X55" s="197"/>
      <c r="Y55" s="197"/>
      <c r="Z55" s="197"/>
    </row>
    <row r="56" spans="1:26" ht="15.75" customHeight="1" x14ac:dyDescent="0.25">
      <c r="A56" s="227"/>
      <c r="B56" s="197"/>
      <c r="C56" s="197"/>
      <c r="D56" s="197"/>
      <c r="E56" s="197"/>
      <c r="F56" s="197"/>
      <c r="G56" s="197"/>
      <c r="H56" s="197"/>
      <c r="I56" s="197"/>
      <c r="J56" s="197"/>
      <c r="K56" s="197"/>
      <c r="L56" s="197"/>
      <c r="M56" s="197"/>
      <c r="N56" s="197"/>
      <c r="O56" s="197"/>
      <c r="P56" s="197"/>
      <c r="Q56" s="197"/>
      <c r="R56" s="197"/>
      <c r="S56" s="197"/>
      <c r="T56" s="197"/>
      <c r="U56" s="197"/>
      <c r="V56" s="197"/>
      <c r="W56" s="197"/>
      <c r="X56" s="197"/>
      <c r="Y56" s="197"/>
      <c r="Z56" s="197"/>
    </row>
    <row r="57" spans="1:26" ht="15.75" customHeight="1" x14ac:dyDescent="0.25">
      <c r="A57" s="227"/>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row>
    <row r="58" spans="1:26" ht="15.75" customHeight="1" x14ac:dyDescent="0.25">
      <c r="A58" s="227"/>
      <c r="B58" s="197"/>
      <c r="C58" s="197"/>
      <c r="D58" s="197"/>
      <c r="E58" s="197"/>
      <c r="F58" s="197"/>
      <c r="G58" s="197"/>
      <c r="H58" s="197"/>
      <c r="I58" s="197"/>
      <c r="J58" s="197"/>
      <c r="K58" s="197"/>
      <c r="L58" s="197"/>
      <c r="M58" s="197"/>
      <c r="N58" s="197"/>
      <c r="O58" s="197"/>
      <c r="P58" s="197"/>
      <c r="Q58" s="197"/>
      <c r="R58" s="197"/>
      <c r="S58" s="197"/>
      <c r="T58" s="197"/>
      <c r="U58" s="197"/>
      <c r="V58" s="197"/>
      <c r="W58" s="197"/>
      <c r="X58" s="197"/>
      <c r="Y58" s="197"/>
      <c r="Z58" s="197"/>
    </row>
    <row r="59" spans="1:26" ht="15.75" customHeight="1" x14ac:dyDescent="0.25">
      <c r="A59" s="227"/>
      <c r="B59" s="197"/>
      <c r="C59" s="197"/>
      <c r="D59" s="197"/>
      <c r="E59" s="197"/>
      <c r="F59" s="197"/>
      <c r="G59" s="197"/>
      <c r="H59" s="197"/>
      <c r="I59" s="197"/>
      <c r="J59" s="197"/>
      <c r="K59" s="197"/>
      <c r="L59" s="197"/>
      <c r="M59" s="197"/>
      <c r="N59" s="197"/>
      <c r="O59" s="197"/>
      <c r="P59" s="197"/>
      <c r="Q59" s="197"/>
      <c r="R59" s="197"/>
      <c r="S59" s="197"/>
      <c r="T59" s="197"/>
      <c r="U59" s="197"/>
      <c r="V59" s="197"/>
      <c r="W59" s="197"/>
      <c r="X59" s="197"/>
      <c r="Y59" s="197"/>
      <c r="Z59" s="197"/>
    </row>
    <row r="60" spans="1:26" ht="15.75" customHeight="1" x14ac:dyDescent="0.25">
      <c r="A60" s="227"/>
      <c r="B60" s="197"/>
      <c r="C60" s="197"/>
      <c r="D60" s="197"/>
      <c r="E60" s="197"/>
      <c r="F60" s="197"/>
      <c r="G60" s="197"/>
      <c r="H60" s="197"/>
      <c r="I60" s="197"/>
      <c r="J60" s="197"/>
      <c r="K60" s="197"/>
      <c r="L60" s="197"/>
      <c r="M60" s="197"/>
      <c r="N60" s="197"/>
      <c r="O60" s="197"/>
      <c r="P60" s="197"/>
      <c r="Q60" s="197"/>
      <c r="R60" s="197"/>
      <c r="S60" s="197"/>
      <c r="T60" s="197"/>
      <c r="U60" s="197"/>
      <c r="V60" s="197"/>
      <c r="W60" s="197"/>
      <c r="X60" s="197"/>
      <c r="Y60" s="197"/>
      <c r="Z60" s="197"/>
    </row>
    <row r="61" spans="1:26" ht="15.75" customHeight="1" x14ac:dyDescent="0.25">
      <c r="A61" s="227"/>
      <c r="B61" s="197"/>
      <c r="C61" s="197"/>
      <c r="D61" s="197"/>
      <c r="E61" s="197"/>
      <c r="F61" s="197"/>
      <c r="G61" s="197"/>
      <c r="H61" s="197"/>
      <c r="I61" s="197"/>
      <c r="J61" s="197"/>
      <c r="K61" s="197"/>
      <c r="L61" s="197"/>
      <c r="M61" s="197"/>
      <c r="N61" s="197"/>
      <c r="O61" s="197"/>
      <c r="P61" s="197"/>
      <c r="Q61" s="197"/>
      <c r="R61" s="197"/>
      <c r="S61" s="197"/>
      <c r="T61" s="197"/>
      <c r="U61" s="197"/>
      <c r="V61" s="197"/>
      <c r="W61" s="197"/>
      <c r="X61" s="197"/>
      <c r="Y61" s="197"/>
      <c r="Z61" s="197"/>
    </row>
    <row r="62" spans="1:26" ht="15.75" customHeight="1" x14ac:dyDescent="0.25">
      <c r="A62" s="227"/>
      <c r="B62" s="197"/>
      <c r="C62" s="197"/>
      <c r="D62" s="197"/>
      <c r="E62" s="197"/>
      <c r="F62" s="197"/>
      <c r="G62" s="197"/>
      <c r="H62" s="197"/>
      <c r="I62" s="197"/>
      <c r="J62" s="197"/>
      <c r="K62" s="197"/>
      <c r="L62" s="197"/>
      <c r="M62" s="197"/>
      <c r="N62" s="197"/>
      <c r="O62" s="197"/>
      <c r="P62" s="197"/>
      <c r="Q62" s="197"/>
      <c r="R62" s="197"/>
      <c r="S62" s="197"/>
      <c r="T62" s="197"/>
      <c r="U62" s="197"/>
      <c r="V62" s="197"/>
      <c r="W62" s="197"/>
      <c r="X62" s="197"/>
      <c r="Y62" s="197"/>
      <c r="Z62" s="197"/>
    </row>
    <row r="63" spans="1:26" ht="15.75" customHeight="1" x14ac:dyDescent="0.25">
      <c r="A63" s="227"/>
      <c r="B63" s="197"/>
      <c r="C63" s="197"/>
      <c r="D63" s="197"/>
      <c r="E63" s="197"/>
      <c r="F63" s="197"/>
      <c r="G63" s="197"/>
      <c r="H63" s="197"/>
      <c r="I63" s="197"/>
      <c r="J63" s="197"/>
      <c r="K63" s="197"/>
      <c r="L63" s="197"/>
      <c r="M63" s="197"/>
      <c r="N63" s="197"/>
      <c r="O63" s="197"/>
      <c r="P63" s="197"/>
      <c r="Q63" s="197"/>
      <c r="R63" s="197"/>
      <c r="S63" s="197"/>
      <c r="T63" s="197"/>
      <c r="U63" s="197"/>
      <c r="V63" s="197"/>
      <c r="W63" s="197"/>
      <c r="X63" s="197"/>
      <c r="Y63" s="197"/>
      <c r="Z63" s="197"/>
    </row>
    <row r="64" spans="1:26" ht="15.75" customHeight="1" x14ac:dyDescent="0.25">
      <c r="A64" s="227"/>
      <c r="B64" s="197"/>
      <c r="C64" s="197"/>
      <c r="D64" s="197"/>
      <c r="E64" s="197"/>
      <c r="F64" s="197"/>
      <c r="G64" s="197"/>
      <c r="H64" s="197"/>
      <c r="I64" s="197"/>
      <c r="J64" s="197"/>
      <c r="K64" s="197"/>
      <c r="L64" s="197"/>
      <c r="M64" s="197"/>
      <c r="N64" s="197"/>
      <c r="O64" s="197"/>
      <c r="P64" s="197"/>
      <c r="Q64" s="197"/>
      <c r="R64" s="197"/>
      <c r="S64" s="197"/>
      <c r="T64" s="197"/>
      <c r="U64" s="197"/>
      <c r="V64" s="197"/>
      <c r="W64" s="197"/>
      <c r="X64" s="197"/>
      <c r="Y64" s="197"/>
      <c r="Z64" s="197"/>
    </row>
    <row r="65" spans="1:26" ht="15.75" customHeight="1" x14ac:dyDescent="0.25">
      <c r="A65" s="227"/>
      <c r="B65" s="197"/>
      <c r="C65" s="197"/>
      <c r="D65" s="197"/>
      <c r="E65" s="197"/>
      <c r="F65" s="197"/>
      <c r="G65" s="197"/>
      <c r="H65" s="197"/>
      <c r="I65" s="197"/>
      <c r="J65" s="197"/>
      <c r="K65" s="197"/>
      <c r="L65" s="197"/>
      <c r="M65" s="197"/>
      <c r="N65" s="197"/>
      <c r="O65" s="197"/>
      <c r="P65" s="197"/>
      <c r="Q65" s="197"/>
      <c r="R65" s="197"/>
      <c r="S65" s="197"/>
      <c r="T65" s="197"/>
      <c r="U65" s="197"/>
      <c r="V65" s="197"/>
      <c r="W65" s="197"/>
      <c r="X65" s="197"/>
      <c r="Y65" s="197"/>
      <c r="Z65" s="197"/>
    </row>
    <row r="66" spans="1:26" ht="15.75" customHeight="1" x14ac:dyDescent="0.25">
      <c r="A66" s="227"/>
      <c r="B66" s="197"/>
      <c r="C66" s="197"/>
      <c r="D66" s="197"/>
      <c r="E66" s="197"/>
      <c r="F66" s="197"/>
      <c r="G66" s="197"/>
      <c r="H66" s="197"/>
      <c r="I66" s="197"/>
      <c r="J66" s="197"/>
      <c r="K66" s="197"/>
      <c r="L66" s="197"/>
      <c r="M66" s="197"/>
      <c r="N66" s="197"/>
      <c r="O66" s="197"/>
      <c r="P66" s="197"/>
      <c r="Q66" s="197"/>
      <c r="R66" s="197"/>
      <c r="S66" s="197"/>
      <c r="T66" s="197"/>
      <c r="U66" s="197"/>
      <c r="V66" s="197"/>
      <c r="W66" s="197"/>
      <c r="X66" s="197"/>
      <c r="Y66" s="197"/>
      <c r="Z66" s="197"/>
    </row>
    <row r="67" spans="1:26" ht="15.75" customHeight="1" x14ac:dyDescent="0.25">
      <c r="A67" s="227"/>
      <c r="B67" s="197"/>
      <c r="C67" s="197"/>
      <c r="D67" s="197"/>
      <c r="E67" s="197"/>
      <c r="F67" s="197"/>
      <c r="G67" s="197"/>
      <c r="H67" s="197"/>
      <c r="I67" s="197"/>
      <c r="J67" s="197"/>
      <c r="K67" s="197"/>
      <c r="L67" s="197"/>
      <c r="M67" s="197"/>
      <c r="N67" s="197"/>
      <c r="O67" s="197"/>
      <c r="P67" s="197"/>
      <c r="Q67" s="197"/>
      <c r="R67" s="197"/>
      <c r="S67" s="197"/>
      <c r="T67" s="197"/>
      <c r="U67" s="197"/>
      <c r="V67" s="197"/>
      <c r="W67" s="197"/>
      <c r="X67" s="197"/>
      <c r="Y67" s="197"/>
      <c r="Z67" s="197"/>
    </row>
    <row r="68" spans="1:26" ht="15.75" customHeight="1" x14ac:dyDescent="0.25">
      <c r="A68" s="227"/>
      <c r="B68" s="197"/>
      <c r="C68" s="197"/>
      <c r="D68" s="197"/>
      <c r="E68" s="197"/>
      <c r="F68" s="197"/>
      <c r="G68" s="197"/>
      <c r="H68" s="197"/>
      <c r="I68" s="197"/>
      <c r="J68" s="197"/>
      <c r="K68" s="197"/>
      <c r="L68" s="197"/>
      <c r="M68" s="197"/>
      <c r="N68" s="197"/>
      <c r="O68" s="197"/>
      <c r="P68" s="197"/>
      <c r="Q68" s="197"/>
      <c r="R68" s="197"/>
      <c r="S68" s="197"/>
      <c r="T68" s="197"/>
      <c r="U68" s="197"/>
      <c r="V68" s="197"/>
      <c r="W68" s="197"/>
      <c r="X68" s="197"/>
      <c r="Y68" s="197"/>
      <c r="Z68" s="197"/>
    </row>
    <row r="69" spans="1:26" ht="15.75" customHeight="1" x14ac:dyDescent="0.25">
      <c r="A69" s="227"/>
      <c r="B69" s="197"/>
      <c r="C69" s="197"/>
      <c r="D69" s="197"/>
      <c r="E69" s="197"/>
      <c r="F69" s="197"/>
      <c r="G69" s="197"/>
      <c r="H69" s="197"/>
      <c r="I69" s="197"/>
      <c r="J69" s="197"/>
      <c r="K69" s="197"/>
      <c r="L69" s="197"/>
      <c r="M69" s="197"/>
      <c r="N69" s="197"/>
      <c r="O69" s="197"/>
      <c r="P69" s="197"/>
      <c r="Q69" s="197"/>
      <c r="R69" s="197"/>
      <c r="S69" s="197"/>
      <c r="T69" s="197"/>
      <c r="U69" s="197"/>
      <c r="V69" s="197"/>
      <c r="W69" s="197"/>
      <c r="X69" s="197"/>
      <c r="Y69" s="197"/>
      <c r="Z69" s="197"/>
    </row>
    <row r="70" spans="1:26" ht="15.75" customHeight="1" x14ac:dyDescent="0.25">
      <c r="A70" s="227"/>
      <c r="B70" s="197"/>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row>
    <row r="71" spans="1:26" ht="15.75" customHeight="1" x14ac:dyDescent="0.25">
      <c r="A71" s="227"/>
      <c r="B71" s="197"/>
      <c r="C71" s="197"/>
      <c r="D71" s="197"/>
      <c r="E71" s="197"/>
      <c r="F71" s="197"/>
      <c r="G71" s="197"/>
      <c r="H71" s="197"/>
      <c r="I71" s="197"/>
      <c r="J71" s="197"/>
      <c r="K71" s="197"/>
      <c r="L71" s="197"/>
      <c r="M71" s="197"/>
      <c r="N71" s="197"/>
      <c r="O71" s="197"/>
      <c r="P71" s="197"/>
      <c r="Q71" s="197"/>
      <c r="R71" s="197"/>
      <c r="S71" s="197"/>
      <c r="T71" s="197"/>
      <c r="U71" s="197"/>
      <c r="V71" s="197"/>
      <c r="W71" s="197"/>
      <c r="X71" s="197"/>
      <c r="Y71" s="197"/>
      <c r="Z71" s="197"/>
    </row>
    <row r="72" spans="1:26" ht="15.75" customHeight="1" x14ac:dyDescent="0.25">
      <c r="A72" s="227"/>
      <c r="B72" s="197"/>
      <c r="C72" s="197"/>
      <c r="D72" s="197"/>
      <c r="E72" s="197"/>
      <c r="F72" s="197"/>
      <c r="G72" s="197"/>
      <c r="H72" s="197"/>
      <c r="I72" s="197"/>
      <c r="J72" s="197"/>
      <c r="K72" s="197"/>
      <c r="L72" s="197"/>
      <c r="M72" s="197"/>
      <c r="N72" s="197"/>
      <c r="O72" s="197"/>
      <c r="P72" s="197"/>
      <c r="Q72" s="197"/>
      <c r="R72" s="197"/>
      <c r="S72" s="197"/>
      <c r="T72" s="197"/>
      <c r="U72" s="197"/>
      <c r="V72" s="197"/>
      <c r="W72" s="197"/>
      <c r="X72" s="197"/>
      <c r="Y72" s="197"/>
      <c r="Z72" s="197"/>
    </row>
    <row r="73" spans="1:26" ht="15.75" customHeight="1" x14ac:dyDescent="0.25">
      <c r="A73" s="227"/>
      <c r="B73" s="197"/>
      <c r="C73" s="197"/>
      <c r="D73" s="197"/>
      <c r="E73" s="197"/>
      <c r="F73" s="197"/>
      <c r="G73" s="197"/>
      <c r="H73" s="197"/>
      <c r="I73" s="197"/>
      <c r="J73" s="197"/>
      <c r="K73" s="197"/>
      <c r="L73" s="197"/>
      <c r="M73" s="197"/>
      <c r="N73" s="197"/>
      <c r="O73" s="197"/>
      <c r="P73" s="197"/>
      <c r="Q73" s="197"/>
      <c r="R73" s="197"/>
      <c r="S73" s="197"/>
      <c r="T73" s="197"/>
      <c r="U73" s="197"/>
      <c r="V73" s="197"/>
      <c r="W73" s="197"/>
      <c r="X73" s="197"/>
      <c r="Y73" s="197"/>
      <c r="Z73" s="197"/>
    </row>
    <row r="74" spans="1:26" ht="15.75" customHeight="1" x14ac:dyDescent="0.25">
      <c r="A74" s="227"/>
      <c r="B74" s="197"/>
      <c r="C74" s="197"/>
      <c r="D74" s="197"/>
      <c r="E74" s="197"/>
      <c r="F74" s="197"/>
      <c r="G74" s="197"/>
      <c r="H74" s="197"/>
      <c r="I74" s="197"/>
      <c r="J74" s="197"/>
      <c r="K74" s="197"/>
      <c r="L74" s="197"/>
      <c r="M74" s="197"/>
      <c r="N74" s="197"/>
      <c r="O74" s="197"/>
      <c r="P74" s="197"/>
      <c r="Q74" s="197"/>
      <c r="R74" s="197"/>
      <c r="S74" s="197"/>
      <c r="T74" s="197"/>
      <c r="U74" s="197"/>
      <c r="V74" s="197"/>
      <c r="W74" s="197"/>
      <c r="X74" s="197"/>
      <c r="Y74" s="197"/>
      <c r="Z74" s="197"/>
    </row>
    <row r="75" spans="1:26" ht="15.75" customHeight="1" x14ac:dyDescent="0.25">
      <c r="A75" s="227"/>
      <c r="B75" s="197"/>
      <c r="C75" s="197"/>
      <c r="D75" s="197"/>
      <c r="E75" s="197"/>
      <c r="F75" s="197"/>
      <c r="G75" s="197"/>
      <c r="H75" s="197"/>
      <c r="I75" s="197"/>
      <c r="J75" s="197"/>
      <c r="K75" s="197"/>
      <c r="L75" s="197"/>
      <c r="M75" s="197"/>
      <c r="N75" s="197"/>
      <c r="O75" s="197"/>
      <c r="P75" s="197"/>
      <c r="Q75" s="197"/>
      <c r="R75" s="197"/>
      <c r="S75" s="197"/>
      <c r="T75" s="197"/>
      <c r="U75" s="197"/>
      <c r="V75" s="197"/>
      <c r="W75" s="197"/>
      <c r="X75" s="197"/>
      <c r="Y75" s="197"/>
      <c r="Z75" s="197"/>
    </row>
    <row r="76" spans="1:26" ht="15.75" customHeight="1" x14ac:dyDescent="0.25">
      <c r="A76" s="227"/>
      <c r="B76" s="197"/>
      <c r="C76" s="197"/>
      <c r="D76" s="197"/>
      <c r="E76" s="197"/>
      <c r="F76" s="197"/>
      <c r="G76" s="197"/>
      <c r="H76" s="197"/>
      <c r="I76" s="197"/>
      <c r="J76" s="197"/>
      <c r="K76" s="197"/>
      <c r="L76" s="197"/>
      <c r="M76" s="197"/>
      <c r="N76" s="197"/>
      <c r="O76" s="197"/>
      <c r="P76" s="197"/>
      <c r="Q76" s="197"/>
      <c r="R76" s="197"/>
      <c r="S76" s="197"/>
      <c r="T76" s="197"/>
      <c r="U76" s="197"/>
      <c r="V76" s="197"/>
      <c r="W76" s="197"/>
      <c r="X76" s="197"/>
      <c r="Y76" s="197"/>
      <c r="Z76" s="197"/>
    </row>
    <row r="77" spans="1:26" ht="15.75" customHeight="1" x14ac:dyDescent="0.25">
      <c r="A77" s="227"/>
      <c r="B77" s="197"/>
      <c r="C77" s="197"/>
      <c r="D77" s="197"/>
      <c r="E77" s="197"/>
      <c r="F77" s="197"/>
      <c r="G77" s="197"/>
      <c r="H77" s="197"/>
      <c r="I77" s="197"/>
      <c r="J77" s="197"/>
      <c r="K77" s="197"/>
      <c r="L77" s="197"/>
      <c r="M77" s="197"/>
      <c r="N77" s="197"/>
      <c r="O77" s="197"/>
      <c r="P77" s="197"/>
      <c r="Q77" s="197"/>
      <c r="R77" s="197"/>
      <c r="S77" s="197"/>
      <c r="T77" s="197"/>
      <c r="U77" s="197"/>
      <c r="V77" s="197"/>
      <c r="W77" s="197"/>
      <c r="X77" s="197"/>
      <c r="Y77" s="197"/>
      <c r="Z77" s="197"/>
    </row>
    <row r="78" spans="1:26" ht="15.75" customHeight="1" x14ac:dyDescent="0.25">
      <c r="A78" s="227"/>
      <c r="B78" s="197"/>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row>
    <row r="79" spans="1:26" ht="15.75" customHeight="1" x14ac:dyDescent="0.25">
      <c r="A79" s="227"/>
      <c r="B79" s="197"/>
      <c r="C79" s="197"/>
      <c r="D79" s="197"/>
      <c r="E79" s="197"/>
      <c r="F79" s="197"/>
      <c r="G79" s="197"/>
      <c r="H79" s="197"/>
      <c r="I79" s="197"/>
      <c r="J79" s="197"/>
      <c r="K79" s="197"/>
      <c r="L79" s="197"/>
      <c r="M79" s="197"/>
      <c r="N79" s="197"/>
      <c r="O79" s="197"/>
      <c r="P79" s="197"/>
      <c r="Q79" s="197"/>
      <c r="R79" s="197"/>
      <c r="S79" s="197"/>
      <c r="T79" s="197"/>
      <c r="U79" s="197"/>
      <c r="V79" s="197"/>
      <c r="W79" s="197"/>
      <c r="X79" s="197"/>
      <c r="Y79" s="197"/>
      <c r="Z79" s="197"/>
    </row>
    <row r="80" spans="1:26" ht="15.75" customHeight="1" x14ac:dyDescent="0.25">
      <c r="A80" s="227"/>
      <c r="B80" s="197"/>
      <c r="C80" s="197"/>
      <c r="D80" s="197"/>
      <c r="E80" s="197"/>
      <c r="F80" s="197"/>
      <c r="G80" s="197"/>
      <c r="H80" s="197"/>
      <c r="I80" s="197"/>
      <c r="J80" s="197"/>
      <c r="K80" s="197"/>
      <c r="L80" s="197"/>
      <c r="M80" s="197"/>
      <c r="N80" s="197"/>
      <c r="O80" s="197"/>
      <c r="P80" s="197"/>
      <c r="Q80" s="197"/>
      <c r="R80" s="197"/>
      <c r="S80" s="197"/>
      <c r="T80" s="197"/>
      <c r="U80" s="197"/>
      <c r="V80" s="197"/>
      <c r="W80" s="197"/>
      <c r="X80" s="197"/>
      <c r="Y80" s="197"/>
      <c r="Z80" s="197"/>
    </row>
    <row r="81" spans="1:26" ht="15.75" customHeight="1" x14ac:dyDescent="0.25">
      <c r="A81" s="227"/>
      <c r="B81" s="197"/>
      <c r="C81" s="197"/>
      <c r="D81" s="197"/>
      <c r="E81" s="197"/>
      <c r="F81" s="197"/>
      <c r="G81" s="197"/>
      <c r="H81" s="197"/>
      <c r="I81" s="197"/>
      <c r="J81" s="197"/>
      <c r="K81" s="197"/>
      <c r="L81" s="197"/>
      <c r="M81" s="197"/>
      <c r="N81" s="197"/>
      <c r="O81" s="197"/>
      <c r="P81" s="197"/>
      <c r="Q81" s="197"/>
      <c r="R81" s="197"/>
      <c r="S81" s="197"/>
      <c r="T81" s="197"/>
      <c r="U81" s="197"/>
      <c r="V81" s="197"/>
      <c r="W81" s="197"/>
      <c r="X81" s="197"/>
      <c r="Y81" s="197"/>
      <c r="Z81" s="197"/>
    </row>
    <row r="82" spans="1:26" ht="15.75" customHeight="1" x14ac:dyDescent="0.25">
      <c r="A82" s="227"/>
      <c r="B82" s="197"/>
      <c r="C82" s="197"/>
      <c r="D82" s="197"/>
      <c r="E82" s="197"/>
      <c r="F82" s="197"/>
      <c r="G82" s="197"/>
      <c r="H82" s="197"/>
      <c r="I82" s="197"/>
      <c r="J82" s="197"/>
      <c r="K82" s="197"/>
      <c r="L82" s="197"/>
      <c r="M82" s="197"/>
      <c r="N82" s="197"/>
      <c r="O82" s="197"/>
      <c r="P82" s="197"/>
      <c r="Q82" s="197"/>
      <c r="R82" s="197"/>
      <c r="S82" s="197"/>
      <c r="T82" s="197"/>
      <c r="U82" s="197"/>
      <c r="V82" s="197"/>
      <c r="W82" s="197"/>
      <c r="X82" s="197"/>
      <c r="Y82" s="197"/>
      <c r="Z82" s="197"/>
    </row>
    <row r="83" spans="1:26" ht="15.75" customHeight="1" x14ac:dyDescent="0.25">
      <c r="A83" s="227"/>
      <c r="B83" s="197"/>
      <c r="C83" s="197"/>
      <c r="D83" s="197"/>
      <c r="E83" s="197"/>
      <c r="F83" s="197"/>
      <c r="G83" s="197"/>
      <c r="H83" s="197"/>
      <c r="I83" s="197"/>
      <c r="J83" s="197"/>
      <c r="K83" s="197"/>
      <c r="L83" s="197"/>
      <c r="M83" s="197"/>
      <c r="N83" s="197"/>
      <c r="O83" s="197"/>
      <c r="P83" s="197"/>
      <c r="Q83" s="197"/>
      <c r="R83" s="197"/>
      <c r="S83" s="197"/>
      <c r="T83" s="197"/>
      <c r="U83" s="197"/>
      <c r="V83" s="197"/>
      <c r="W83" s="197"/>
      <c r="X83" s="197"/>
      <c r="Y83" s="197"/>
      <c r="Z83" s="197"/>
    </row>
    <row r="84" spans="1:26" ht="15.75" customHeight="1" x14ac:dyDescent="0.25">
      <c r="A84" s="227"/>
      <c r="B84" s="197"/>
      <c r="C84" s="197"/>
      <c r="D84" s="197"/>
      <c r="E84" s="197"/>
      <c r="F84" s="197"/>
      <c r="G84" s="197"/>
      <c r="H84" s="197"/>
      <c r="I84" s="197"/>
      <c r="J84" s="197"/>
      <c r="K84" s="197"/>
      <c r="L84" s="197"/>
      <c r="M84" s="197"/>
      <c r="N84" s="197"/>
      <c r="O84" s="197"/>
      <c r="P84" s="197"/>
      <c r="Q84" s="197"/>
      <c r="R84" s="197"/>
      <c r="S84" s="197"/>
      <c r="T84" s="197"/>
      <c r="U84" s="197"/>
      <c r="V84" s="197"/>
      <c r="W84" s="197"/>
      <c r="X84" s="197"/>
      <c r="Y84" s="197"/>
      <c r="Z84" s="197"/>
    </row>
    <row r="85" spans="1:26" ht="15.75" customHeight="1" x14ac:dyDescent="0.25">
      <c r="A85" s="227"/>
      <c r="B85" s="197"/>
      <c r="C85" s="197"/>
      <c r="D85" s="197"/>
      <c r="E85" s="197"/>
      <c r="F85" s="197"/>
      <c r="G85" s="197"/>
      <c r="H85" s="197"/>
      <c r="I85" s="197"/>
      <c r="J85" s="197"/>
      <c r="K85" s="197"/>
      <c r="L85" s="197"/>
      <c r="M85" s="197"/>
      <c r="N85" s="197"/>
      <c r="O85" s="197"/>
      <c r="P85" s="197"/>
      <c r="Q85" s="197"/>
      <c r="R85" s="197"/>
      <c r="S85" s="197"/>
      <c r="T85" s="197"/>
      <c r="U85" s="197"/>
      <c r="V85" s="197"/>
      <c r="W85" s="197"/>
      <c r="X85" s="197"/>
      <c r="Y85" s="197"/>
      <c r="Z85" s="197"/>
    </row>
    <row r="86" spans="1:26" ht="15.75" customHeight="1" x14ac:dyDescent="0.25">
      <c r="A86" s="227"/>
      <c r="B86" s="197"/>
      <c r="C86" s="197"/>
      <c r="D86" s="197"/>
      <c r="E86" s="197"/>
      <c r="F86" s="197"/>
      <c r="G86" s="197"/>
      <c r="H86" s="197"/>
      <c r="I86" s="197"/>
      <c r="J86" s="197"/>
      <c r="K86" s="197"/>
      <c r="L86" s="197"/>
      <c r="M86" s="197"/>
      <c r="N86" s="197"/>
      <c r="O86" s="197"/>
      <c r="P86" s="197"/>
      <c r="Q86" s="197"/>
      <c r="R86" s="197"/>
      <c r="S86" s="197"/>
      <c r="T86" s="197"/>
      <c r="U86" s="197"/>
      <c r="V86" s="197"/>
      <c r="W86" s="197"/>
      <c r="X86" s="197"/>
      <c r="Y86" s="197"/>
      <c r="Z86" s="197"/>
    </row>
    <row r="87" spans="1:26" ht="15.75" customHeight="1" x14ac:dyDescent="0.25">
      <c r="A87" s="227"/>
      <c r="B87" s="197"/>
      <c r="C87" s="197"/>
      <c r="D87" s="197"/>
      <c r="E87" s="197"/>
      <c r="F87" s="197"/>
      <c r="G87" s="197"/>
      <c r="H87" s="197"/>
      <c r="I87" s="197"/>
      <c r="J87" s="197"/>
      <c r="K87" s="197"/>
      <c r="L87" s="197"/>
      <c r="M87" s="197"/>
      <c r="N87" s="197"/>
      <c r="O87" s="197"/>
      <c r="P87" s="197"/>
      <c r="Q87" s="197"/>
      <c r="R87" s="197"/>
      <c r="S87" s="197"/>
      <c r="T87" s="197"/>
      <c r="U87" s="197"/>
      <c r="V87" s="197"/>
      <c r="W87" s="197"/>
      <c r="X87" s="197"/>
      <c r="Y87" s="197"/>
      <c r="Z87" s="197"/>
    </row>
    <row r="88" spans="1:26" ht="15.75" customHeight="1" x14ac:dyDescent="0.25">
      <c r="A88" s="227"/>
      <c r="B88" s="197"/>
      <c r="C88" s="197"/>
      <c r="D88" s="197"/>
      <c r="E88" s="197"/>
      <c r="F88" s="197"/>
      <c r="G88" s="197"/>
      <c r="H88" s="197"/>
      <c r="I88" s="197"/>
      <c r="J88" s="197"/>
      <c r="K88" s="197"/>
      <c r="L88" s="197"/>
      <c r="M88" s="197"/>
      <c r="N88" s="197"/>
      <c r="O88" s="197"/>
      <c r="P88" s="197"/>
      <c r="Q88" s="197"/>
      <c r="R88" s="197"/>
      <c r="S88" s="197"/>
      <c r="T88" s="197"/>
      <c r="U88" s="197"/>
      <c r="V88" s="197"/>
      <c r="W88" s="197"/>
      <c r="X88" s="197"/>
      <c r="Y88" s="197"/>
      <c r="Z88" s="197"/>
    </row>
    <row r="89" spans="1:26" ht="15.75" customHeight="1" x14ac:dyDescent="0.25">
      <c r="A89" s="227"/>
      <c r="B89" s="197"/>
      <c r="C89" s="197"/>
      <c r="D89" s="197"/>
      <c r="E89" s="197"/>
      <c r="F89" s="197"/>
      <c r="G89" s="197"/>
      <c r="H89" s="197"/>
      <c r="I89" s="197"/>
      <c r="J89" s="197"/>
      <c r="K89" s="197"/>
      <c r="L89" s="197"/>
      <c r="M89" s="197"/>
      <c r="N89" s="197"/>
      <c r="O89" s="197"/>
      <c r="P89" s="197"/>
      <c r="Q89" s="197"/>
      <c r="R89" s="197"/>
      <c r="S89" s="197"/>
      <c r="T89" s="197"/>
      <c r="U89" s="197"/>
      <c r="V89" s="197"/>
      <c r="W89" s="197"/>
      <c r="X89" s="197"/>
      <c r="Y89" s="197"/>
      <c r="Z89" s="197"/>
    </row>
    <row r="90" spans="1:26" ht="15.75" customHeight="1" x14ac:dyDescent="0.25">
      <c r="A90" s="227"/>
      <c r="B90" s="197"/>
      <c r="C90" s="197"/>
      <c r="D90" s="197"/>
      <c r="E90" s="197"/>
      <c r="F90" s="197"/>
      <c r="G90" s="197"/>
      <c r="H90" s="197"/>
      <c r="I90" s="197"/>
      <c r="J90" s="197"/>
      <c r="K90" s="197"/>
      <c r="L90" s="197"/>
      <c r="M90" s="197"/>
      <c r="N90" s="197"/>
      <c r="O90" s="197"/>
      <c r="P90" s="197"/>
      <c r="Q90" s="197"/>
      <c r="R90" s="197"/>
      <c r="S90" s="197"/>
      <c r="T90" s="197"/>
      <c r="U90" s="197"/>
      <c r="V90" s="197"/>
      <c r="W90" s="197"/>
      <c r="X90" s="197"/>
      <c r="Y90" s="197"/>
      <c r="Z90" s="197"/>
    </row>
    <row r="91" spans="1:26" ht="15.75" customHeight="1" x14ac:dyDescent="0.25">
      <c r="A91" s="227"/>
      <c r="B91" s="197"/>
      <c r="C91" s="197"/>
      <c r="D91" s="197"/>
      <c r="E91" s="197"/>
      <c r="F91" s="197"/>
      <c r="G91" s="197"/>
      <c r="H91" s="197"/>
      <c r="I91" s="197"/>
      <c r="J91" s="197"/>
      <c r="K91" s="197"/>
      <c r="L91" s="197"/>
      <c r="M91" s="197"/>
      <c r="N91" s="197"/>
      <c r="O91" s="197"/>
      <c r="P91" s="197"/>
      <c r="Q91" s="197"/>
      <c r="R91" s="197"/>
      <c r="S91" s="197"/>
      <c r="T91" s="197"/>
      <c r="U91" s="197"/>
      <c r="V91" s="197"/>
      <c r="W91" s="197"/>
      <c r="X91" s="197"/>
      <c r="Y91" s="197"/>
      <c r="Z91" s="197"/>
    </row>
    <row r="92" spans="1:26" ht="15.75" customHeight="1" x14ac:dyDescent="0.25">
      <c r="A92" s="227"/>
      <c r="B92" s="197"/>
      <c r="C92" s="197"/>
      <c r="D92" s="197"/>
      <c r="E92" s="197"/>
      <c r="F92" s="197"/>
      <c r="G92" s="197"/>
      <c r="H92" s="197"/>
      <c r="I92" s="197"/>
      <c r="J92" s="197"/>
      <c r="K92" s="197"/>
      <c r="L92" s="197"/>
      <c r="M92" s="197"/>
      <c r="N92" s="197"/>
      <c r="O92" s="197"/>
      <c r="P92" s="197"/>
      <c r="Q92" s="197"/>
      <c r="R92" s="197"/>
      <c r="S92" s="197"/>
      <c r="T92" s="197"/>
      <c r="U92" s="197"/>
      <c r="V92" s="197"/>
      <c r="W92" s="197"/>
      <c r="X92" s="197"/>
      <c r="Y92" s="197"/>
      <c r="Z92" s="197"/>
    </row>
    <row r="93" spans="1:26" ht="15.75" customHeight="1" x14ac:dyDescent="0.25">
      <c r="A93" s="227"/>
      <c r="B93" s="197"/>
      <c r="C93" s="197"/>
      <c r="D93" s="197"/>
      <c r="E93" s="197"/>
      <c r="F93" s="197"/>
      <c r="G93" s="197"/>
      <c r="H93" s="197"/>
      <c r="I93" s="197"/>
      <c r="J93" s="197"/>
      <c r="K93" s="197"/>
      <c r="L93" s="197"/>
      <c r="M93" s="197"/>
      <c r="N93" s="197"/>
      <c r="O93" s="197"/>
      <c r="P93" s="197"/>
      <c r="Q93" s="197"/>
      <c r="R93" s="197"/>
      <c r="S93" s="197"/>
      <c r="T93" s="197"/>
      <c r="U93" s="197"/>
      <c r="V93" s="197"/>
      <c r="W93" s="197"/>
      <c r="X93" s="197"/>
      <c r="Y93" s="197"/>
      <c r="Z93" s="197"/>
    </row>
    <row r="94" spans="1:26" ht="15.75" customHeight="1" x14ac:dyDescent="0.25">
      <c r="A94" s="227"/>
      <c r="B94" s="197"/>
      <c r="C94" s="197"/>
      <c r="D94" s="197"/>
      <c r="E94" s="197"/>
      <c r="F94" s="197"/>
      <c r="G94" s="197"/>
      <c r="H94" s="197"/>
      <c r="I94" s="197"/>
      <c r="J94" s="197"/>
      <c r="K94" s="197"/>
      <c r="L94" s="197"/>
      <c r="M94" s="197"/>
      <c r="N94" s="197"/>
      <c r="O94" s="197"/>
      <c r="P94" s="197"/>
      <c r="Q94" s="197"/>
      <c r="R94" s="197"/>
      <c r="S94" s="197"/>
      <c r="T94" s="197"/>
      <c r="U94" s="197"/>
      <c r="V94" s="197"/>
      <c r="W94" s="197"/>
      <c r="X94" s="197"/>
      <c r="Y94" s="197"/>
      <c r="Z94" s="197"/>
    </row>
    <row r="95" spans="1:26" ht="15.75" customHeight="1" x14ac:dyDescent="0.25">
      <c r="A95" s="227"/>
      <c r="B95" s="197"/>
      <c r="C95" s="197"/>
      <c r="D95" s="197"/>
      <c r="E95" s="197"/>
      <c r="F95" s="197"/>
      <c r="G95" s="197"/>
      <c r="H95" s="197"/>
      <c r="I95" s="197"/>
      <c r="J95" s="197"/>
      <c r="K95" s="197"/>
      <c r="L95" s="197"/>
      <c r="M95" s="197"/>
      <c r="N95" s="197"/>
      <c r="O95" s="197"/>
      <c r="P95" s="197"/>
      <c r="Q95" s="197"/>
      <c r="R95" s="197"/>
      <c r="S95" s="197"/>
      <c r="T95" s="197"/>
      <c r="U95" s="197"/>
      <c r="V95" s="197"/>
      <c r="W95" s="197"/>
      <c r="X95" s="197"/>
      <c r="Y95" s="197"/>
      <c r="Z95" s="197"/>
    </row>
    <row r="96" spans="1:26" ht="15.75" customHeight="1" x14ac:dyDescent="0.25">
      <c r="A96" s="227"/>
      <c r="B96" s="197"/>
      <c r="C96" s="197"/>
      <c r="D96" s="197"/>
      <c r="E96" s="197"/>
      <c r="F96" s="197"/>
      <c r="G96" s="197"/>
      <c r="H96" s="197"/>
      <c r="I96" s="197"/>
      <c r="J96" s="197"/>
      <c r="K96" s="197"/>
      <c r="L96" s="197"/>
      <c r="M96" s="197"/>
      <c r="N96" s="197"/>
      <c r="O96" s="197"/>
      <c r="P96" s="197"/>
      <c r="Q96" s="197"/>
      <c r="R96" s="197"/>
      <c r="S96" s="197"/>
      <c r="T96" s="197"/>
      <c r="U96" s="197"/>
      <c r="V96" s="197"/>
      <c r="W96" s="197"/>
      <c r="X96" s="197"/>
      <c r="Y96" s="197"/>
      <c r="Z96" s="197"/>
    </row>
    <row r="97" spans="1:26" ht="15.75" customHeight="1" x14ac:dyDescent="0.25">
      <c r="A97" s="227"/>
      <c r="B97" s="197"/>
      <c r="C97" s="197"/>
      <c r="D97" s="197"/>
      <c r="E97" s="197"/>
      <c r="F97" s="197"/>
      <c r="G97" s="197"/>
      <c r="H97" s="197"/>
      <c r="I97" s="197"/>
      <c r="J97" s="197"/>
      <c r="K97" s="197"/>
      <c r="L97" s="197"/>
      <c r="M97" s="197"/>
      <c r="N97" s="197"/>
      <c r="O97" s="197"/>
      <c r="P97" s="197"/>
      <c r="Q97" s="197"/>
      <c r="R97" s="197"/>
      <c r="S97" s="197"/>
      <c r="T97" s="197"/>
      <c r="U97" s="197"/>
      <c r="V97" s="197"/>
      <c r="W97" s="197"/>
      <c r="X97" s="197"/>
      <c r="Y97" s="197"/>
      <c r="Z97" s="197"/>
    </row>
    <row r="98" spans="1:26" ht="15.75" customHeight="1" x14ac:dyDescent="0.25">
      <c r="A98" s="227"/>
      <c r="B98" s="197"/>
      <c r="C98" s="197"/>
      <c r="D98" s="197"/>
      <c r="E98" s="197"/>
      <c r="F98" s="197"/>
      <c r="G98" s="197"/>
      <c r="H98" s="197"/>
      <c r="I98" s="197"/>
      <c r="J98" s="197"/>
      <c r="K98" s="197"/>
      <c r="L98" s="197"/>
      <c r="M98" s="197"/>
      <c r="N98" s="197"/>
      <c r="O98" s="197"/>
      <c r="P98" s="197"/>
      <c r="Q98" s="197"/>
      <c r="R98" s="197"/>
      <c r="S98" s="197"/>
      <c r="T98" s="197"/>
      <c r="U98" s="197"/>
      <c r="V98" s="197"/>
      <c r="W98" s="197"/>
      <c r="X98" s="197"/>
      <c r="Y98" s="197"/>
      <c r="Z98" s="197"/>
    </row>
    <row r="99" spans="1:26" ht="15.75" customHeight="1" x14ac:dyDescent="0.25">
      <c r="A99" s="227"/>
      <c r="B99" s="197"/>
      <c r="C99" s="197"/>
      <c r="D99" s="197"/>
      <c r="E99" s="197"/>
      <c r="F99" s="197"/>
      <c r="G99" s="197"/>
      <c r="H99" s="197"/>
      <c r="I99" s="197"/>
      <c r="J99" s="197"/>
      <c r="K99" s="197"/>
      <c r="L99" s="197"/>
      <c r="M99" s="197"/>
      <c r="N99" s="197"/>
      <c r="O99" s="197"/>
      <c r="P99" s="197"/>
      <c r="Q99" s="197"/>
      <c r="R99" s="197"/>
      <c r="S99" s="197"/>
      <c r="T99" s="197"/>
      <c r="U99" s="197"/>
      <c r="V99" s="197"/>
      <c r="W99" s="197"/>
      <c r="X99" s="197"/>
      <c r="Y99" s="197"/>
      <c r="Z99" s="197"/>
    </row>
    <row r="100" spans="1:26" ht="15.75" customHeight="1" x14ac:dyDescent="0.25">
      <c r="A100" s="227"/>
      <c r="B100" s="197"/>
      <c r="C100" s="197"/>
      <c r="D100" s="197"/>
      <c r="E100" s="197"/>
      <c r="F100" s="197"/>
      <c r="G100" s="197"/>
      <c r="H100" s="197"/>
      <c r="I100" s="197"/>
      <c r="J100" s="197"/>
      <c r="K100" s="197"/>
      <c r="L100" s="197"/>
      <c r="M100" s="197"/>
      <c r="N100" s="197"/>
      <c r="O100" s="197"/>
      <c r="P100" s="197"/>
      <c r="Q100" s="197"/>
      <c r="R100" s="197"/>
      <c r="S100" s="197"/>
      <c r="T100" s="197"/>
      <c r="U100" s="197"/>
      <c r="V100" s="197"/>
      <c r="W100" s="197"/>
      <c r="X100" s="197"/>
      <c r="Y100" s="197"/>
      <c r="Z100" s="197"/>
    </row>
    <row r="101" spans="1:26" ht="15.75" customHeight="1" x14ac:dyDescent="0.25">
      <c r="A101" s="227"/>
      <c r="B101" s="197"/>
      <c r="C101" s="197"/>
      <c r="D101" s="197"/>
      <c r="E101" s="197"/>
      <c r="F101" s="197"/>
      <c r="G101" s="197"/>
      <c r="H101" s="197"/>
      <c r="I101" s="197"/>
      <c r="J101" s="197"/>
      <c r="K101" s="197"/>
      <c r="L101" s="197"/>
      <c r="M101" s="197"/>
      <c r="N101" s="197"/>
      <c r="O101" s="197"/>
      <c r="P101" s="197"/>
      <c r="Q101" s="197"/>
      <c r="R101" s="197"/>
      <c r="S101" s="197"/>
      <c r="T101" s="197"/>
      <c r="U101" s="197"/>
      <c r="V101" s="197"/>
      <c r="W101" s="197"/>
      <c r="X101" s="197"/>
      <c r="Y101" s="197"/>
      <c r="Z101" s="197"/>
    </row>
    <row r="102" spans="1:26" ht="15.75" customHeight="1" x14ac:dyDescent="0.25">
      <c r="A102" s="227"/>
      <c r="B102" s="197"/>
      <c r="C102" s="197"/>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197"/>
    </row>
    <row r="103" spans="1:26" ht="15.75" customHeight="1" x14ac:dyDescent="0.25">
      <c r="A103" s="227"/>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row>
    <row r="104" spans="1:26" ht="15.75" customHeight="1" x14ac:dyDescent="0.25">
      <c r="A104" s="227"/>
      <c r="B104" s="197"/>
      <c r="C104" s="197"/>
      <c r="D104" s="197"/>
      <c r="E104" s="197"/>
      <c r="F104" s="197"/>
      <c r="G104" s="197"/>
      <c r="H104" s="197"/>
      <c r="I104" s="197"/>
      <c r="J104" s="197"/>
      <c r="K104" s="197"/>
      <c r="L104" s="197"/>
      <c r="M104" s="197"/>
      <c r="N104" s="197"/>
      <c r="O104" s="197"/>
      <c r="P104" s="197"/>
      <c r="Q104" s="197"/>
      <c r="R104" s="197"/>
      <c r="S104" s="197"/>
      <c r="T104" s="197"/>
      <c r="U104" s="197"/>
      <c r="V104" s="197"/>
      <c r="W104" s="197"/>
      <c r="X104" s="197"/>
      <c r="Y104" s="197"/>
      <c r="Z104" s="197"/>
    </row>
    <row r="105" spans="1:26" ht="15.75" customHeight="1" x14ac:dyDescent="0.25">
      <c r="A105" s="227"/>
      <c r="B105" s="197"/>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row>
    <row r="106" spans="1:26" ht="15.75" customHeight="1" x14ac:dyDescent="0.25">
      <c r="A106" s="227"/>
      <c r="B106" s="197"/>
      <c r="C106" s="197"/>
      <c r="D106" s="197"/>
      <c r="E106" s="197"/>
      <c r="F106" s="197"/>
      <c r="G106" s="197"/>
      <c r="H106" s="197"/>
      <c r="I106" s="197"/>
      <c r="J106" s="197"/>
      <c r="K106" s="197"/>
      <c r="L106" s="197"/>
      <c r="M106" s="197"/>
      <c r="N106" s="197"/>
      <c r="O106" s="197"/>
      <c r="P106" s="197"/>
      <c r="Q106" s="197"/>
      <c r="R106" s="197"/>
      <c r="S106" s="197"/>
      <c r="T106" s="197"/>
      <c r="U106" s="197"/>
      <c r="V106" s="197"/>
      <c r="W106" s="197"/>
      <c r="X106" s="197"/>
      <c r="Y106" s="197"/>
      <c r="Z106" s="197"/>
    </row>
    <row r="107" spans="1:26" ht="15.75" customHeight="1" x14ac:dyDescent="0.25">
      <c r="A107" s="227"/>
      <c r="B107" s="197"/>
      <c r="C107" s="197"/>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row>
    <row r="108" spans="1:26" ht="15.75" customHeight="1" x14ac:dyDescent="0.25">
      <c r="A108" s="227"/>
      <c r="B108" s="197"/>
      <c r="C108" s="197"/>
      <c r="D108" s="197"/>
      <c r="E108" s="197"/>
      <c r="F108" s="197"/>
      <c r="G108" s="197"/>
      <c r="H108" s="197"/>
      <c r="I108" s="197"/>
      <c r="J108" s="197"/>
      <c r="K108" s="197"/>
      <c r="L108" s="197"/>
      <c r="M108" s="197"/>
      <c r="N108" s="197"/>
      <c r="O108" s="197"/>
      <c r="P108" s="197"/>
      <c r="Q108" s="197"/>
      <c r="R108" s="197"/>
      <c r="S108" s="197"/>
      <c r="T108" s="197"/>
      <c r="U108" s="197"/>
      <c r="V108" s="197"/>
      <c r="W108" s="197"/>
      <c r="X108" s="197"/>
      <c r="Y108" s="197"/>
      <c r="Z108" s="197"/>
    </row>
    <row r="109" spans="1:26" ht="15.75" customHeight="1" x14ac:dyDescent="0.25">
      <c r="A109" s="227"/>
      <c r="B109" s="197"/>
      <c r="C109" s="197"/>
      <c r="D109" s="197"/>
      <c r="E109" s="197"/>
      <c r="F109" s="197"/>
      <c r="G109" s="197"/>
      <c r="H109" s="197"/>
      <c r="I109" s="197"/>
      <c r="J109" s="197"/>
      <c r="K109" s="197"/>
      <c r="L109" s="197"/>
      <c r="M109" s="197"/>
      <c r="N109" s="197"/>
      <c r="O109" s="197"/>
      <c r="P109" s="197"/>
      <c r="Q109" s="197"/>
      <c r="R109" s="197"/>
      <c r="S109" s="197"/>
      <c r="T109" s="197"/>
      <c r="U109" s="197"/>
      <c r="V109" s="197"/>
      <c r="W109" s="197"/>
      <c r="X109" s="197"/>
      <c r="Y109" s="197"/>
      <c r="Z109" s="197"/>
    </row>
    <row r="110" spans="1:26" ht="15.75" customHeight="1" x14ac:dyDescent="0.25">
      <c r="A110" s="227"/>
      <c r="B110" s="197"/>
      <c r="C110" s="197"/>
      <c r="D110" s="197"/>
      <c r="E110" s="197"/>
      <c r="F110" s="197"/>
      <c r="G110" s="197"/>
      <c r="H110" s="197"/>
      <c r="I110" s="197"/>
      <c r="J110" s="197"/>
      <c r="K110" s="197"/>
      <c r="L110" s="197"/>
      <c r="M110" s="197"/>
      <c r="N110" s="197"/>
      <c r="O110" s="197"/>
      <c r="P110" s="197"/>
      <c r="Q110" s="197"/>
      <c r="R110" s="197"/>
      <c r="S110" s="197"/>
      <c r="T110" s="197"/>
      <c r="U110" s="197"/>
      <c r="V110" s="197"/>
      <c r="W110" s="197"/>
      <c r="X110" s="197"/>
      <c r="Y110" s="197"/>
      <c r="Z110" s="197"/>
    </row>
    <row r="111" spans="1:26" ht="15.75" customHeight="1" x14ac:dyDescent="0.25">
      <c r="A111" s="227"/>
      <c r="B111" s="197"/>
      <c r="C111" s="197"/>
      <c r="D111" s="197"/>
      <c r="E111" s="197"/>
      <c r="F111" s="197"/>
      <c r="G111" s="197"/>
      <c r="H111" s="197"/>
      <c r="I111" s="197"/>
      <c r="J111" s="197"/>
      <c r="K111" s="197"/>
      <c r="L111" s="197"/>
      <c r="M111" s="197"/>
      <c r="N111" s="197"/>
      <c r="O111" s="197"/>
      <c r="P111" s="197"/>
      <c r="Q111" s="197"/>
      <c r="R111" s="197"/>
      <c r="S111" s="197"/>
      <c r="T111" s="197"/>
      <c r="U111" s="197"/>
      <c r="V111" s="197"/>
      <c r="W111" s="197"/>
      <c r="X111" s="197"/>
      <c r="Y111" s="197"/>
      <c r="Z111" s="197"/>
    </row>
    <row r="112" spans="1:26" ht="15.75" customHeight="1" x14ac:dyDescent="0.25">
      <c r="A112" s="227"/>
      <c r="B112" s="197"/>
      <c r="C112" s="197"/>
      <c r="D112" s="197"/>
      <c r="E112" s="197"/>
      <c r="F112" s="197"/>
      <c r="G112" s="197"/>
      <c r="H112" s="197"/>
      <c r="I112" s="197"/>
      <c r="J112" s="197"/>
      <c r="K112" s="197"/>
      <c r="L112" s="197"/>
      <c r="M112" s="197"/>
      <c r="N112" s="197"/>
      <c r="O112" s="197"/>
      <c r="P112" s="197"/>
      <c r="Q112" s="197"/>
      <c r="R112" s="197"/>
      <c r="S112" s="197"/>
      <c r="T112" s="197"/>
      <c r="U112" s="197"/>
      <c r="V112" s="197"/>
      <c r="W112" s="197"/>
      <c r="X112" s="197"/>
      <c r="Y112" s="197"/>
      <c r="Z112" s="197"/>
    </row>
    <row r="113" spans="1:26" ht="15.75" customHeight="1" x14ac:dyDescent="0.25">
      <c r="A113" s="227"/>
      <c r="B113" s="197"/>
      <c r="C113" s="197"/>
      <c r="D113" s="197"/>
      <c r="E113" s="197"/>
      <c r="F113" s="197"/>
      <c r="G113" s="197"/>
      <c r="H113" s="197"/>
      <c r="I113" s="197"/>
      <c r="J113" s="197"/>
      <c r="K113" s="197"/>
      <c r="L113" s="197"/>
      <c r="M113" s="197"/>
      <c r="N113" s="197"/>
      <c r="O113" s="197"/>
      <c r="P113" s="197"/>
      <c r="Q113" s="197"/>
      <c r="R113" s="197"/>
      <c r="S113" s="197"/>
      <c r="T113" s="197"/>
      <c r="U113" s="197"/>
      <c r="V113" s="197"/>
      <c r="W113" s="197"/>
      <c r="X113" s="197"/>
      <c r="Y113" s="197"/>
      <c r="Z113" s="197"/>
    </row>
    <row r="114" spans="1:26" ht="15.75" customHeight="1" x14ac:dyDescent="0.25">
      <c r="A114" s="227"/>
      <c r="B114" s="197"/>
      <c r="C114" s="197"/>
      <c r="D114" s="197"/>
      <c r="E114" s="197"/>
      <c r="F114" s="197"/>
      <c r="G114" s="197"/>
      <c r="H114" s="197"/>
      <c r="I114" s="197"/>
      <c r="J114" s="197"/>
      <c r="K114" s="197"/>
      <c r="L114" s="197"/>
      <c r="M114" s="197"/>
      <c r="N114" s="197"/>
      <c r="O114" s="197"/>
      <c r="P114" s="197"/>
      <c r="Q114" s="197"/>
      <c r="R114" s="197"/>
      <c r="S114" s="197"/>
      <c r="T114" s="197"/>
      <c r="U114" s="197"/>
      <c r="V114" s="197"/>
      <c r="W114" s="197"/>
      <c r="X114" s="197"/>
      <c r="Y114" s="197"/>
      <c r="Z114" s="197"/>
    </row>
    <row r="115" spans="1:26" ht="15.75" customHeight="1" x14ac:dyDescent="0.25">
      <c r="A115" s="227"/>
      <c r="B115" s="197"/>
      <c r="C115" s="197"/>
      <c r="D115" s="197"/>
      <c r="E115" s="197"/>
      <c r="F115" s="197"/>
      <c r="G115" s="197"/>
      <c r="H115" s="197"/>
      <c r="I115" s="197"/>
      <c r="J115" s="197"/>
      <c r="K115" s="197"/>
      <c r="L115" s="197"/>
      <c r="M115" s="197"/>
      <c r="N115" s="197"/>
      <c r="O115" s="197"/>
      <c r="P115" s="197"/>
      <c r="Q115" s="197"/>
      <c r="R115" s="197"/>
      <c r="S115" s="197"/>
      <c r="T115" s="197"/>
      <c r="U115" s="197"/>
      <c r="V115" s="197"/>
      <c r="W115" s="197"/>
      <c r="X115" s="197"/>
      <c r="Y115" s="197"/>
      <c r="Z115" s="197"/>
    </row>
    <row r="116" spans="1:26" ht="15.75" customHeight="1" x14ac:dyDescent="0.25">
      <c r="A116" s="227"/>
      <c r="B116" s="197"/>
      <c r="C116" s="197"/>
      <c r="D116" s="197"/>
      <c r="E116" s="197"/>
      <c r="F116" s="197"/>
      <c r="G116" s="197"/>
      <c r="H116" s="197"/>
      <c r="I116" s="197"/>
      <c r="J116" s="197"/>
      <c r="K116" s="197"/>
      <c r="L116" s="197"/>
      <c r="M116" s="197"/>
      <c r="N116" s="197"/>
      <c r="O116" s="197"/>
      <c r="P116" s="197"/>
      <c r="Q116" s="197"/>
      <c r="R116" s="197"/>
      <c r="S116" s="197"/>
      <c r="T116" s="197"/>
      <c r="U116" s="197"/>
      <c r="V116" s="197"/>
      <c r="W116" s="197"/>
      <c r="X116" s="197"/>
      <c r="Y116" s="197"/>
      <c r="Z116" s="197"/>
    </row>
    <row r="117" spans="1:26" ht="15.75" customHeight="1" x14ac:dyDescent="0.25">
      <c r="A117" s="227"/>
      <c r="B117" s="197"/>
      <c r="C117" s="197"/>
      <c r="D117" s="197"/>
      <c r="E117" s="197"/>
      <c r="F117" s="197"/>
      <c r="G117" s="197"/>
      <c r="H117" s="197"/>
      <c r="I117" s="197"/>
      <c r="J117" s="197"/>
      <c r="K117" s="197"/>
      <c r="L117" s="197"/>
      <c r="M117" s="197"/>
      <c r="N117" s="197"/>
      <c r="O117" s="197"/>
      <c r="P117" s="197"/>
      <c r="Q117" s="197"/>
      <c r="R117" s="197"/>
      <c r="S117" s="197"/>
      <c r="T117" s="197"/>
      <c r="U117" s="197"/>
      <c r="V117" s="197"/>
      <c r="W117" s="197"/>
      <c r="X117" s="197"/>
      <c r="Y117" s="197"/>
      <c r="Z117" s="197"/>
    </row>
    <row r="118" spans="1:26" ht="15.75" customHeight="1" x14ac:dyDescent="0.25">
      <c r="A118" s="227"/>
      <c r="B118" s="197"/>
      <c r="C118" s="197"/>
      <c r="D118" s="197"/>
      <c r="E118" s="197"/>
      <c r="F118" s="197"/>
      <c r="G118" s="197"/>
      <c r="H118" s="197"/>
      <c r="I118" s="197"/>
      <c r="J118" s="197"/>
      <c r="K118" s="197"/>
      <c r="L118" s="197"/>
      <c r="M118" s="197"/>
      <c r="N118" s="197"/>
      <c r="O118" s="197"/>
      <c r="P118" s="197"/>
      <c r="Q118" s="197"/>
      <c r="R118" s="197"/>
      <c r="S118" s="197"/>
      <c r="T118" s="197"/>
      <c r="U118" s="197"/>
      <c r="V118" s="197"/>
      <c r="W118" s="197"/>
      <c r="X118" s="197"/>
      <c r="Y118" s="197"/>
      <c r="Z118" s="197"/>
    </row>
    <row r="119" spans="1:26" ht="15.75" customHeight="1" x14ac:dyDescent="0.25">
      <c r="A119" s="227"/>
      <c r="B119" s="197"/>
      <c r="C119" s="197"/>
      <c r="D119" s="197"/>
      <c r="E119" s="197"/>
      <c r="F119" s="197"/>
      <c r="G119" s="197"/>
      <c r="H119" s="197"/>
      <c r="I119" s="197"/>
      <c r="J119" s="197"/>
      <c r="K119" s="197"/>
      <c r="L119" s="197"/>
      <c r="M119" s="197"/>
      <c r="N119" s="197"/>
      <c r="O119" s="197"/>
      <c r="P119" s="197"/>
      <c r="Q119" s="197"/>
      <c r="R119" s="197"/>
      <c r="S119" s="197"/>
      <c r="T119" s="197"/>
      <c r="U119" s="197"/>
      <c r="V119" s="197"/>
      <c r="W119" s="197"/>
      <c r="X119" s="197"/>
      <c r="Y119" s="197"/>
      <c r="Z119" s="197"/>
    </row>
    <row r="120" spans="1:26" ht="15.75" customHeight="1" x14ac:dyDescent="0.25">
      <c r="A120" s="227"/>
      <c r="B120" s="197"/>
      <c r="C120" s="197"/>
      <c r="D120" s="197"/>
      <c r="E120" s="197"/>
      <c r="F120" s="197"/>
      <c r="G120" s="197"/>
      <c r="H120" s="197"/>
      <c r="I120" s="197"/>
      <c r="J120" s="197"/>
      <c r="K120" s="197"/>
      <c r="L120" s="197"/>
      <c r="M120" s="197"/>
      <c r="N120" s="197"/>
      <c r="O120" s="197"/>
      <c r="P120" s="197"/>
      <c r="Q120" s="197"/>
      <c r="R120" s="197"/>
      <c r="S120" s="197"/>
      <c r="T120" s="197"/>
      <c r="U120" s="197"/>
      <c r="V120" s="197"/>
      <c r="W120" s="197"/>
      <c r="X120" s="197"/>
      <c r="Y120" s="197"/>
      <c r="Z120" s="197"/>
    </row>
    <row r="121" spans="1:26" ht="15.75" customHeight="1" x14ac:dyDescent="0.25">
      <c r="A121" s="227"/>
      <c r="B121" s="197"/>
      <c r="C121" s="197"/>
      <c r="D121" s="197"/>
      <c r="E121" s="197"/>
      <c r="F121" s="197"/>
      <c r="G121" s="197"/>
      <c r="H121" s="197"/>
      <c r="I121" s="197"/>
      <c r="J121" s="197"/>
      <c r="K121" s="197"/>
      <c r="L121" s="197"/>
      <c r="M121" s="197"/>
      <c r="N121" s="197"/>
      <c r="O121" s="197"/>
      <c r="P121" s="197"/>
      <c r="Q121" s="197"/>
      <c r="R121" s="197"/>
      <c r="S121" s="197"/>
      <c r="T121" s="197"/>
      <c r="U121" s="197"/>
      <c r="V121" s="197"/>
      <c r="W121" s="197"/>
      <c r="X121" s="197"/>
      <c r="Y121" s="197"/>
      <c r="Z121" s="197"/>
    </row>
    <row r="122" spans="1:26" ht="15.75" customHeight="1" x14ac:dyDescent="0.25">
      <c r="A122" s="227"/>
      <c r="B122" s="197"/>
      <c r="C122" s="197"/>
      <c r="D122" s="197"/>
      <c r="E122" s="197"/>
      <c r="F122" s="197"/>
      <c r="G122" s="197"/>
      <c r="H122" s="197"/>
      <c r="I122" s="197"/>
      <c r="J122" s="197"/>
      <c r="K122" s="197"/>
      <c r="L122" s="197"/>
      <c r="M122" s="197"/>
      <c r="N122" s="197"/>
      <c r="O122" s="197"/>
      <c r="P122" s="197"/>
      <c r="Q122" s="197"/>
      <c r="R122" s="197"/>
      <c r="S122" s="197"/>
      <c r="T122" s="197"/>
      <c r="U122" s="197"/>
      <c r="V122" s="197"/>
      <c r="W122" s="197"/>
      <c r="X122" s="197"/>
      <c r="Y122" s="197"/>
      <c r="Z122" s="197"/>
    </row>
    <row r="123" spans="1:26" ht="15.75" customHeight="1" x14ac:dyDescent="0.25">
      <c r="A123" s="227"/>
      <c r="B123" s="197"/>
      <c r="C123" s="197"/>
      <c r="D123" s="197"/>
      <c r="E123" s="197"/>
      <c r="F123" s="197"/>
      <c r="G123" s="197"/>
      <c r="H123" s="197"/>
      <c r="I123" s="197"/>
      <c r="J123" s="197"/>
      <c r="K123" s="197"/>
      <c r="L123" s="197"/>
      <c r="M123" s="197"/>
      <c r="N123" s="197"/>
      <c r="O123" s="197"/>
      <c r="P123" s="197"/>
      <c r="Q123" s="197"/>
      <c r="R123" s="197"/>
      <c r="S123" s="197"/>
      <c r="T123" s="197"/>
      <c r="U123" s="197"/>
      <c r="V123" s="197"/>
      <c r="W123" s="197"/>
      <c r="X123" s="197"/>
      <c r="Y123" s="197"/>
      <c r="Z123" s="197"/>
    </row>
    <row r="124" spans="1:26" ht="15.75" customHeight="1" x14ac:dyDescent="0.25">
      <c r="A124" s="227"/>
      <c r="B124" s="197"/>
      <c r="C124" s="197"/>
      <c r="D124" s="197"/>
      <c r="E124" s="197"/>
      <c r="F124" s="197"/>
      <c r="G124" s="197"/>
      <c r="H124" s="197"/>
      <c r="I124" s="197"/>
      <c r="J124" s="197"/>
      <c r="K124" s="197"/>
      <c r="L124" s="197"/>
      <c r="M124" s="197"/>
      <c r="N124" s="197"/>
      <c r="O124" s="197"/>
      <c r="P124" s="197"/>
      <c r="Q124" s="197"/>
      <c r="R124" s="197"/>
      <c r="S124" s="197"/>
      <c r="T124" s="197"/>
      <c r="U124" s="197"/>
      <c r="V124" s="197"/>
      <c r="W124" s="197"/>
      <c r="X124" s="197"/>
      <c r="Y124" s="197"/>
      <c r="Z124" s="197"/>
    </row>
    <row r="125" spans="1:26" ht="15.75" customHeight="1" x14ac:dyDescent="0.25">
      <c r="A125" s="227"/>
      <c r="B125" s="197"/>
      <c r="C125" s="197"/>
      <c r="D125" s="197"/>
      <c r="E125" s="197"/>
      <c r="F125" s="197"/>
      <c r="G125" s="197"/>
      <c r="H125" s="197"/>
      <c r="I125" s="197"/>
      <c r="J125" s="197"/>
      <c r="K125" s="197"/>
      <c r="L125" s="197"/>
      <c r="M125" s="197"/>
      <c r="N125" s="197"/>
      <c r="O125" s="197"/>
      <c r="P125" s="197"/>
      <c r="Q125" s="197"/>
      <c r="R125" s="197"/>
      <c r="S125" s="197"/>
      <c r="T125" s="197"/>
      <c r="U125" s="197"/>
      <c r="V125" s="197"/>
      <c r="W125" s="197"/>
      <c r="X125" s="197"/>
      <c r="Y125" s="197"/>
      <c r="Z125" s="197"/>
    </row>
    <row r="126" spans="1:26" ht="15.75" customHeight="1" x14ac:dyDescent="0.25">
      <c r="A126" s="227"/>
      <c r="B126" s="197"/>
      <c r="C126" s="197"/>
      <c r="D126" s="197"/>
      <c r="E126" s="197"/>
      <c r="F126" s="197"/>
      <c r="G126" s="197"/>
      <c r="H126" s="197"/>
      <c r="I126" s="197"/>
      <c r="J126" s="197"/>
      <c r="K126" s="197"/>
      <c r="L126" s="197"/>
      <c r="M126" s="197"/>
      <c r="N126" s="197"/>
      <c r="O126" s="197"/>
      <c r="P126" s="197"/>
      <c r="Q126" s="197"/>
      <c r="R126" s="197"/>
      <c r="S126" s="197"/>
      <c r="T126" s="197"/>
      <c r="U126" s="197"/>
      <c r="V126" s="197"/>
      <c r="W126" s="197"/>
      <c r="X126" s="197"/>
      <c r="Y126" s="197"/>
      <c r="Z126" s="197"/>
    </row>
    <row r="127" spans="1:26" ht="15.75" customHeight="1" x14ac:dyDescent="0.25">
      <c r="A127" s="227"/>
      <c r="B127" s="197"/>
      <c r="C127" s="197"/>
      <c r="D127" s="197"/>
      <c r="E127" s="197"/>
      <c r="F127" s="197"/>
      <c r="G127" s="197"/>
      <c r="H127" s="197"/>
      <c r="I127" s="197"/>
      <c r="J127" s="197"/>
      <c r="K127" s="197"/>
      <c r="L127" s="197"/>
      <c r="M127" s="197"/>
      <c r="N127" s="197"/>
      <c r="O127" s="197"/>
      <c r="P127" s="197"/>
      <c r="Q127" s="197"/>
      <c r="R127" s="197"/>
      <c r="S127" s="197"/>
      <c r="T127" s="197"/>
      <c r="U127" s="197"/>
      <c r="V127" s="197"/>
      <c r="W127" s="197"/>
      <c r="X127" s="197"/>
      <c r="Y127" s="197"/>
      <c r="Z127" s="197"/>
    </row>
    <row r="128" spans="1:26" ht="15.75" customHeight="1" x14ac:dyDescent="0.25">
      <c r="A128" s="227"/>
      <c r="B128" s="197"/>
      <c r="C128" s="197"/>
      <c r="D128" s="197"/>
      <c r="E128" s="197"/>
      <c r="F128" s="197"/>
      <c r="G128" s="197"/>
      <c r="H128" s="197"/>
      <c r="I128" s="197"/>
      <c r="J128" s="197"/>
      <c r="K128" s="197"/>
      <c r="L128" s="197"/>
      <c r="M128" s="197"/>
      <c r="N128" s="197"/>
      <c r="O128" s="197"/>
      <c r="P128" s="197"/>
      <c r="Q128" s="197"/>
      <c r="R128" s="197"/>
      <c r="S128" s="197"/>
      <c r="T128" s="197"/>
      <c r="U128" s="197"/>
      <c r="V128" s="197"/>
      <c r="W128" s="197"/>
      <c r="X128" s="197"/>
      <c r="Y128" s="197"/>
      <c r="Z128" s="197"/>
    </row>
    <row r="129" spans="1:26" ht="15.75" customHeight="1" x14ac:dyDescent="0.25">
      <c r="A129" s="227"/>
      <c r="B129" s="197"/>
      <c r="C129" s="197"/>
      <c r="D129" s="197"/>
      <c r="E129" s="197"/>
      <c r="F129" s="197"/>
      <c r="G129" s="197"/>
      <c r="H129" s="197"/>
      <c r="I129" s="197"/>
      <c r="J129" s="197"/>
      <c r="K129" s="197"/>
      <c r="L129" s="197"/>
      <c r="M129" s="197"/>
      <c r="N129" s="197"/>
      <c r="O129" s="197"/>
      <c r="P129" s="197"/>
      <c r="Q129" s="197"/>
      <c r="R129" s="197"/>
      <c r="S129" s="197"/>
      <c r="T129" s="197"/>
      <c r="U129" s="197"/>
      <c r="V129" s="197"/>
      <c r="W129" s="197"/>
      <c r="X129" s="197"/>
      <c r="Y129" s="197"/>
      <c r="Z129" s="197"/>
    </row>
    <row r="130" spans="1:26" ht="15.75" customHeight="1" x14ac:dyDescent="0.25">
      <c r="A130" s="227"/>
      <c r="B130" s="197"/>
      <c r="C130" s="197"/>
      <c r="D130" s="197"/>
      <c r="E130" s="197"/>
      <c r="F130" s="197"/>
      <c r="G130" s="197"/>
      <c r="H130" s="197"/>
      <c r="I130" s="197"/>
      <c r="J130" s="197"/>
      <c r="K130" s="197"/>
      <c r="L130" s="197"/>
      <c r="M130" s="197"/>
      <c r="N130" s="197"/>
      <c r="O130" s="197"/>
      <c r="P130" s="197"/>
      <c r="Q130" s="197"/>
      <c r="R130" s="197"/>
      <c r="S130" s="197"/>
      <c r="T130" s="197"/>
      <c r="U130" s="197"/>
      <c r="V130" s="197"/>
      <c r="W130" s="197"/>
      <c r="X130" s="197"/>
      <c r="Y130" s="197"/>
      <c r="Z130" s="197"/>
    </row>
    <row r="131" spans="1:26" ht="15.75" customHeight="1" x14ac:dyDescent="0.25">
      <c r="A131" s="227"/>
      <c r="B131" s="197"/>
      <c r="C131" s="197"/>
      <c r="D131" s="197"/>
      <c r="E131" s="197"/>
      <c r="F131" s="197"/>
      <c r="G131" s="197"/>
      <c r="H131" s="197"/>
      <c r="I131" s="197"/>
      <c r="J131" s="197"/>
      <c r="K131" s="197"/>
      <c r="L131" s="197"/>
      <c r="M131" s="197"/>
      <c r="N131" s="197"/>
      <c r="O131" s="197"/>
      <c r="P131" s="197"/>
      <c r="Q131" s="197"/>
      <c r="R131" s="197"/>
      <c r="S131" s="197"/>
      <c r="T131" s="197"/>
      <c r="U131" s="197"/>
      <c r="V131" s="197"/>
      <c r="W131" s="197"/>
      <c r="X131" s="197"/>
      <c r="Y131" s="197"/>
      <c r="Z131" s="197"/>
    </row>
    <row r="132" spans="1:26" ht="15.75" customHeight="1" x14ac:dyDescent="0.25">
      <c r="A132" s="227"/>
      <c r="B132" s="197"/>
      <c r="C132" s="197"/>
      <c r="D132" s="197"/>
      <c r="E132" s="197"/>
      <c r="F132" s="197"/>
      <c r="G132" s="197"/>
      <c r="H132" s="197"/>
      <c r="I132" s="197"/>
      <c r="J132" s="197"/>
      <c r="K132" s="197"/>
      <c r="L132" s="197"/>
      <c r="M132" s="197"/>
      <c r="N132" s="197"/>
      <c r="O132" s="197"/>
      <c r="P132" s="197"/>
      <c r="Q132" s="197"/>
      <c r="R132" s="197"/>
      <c r="S132" s="197"/>
      <c r="T132" s="197"/>
      <c r="U132" s="197"/>
      <c r="V132" s="197"/>
      <c r="W132" s="197"/>
      <c r="X132" s="197"/>
      <c r="Y132" s="197"/>
      <c r="Z132" s="197"/>
    </row>
    <row r="133" spans="1:26" ht="15.75" customHeight="1" x14ac:dyDescent="0.25">
      <c r="A133" s="227"/>
      <c r="B133" s="197"/>
      <c r="C133" s="197"/>
      <c r="D133" s="197"/>
      <c r="E133" s="197"/>
      <c r="F133" s="197"/>
      <c r="G133" s="197"/>
      <c r="H133" s="197"/>
      <c r="I133" s="197"/>
      <c r="J133" s="197"/>
      <c r="K133" s="197"/>
      <c r="L133" s="197"/>
      <c r="M133" s="197"/>
      <c r="N133" s="197"/>
      <c r="O133" s="197"/>
      <c r="P133" s="197"/>
      <c r="Q133" s="197"/>
      <c r="R133" s="197"/>
      <c r="S133" s="197"/>
      <c r="T133" s="197"/>
      <c r="U133" s="197"/>
      <c r="V133" s="197"/>
      <c r="W133" s="197"/>
      <c r="X133" s="197"/>
      <c r="Y133" s="197"/>
      <c r="Z133" s="197"/>
    </row>
    <row r="134" spans="1:26" ht="15.75" customHeight="1" x14ac:dyDescent="0.25">
      <c r="A134" s="227"/>
      <c r="B134" s="197"/>
      <c r="C134" s="197"/>
      <c r="D134" s="197"/>
      <c r="E134" s="197"/>
      <c r="F134" s="197"/>
      <c r="G134" s="197"/>
      <c r="H134" s="197"/>
      <c r="I134" s="197"/>
      <c r="J134" s="197"/>
      <c r="K134" s="197"/>
      <c r="L134" s="197"/>
      <c r="M134" s="197"/>
      <c r="N134" s="197"/>
      <c r="O134" s="197"/>
      <c r="P134" s="197"/>
      <c r="Q134" s="197"/>
      <c r="R134" s="197"/>
      <c r="S134" s="197"/>
      <c r="T134" s="197"/>
      <c r="U134" s="197"/>
      <c r="V134" s="197"/>
      <c r="W134" s="197"/>
      <c r="X134" s="197"/>
      <c r="Y134" s="197"/>
      <c r="Z134" s="197"/>
    </row>
    <row r="135" spans="1:26" ht="15.75" customHeight="1" x14ac:dyDescent="0.25">
      <c r="A135" s="227"/>
      <c r="B135" s="197"/>
      <c r="C135" s="197"/>
      <c r="D135" s="197"/>
      <c r="E135" s="197"/>
      <c r="F135" s="197"/>
      <c r="G135" s="197"/>
      <c r="H135" s="197"/>
      <c r="I135" s="197"/>
      <c r="J135" s="197"/>
      <c r="K135" s="197"/>
      <c r="L135" s="197"/>
      <c r="M135" s="197"/>
      <c r="N135" s="197"/>
      <c r="O135" s="197"/>
      <c r="P135" s="197"/>
      <c r="Q135" s="197"/>
      <c r="R135" s="197"/>
      <c r="S135" s="197"/>
      <c r="T135" s="197"/>
      <c r="U135" s="197"/>
      <c r="V135" s="197"/>
      <c r="W135" s="197"/>
      <c r="X135" s="197"/>
      <c r="Y135" s="197"/>
      <c r="Z135" s="197"/>
    </row>
    <row r="136" spans="1:26" ht="15.75" customHeight="1" x14ac:dyDescent="0.25">
      <c r="A136" s="227"/>
      <c r="B136" s="197"/>
      <c r="C136" s="197"/>
      <c r="D136" s="197"/>
      <c r="E136" s="197"/>
      <c r="F136" s="197"/>
      <c r="G136" s="197"/>
      <c r="H136" s="197"/>
      <c r="I136" s="197"/>
      <c r="J136" s="197"/>
      <c r="K136" s="197"/>
      <c r="L136" s="197"/>
      <c r="M136" s="197"/>
      <c r="N136" s="197"/>
      <c r="O136" s="197"/>
      <c r="P136" s="197"/>
      <c r="Q136" s="197"/>
      <c r="R136" s="197"/>
      <c r="S136" s="197"/>
      <c r="T136" s="197"/>
      <c r="U136" s="197"/>
      <c r="V136" s="197"/>
      <c r="W136" s="197"/>
      <c r="X136" s="197"/>
      <c r="Y136" s="197"/>
      <c r="Z136" s="197"/>
    </row>
    <row r="137" spans="1:26" ht="15.75" customHeight="1" x14ac:dyDescent="0.25">
      <c r="A137" s="227"/>
      <c r="B137" s="197"/>
      <c r="C137" s="197"/>
      <c r="D137" s="197"/>
      <c r="E137" s="197"/>
      <c r="F137" s="197"/>
      <c r="G137" s="197"/>
      <c r="H137" s="197"/>
      <c r="I137" s="197"/>
      <c r="J137" s="197"/>
      <c r="K137" s="197"/>
      <c r="L137" s="197"/>
      <c r="M137" s="197"/>
      <c r="N137" s="197"/>
      <c r="O137" s="197"/>
      <c r="P137" s="197"/>
      <c r="Q137" s="197"/>
      <c r="R137" s="197"/>
      <c r="S137" s="197"/>
      <c r="T137" s="197"/>
      <c r="U137" s="197"/>
      <c r="V137" s="197"/>
      <c r="W137" s="197"/>
      <c r="X137" s="197"/>
      <c r="Y137" s="197"/>
      <c r="Z137" s="197"/>
    </row>
    <row r="138" spans="1:26" ht="15.75" customHeight="1" x14ac:dyDescent="0.25">
      <c r="A138" s="227"/>
      <c r="B138" s="197"/>
      <c r="C138" s="197"/>
      <c r="D138" s="197"/>
      <c r="E138" s="197"/>
      <c r="F138" s="197"/>
      <c r="G138" s="197"/>
      <c r="H138" s="197"/>
      <c r="I138" s="197"/>
      <c r="J138" s="197"/>
      <c r="K138" s="197"/>
      <c r="L138" s="197"/>
      <c r="M138" s="197"/>
      <c r="N138" s="197"/>
      <c r="O138" s="197"/>
      <c r="P138" s="197"/>
      <c r="Q138" s="197"/>
      <c r="R138" s="197"/>
      <c r="S138" s="197"/>
      <c r="T138" s="197"/>
      <c r="U138" s="197"/>
      <c r="V138" s="197"/>
      <c r="W138" s="197"/>
      <c r="X138" s="197"/>
      <c r="Y138" s="197"/>
      <c r="Z138" s="197"/>
    </row>
    <row r="139" spans="1:26" ht="15.75" customHeight="1" x14ac:dyDescent="0.25">
      <c r="A139" s="227"/>
      <c r="B139" s="197"/>
      <c r="C139" s="197"/>
      <c r="D139" s="197"/>
      <c r="E139" s="197"/>
      <c r="F139" s="197"/>
      <c r="G139" s="197"/>
      <c r="H139" s="197"/>
      <c r="I139" s="197"/>
      <c r="J139" s="197"/>
      <c r="K139" s="197"/>
      <c r="L139" s="197"/>
      <c r="M139" s="197"/>
      <c r="N139" s="197"/>
      <c r="O139" s="197"/>
      <c r="P139" s="197"/>
      <c r="Q139" s="197"/>
      <c r="R139" s="197"/>
      <c r="S139" s="197"/>
      <c r="T139" s="197"/>
      <c r="U139" s="197"/>
      <c r="V139" s="197"/>
      <c r="W139" s="197"/>
      <c r="X139" s="197"/>
      <c r="Y139" s="197"/>
      <c r="Z139" s="197"/>
    </row>
    <row r="140" spans="1:26" ht="15.75" customHeight="1" x14ac:dyDescent="0.25">
      <c r="A140" s="227"/>
      <c r="B140" s="197"/>
      <c r="C140" s="197"/>
      <c r="D140" s="197"/>
      <c r="E140" s="197"/>
      <c r="F140" s="197"/>
      <c r="G140" s="197"/>
      <c r="H140" s="197"/>
      <c r="I140" s="197"/>
      <c r="J140" s="197"/>
      <c r="K140" s="197"/>
      <c r="L140" s="197"/>
      <c r="M140" s="197"/>
      <c r="N140" s="197"/>
      <c r="O140" s="197"/>
      <c r="P140" s="197"/>
      <c r="Q140" s="197"/>
      <c r="R140" s="197"/>
      <c r="S140" s="197"/>
      <c r="T140" s="197"/>
      <c r="U140" s="197"/>
      <c r="V140" s="197"/>
      <c r="W140" s="197"/>
      <c r="X140" s="197"/>
      <c r="Y140" s="197"/>
      <c r="Z140" s="197"/>
    </row>
    <row r="141" spans="1:26" ht="15.75" customHeight="1" x14ac:dyDescent="0.25">
      <c r="A141" s="227"/>
      <c r="B141" s="197"/>
      <c r="C141" s="197"/>
      <c r="D141" s="197"/>
      <c r="E141" s="197"/>
      <c r="F141" s="197"/>
      <c r="G141" s="197"/>
      <c r="H141" s="197"/>
      <c r="I141" s="197"/>
      <c r="J141" s="197"/>
      <c r="K141" s="197"/>
      <c r="L141" s="197"/>
      <c r="M141" s="197"/>
      <c r="N141" s="197"/>
      <c r="O141" s="197"/>
      <c r="P141" s="197"/>
      <c r="Q141" s="197"/>
      <c r="R141" s="197"/>
      <c r="S141" s="197"/>
      <c r="T141" s="197"/>
      <c r="U141" s="197"/>
      <c r="V141" s="197"/>
      <c r="W141" s="197"/>
      <c r="X141" s="197"/>
      <c r="Y141" s="197"/>
      <c r="Z141" s="197"/>
    </row>
    <row r="142" spans="1:26" ht="15.75" customHeight="1" x14ac:dyDescent="0.25">
      <c r="A142" s="227"/>
      <c r="B142" s="197"/>
      <c r="C142" s="197"/>
      <c r="D142" s="197"/>
      <c r="E142" s="197"/>
      <c r="F142" s="197"/>
      <c r="G142" s="197"/>
      <c r="H142" s="197"/>
      <c r="I142" s="197"/>
      <c r="J142" s="197"/>
      <c r="K142" s="197"/>
      <c r="L142" s="197"/>
      <c r="M142" s="197"/>
      <c r="N142" s="197"/>
      <c r="O142" s="197"/>
      <c r="P142" s="197"/>
      <c r="Q142" s="197"/>
      <c r="R142" s="197"/>
      <c r="S142" s="197"/>
      <c r="T142" s="197"/>
      <c r="U142" s="197"/>
      <c r="V142" s="197"/>
      <c r="W142" s="197"/>
      <c r="X142" s="197"/>
      <c r="Y142" s="197"/>
      <c r="Z142" s="197"/>
    </row>
    <row r="143" spans="1:26" ht="15.75" customHeight="1" x14ac:dyDescent="0.25">
      <c r="A143" s="227"/>
      <c r="B143" s="197"/>
      <c r="C143" s="197"/>
      <c r="D143" s="197"/>
      <c r="E143" s="197"/>
      <c r="F143" s="197"/>
      <c r="G143" s="197"/>
      <c r="H143" s="197"/>
      <c r="I143" s="197"/>
      <c r="J143" s="197"/>
      <c r="K143" s="197"/>
      <c r="L143" s="197"/>
      <c r="M143" s="197"/>
      <c r="N143" s="197"/>
      <c r="O143" s="197"/>
      <c r="P143" s="197"/>
      <c r="Q143" s="197"/>
      <c r="R143" s="197"/>
      <c r="S143" s="197"/>
      <c r="T143" s="197"/>
      <c r="U143" s="197"/>
      <c r="V143" s="197"/>
      <c r="W143" s="197"/>
      <c r="X143" s="197"/>
      <c r="Y143" s="197"/>
      <c r="Z143" s="197"/>
    </row>
    <row r="144" spans="1:26" ht="15.75" customHeight="1" x14ac:dyDescent="0.25">
      <c r="A144" s="227"/>
      <c r="B144" s="197"/>
      <c r="C144" s="197"/>
      <c r="D144" s="197"/>
      <c r="E144" s="197"/>
      <c r="F144" s="197"/>
      <c r="G144" s="197"/>
      <c r="H144" s="197"/>
      <c r="I144" s="197"/>
      <c r="J144" s="197"/>
      <c r="K144" s="197"/>
      <c r="L144" s="197"/>
      <c r="M144" s="197"/>
      <c r="N144" s="197"/>
      <c r="O144" s="197"/>
      <c r="P144" s="197"/>
      <c r="Q144" s="197"/>
      <c r="R144" s="197"/>
      <c r="S144" s="197"/>
      <c r="T144" s="197"/>
      <c r="U144" s="197"/>
      <c r="V144" s="197"/>
      <c r="W144" s="197"/>
      <c r="X144" s="197"/>
      <c r="Y144" s="197"/>
      <c r="Z144" s="197"/>
    </row>
    <row r="145" spans="1:26" ht="15.75" customHeight="1" x14ac:dyDescent="0.25">
      <c r="A145" s="227"/>
      <c r="B145" s="197"/>
      <c r="C145" s="197"/>
      <c r="D145" s="197"/>
      <c r="E145" s="197"/>
      <c r="F145" s="197"/>
      <c r="G145" s="197"/>
      <c r="H145" s="197"/>
      <c r="I145" s="197"/>
      <c r="J145" s="197"/>
      <c r="K145" s="197"/>
      <c r="L145" s="197"/>
      <c r="M145" s="197"/>
      <c r="N145" s="197"/>
      <c r="O145" s="197"/>
      <c r="P145" s="197"/>
      <c r="Q145" s="197"/>
      <c r="R145" s="197"/>
      <c r="S145" s="197"/>
      <c r="T145" s="197"/>
      <c r="U145" s="197"/>
      <c r="V145" s="197"/>
      <c r="W145" s="197"/>
      <c r="X145" s="197"/>
      <c r="Y145" s="197"/>
      <c r="Z145" s="197"/>
    </row>
    <row r="146" spans="1:26" ht="15.75" customHeight="1" x14ac:dyDescent="0.25">
      <c r="A146" s="227"/>
      <c r="B146" s="197"/>
      <c r="C146" s="197"/>
      <c r="D146" s="197"/>
      <c r="E146" s="197"/>
      <c r="F146" s="197"/>
      <c r="G146" s="197"/>
      <c r="H146" s="197"/>
      <c r="I146" s="197"/>
      <c r="J146" s="197"/>
      <c r="K146" s="197"/>
      <c r="L146" s="197"/>
      <c r="M146" s="197"/>
      <c r="N146" s="197"/>
      <c r="O146" s="197"/>
      <c r="P146" s="197"/>
      <c r="Q146" s="197"/>
      <c r="R146" s="197"/>
      <c r="S146" s="197"/>
      <c r="T146" s="197"/>
      <c r="U146" s="197"/>
      <c r="V146" s="197"/>
      <c r="W146" s="197"/>
      <c r="X146" s="197"/>
      <c r="Y146" s="197"/>
      <c r="Z146" s="197"/>
    </row>
    <row r="147" spans="1:26" ht="15.75" customHeight="1" x14ac:dyDescent="0.25">
      <c r="A147" s="227"/>
      <c r="B147" s="197"/>
      <c r="C147" s="197"/>
      <c r="D147" s="197"/>
      <c r="E147" s="197"/>
      <c r="F147" s="197"/>
      <c r="G147" s="197"/>
      <c r="H147" s="197"/>
      <c r="I147" s="197"/>
      <c r="J147" s="197"/>
      <c r="K147" s="197"/>
      <c r="L147" s="197"/>
      <c r="M147" s="197"/>
      <c r="N147" s="197"/>
      <c r="O147" s="197"/>
      <c r="P147" s="197"/>
      <c r="Q147" s="197"/>
      <c r="R147" s="197"/>
      <c r="S147" s="197"/>
      <c r="T147" s="197"/>
      <c r="U147" s="197"/>
      <c r="V147" s="197"/>
      <c r="W147" s="197"/>
      <c r="X147" s="197"/>
      <c r="Y147" s="197"/>
      <c r="Z147" s="197"/>
    </row>
    <row r="148" spans="1:26" ht="15.75" customHeight="1" x14ac:dyDescent="0.25">
      <c r="A148" s="227"/>
      <c r="B148" s="197"/>
      <c r="C148" s="197"/>
      <c r="D148" s="197"/>
      <c r="E148" s="197"/>
      <c r="F148" s="197"/>
      <c r="G148" s="197"/>
      <c r="H148" s="197"/>
      <c r="I148" s="197"/>
      <c r="J148" s="197"/>
      <c r="K148" s="197"/>
      <c r="L148" s="197"/>
      <c r="M148" s="197"/>
      <c r="N148" s="197"/>
      <c r="O148" s="197"/>
      <c r="P148" s="197"/>
      <c r="Q148" s="197"/>
      <c r="R148" s="197"/>
      <c r="S148" s="197"/>
      <c r="T148" s="197"/>
      <c r="U148" s="197"/>
      <c r="V148" s="197"/>
      <c r="W148" s="197"/>
      <c r="X148" s="197"/>
      <c r="Y148" s="197"/>
      <c r="Z148" s="197"/>
    </row>
    <row r="149" spans="1:26" ht="15.75" customHeight="1" x14ac:dyDescent="0.25">
      <c r="A149" s="227"/>
      <c r="B149" s="197"/>
      <c r="C149" s="197"/>
      <c r="D149" s="197"/>
      <c r="E149" s="197"/>
      <c r="F149" s="197"/>
      <c r="G149" s="197"/>
      <c r="H149" s="197"/>
      <c r="I149" s="197"/>
      <c r="J149" s="197"/>
      <c r="K149" s="197"/>
      <c r="L149" s="197"/>
      <c r="M149" s="197"/>
      <c r="N149" s="197"/>
      <c r="O149" s="197"/>
      <c r="P149" s="197"/>
      <c r="Q149" s="197"/>
      <c r="R149" s="197"/>
      <c r="S149" s="197"/>
      <c r="T149" s="197"/>
      <c r="U149" s="197"/>
      <c r="V149" s="197"/>
      <c r="W149" s="197"/>
      <c r="X149" s="197"/>
      <c r="Y149" s="197"/>
      <c r="Z149" s="197"/>
    </row>
    <row r="150" spans="1:26" ht="15.75" customHeight="1" x14ac:dyDescent="0.25">
      <c r="A150" s="227"/>
      <c r="B150" s="197"/>
      <c r="C150" s="197"/>
      <c r="D150" s="197"/>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row>
    <row r="151" spans="1:26" ht="15.75" customHeight="1" x14ac:dyDescent="0.25">
      <c r="A151" s="227"/>
      <c r="B151" s="197"/>
      <c r="C151" s="197"/>
      <c r="D151" s="197"/>
      <c r="E151" s="197"/>
      <c r="F151" s="197"/>
      <c r="G151" s="197"/>
      <c r="H151" s="197"/>
      <c r="I151" s="197"/>
      <c r="J151" s="197"/>
      <c r="K151" s="197"/>
      <c r="L151" s="197"/>
      <c r="M151" s="197"/>
      <c r="N151" s="197"/>
      <c r="O151" s="197"/>
      <c r="P151" s="197"/>
      <c r="Q151" s="197"/>
      <c r="R151" s="197"/>
      <c r="S151" s="197"/>
      <c r="T151" s="197"/>
      <c r="U151" s="197"/>
      <c r="V151" s="197"/>
      <c r="W151" s="197"/>
      <c r="X151" s="197"/>
      <c r="Y151" s="197"/>
      <c r="Z151" s="197"/>
    </row>
    <row r="152" spans="1:26" ht="15.75" customHeight="1" x14ac:dyDescent="0.25">
      <c r="A152" s="227"/>
      <c r="B152" s="197"/>
      <c r="C152" s="197"/>
      <c r="D152" s="197"/>
      <c r="E152" s="197"/>
      <c r="F152" s="197"/>
      <c r="G152" s="197"/>
      <c r="H152" s="197"/>
      <c r="I152" s="197"/>
      <c r="J152" s="197"/>
      <c r="K152" s="197"/>
      <c r="L152" s="197"/>
      <c r="M152" s="197"/>
      <c r="N152" s="197"/>
      <c r="O152" s="197"/>
      <c r="P152" s="197"/>
      <c r="Q152" s="197"/>
      <c r="R152" s="197"/>
      <c r="S152" s="197"/>
      <c r="T152" s="197"/>
      <c r="U152" s="197"/>
      <c r="V152" s="197"/>
      <c r="W152" s="197"/>
      <c r="X152" s="197"/>
      <c r="Y152" s="197"/>
      <c r="Z152" s="197"/>
    </row>
    <row r="153" spans="1:26" ht="15.75" customHeight="1" x14ac:dyDescent="0.25">
      <c r="A153" s="227"/>
      <c r="B153" s="197"/>
      <c r="C153" s="197"/>
      <c r="D153" s="197"/>
      <c r="E153" s="197"/>
      <c r="F153" s="197"/>
      <c r="G153" s="197"/>
      <c r="H153" s="197"/>
      <c r="I153" s="197"/>
      <c r="J153" s="197"/>
      <c r="K153" s="197"/>
      <c r="L153" s="197"/>
      <c r="M153" s="197"/>
      <c r="N153" s="197"/>
      <c r="O153" s="197"/>
      <c r="P153" s="197"/>
      <c r="Q153" s="197"/>
      <c r="R153" s="197"/>
      <c r="S153" s="197"/>
      <c r="T153" s="197"/>
      <c r="U153" s="197"/>
      <c r="V153" s="197"/>
      <c r="W153" s="197"/>
      <c r="X153" s="197"/>
      <c r="Y153" s="197"/>
      <c r="Z153" s="197"/>
    </row>
    <row r="154" spans="1:26" ht="15.75" customHeight="1" x14ac:dyDescent="0.25">
      <c r="A154" s="227"/>
      <c r="B154" s="197"/>
      <c r="C154" s="197"/>
      <c r="D154" s="197"/>
      <c r="E154" s="197"/>
      <c r="F154" s="197"/>
      <c r="G154" s="197"/>
      <c r="H154" s="197"/>
      <c r="I154" s="197"/>
      <c r="J154" s="197"/>
      <c r="K154" s="197"/>
      <c r="L154" s="197"/>
      <c r="M154" s="197"/>
      <c r="N154" s="197"/>
      <c r="O154" s="197"/>
      <c r="P154" s="197"/>
      <c r="Q154" s="197"/>
      <c r="R154" s="197"/>
      <c r="S154" s="197"/>
      <c r="T154" s="197"/>
      <c r="U154" s="197"/>
      <c r="V154" s="197"/>
      <c r="W154" s="197"/>
      <c r="X154" s="197"/>
      <c r="Y154" s="197"/>
      <c r="Z154" s="197"/>
    </row>
    <row r="155" spans="1:26" ht="15.75" customHeight="1" x14ac:dyDescent="0.25">
      <c r="A155" s="227"/>
      <c r="B155" s="197"/>
      <c r="C155" s="197"/>
      <c r="D155" s="197"/>
      <c r="E155" s="197"/>
      <c r="F155" s="197"/>
      <c r="G155" s="197"/>
      <c r="H155" s="197"/>
      <c r="I155" s="197"/>
      <c r="J155" s="197"/>
      <c r="K155" s="197"/>
      <c r="L155" s="197"/>
      <c r="M155" s="197"/>
      <c r="N155" s="197"/>
      <c r="O155" s="197"/>
      <c r="P155" s="197"/>
      <c r="Q155" s="197"/>
      <c r="R155" s="197"/>
      <c r="S155" s="197"/>
      <c r="T155" s="197"/>
      <c r="U155" s="197"/>
      <c r="V155" s="197"/>
      <c r="W155" s="197"/>
      <c r="X155" s="197"/>
      <c r="Y155" s="197"/>
      <c r="Z155" s="197"/>
    </row>
    <row r="156" spans="1:26" ht="15.75" customHeight="1" x14ac:dyDescent="0.25">
      <c r="A156" s="227"/>
      <c r="B156" s="197"/>
      <c r="C156" s="197"/>
      <c r="D156" s="197"/>
      <c r="E156" s="197"/>
      <c r="F156" s="197"/>
      <c r="G156" s="197"/>
      <c r="H156" s="197"/>
      <c r="I156" s="197"/>
      <c r="J156" s="197"/>
      <c r="K156" s="197"/>
      <c r="L156" s="197"/>
      <c r="M156" s="197"/>
      <c r="N156" s="197"/>
      <c r="O156" s="197"/>
      <c r="P156" s="197"/>
      <c r="Q156" s="197"/>
      <c r="R156" s="197"/>
      <c r="S156" s="197"/>
      <c r="T156" s="197"/>
      <c r="U156" s="197"/>
      <c r="V156" s="197"/>
      <c r="W156" s="197"/>
      <c r="X156" s="197"/>
      <c r="Y156" s="197"/>
      <c r="Z156" s="197"/>
    </row>
    <row r="157" spans="1:26" ht="15.75" customHeight="1" x14ac:dyDescent="0.25">
      <c r="A157" s="227"/>
      <c r="B157" s="197"/>
      <c r="C157" s="197"/>
      <c r="D157" s="197"/>
      <c r="E157" s="197"/>
      <c r="F157" s="197"/>
      <c r="G157" s="197"/>
      <c r="H157" s="197"/>
      <c r="I157" s="197"/>
      <c r="J157" s="197"/>
      <c r="K157" s="197"/>
      <c r="L157" s="197"/>
      <c r="M157" s="197"/>
      <c r="N157" s="197"/>
      <c r="O157" s="197"/>
      <c r="P157" s="197"/>
      <c r="Q157" s="197"/>
      <c r="R157" s="197"/>
      <c r="S157" s="197"/>
      <c r="T157" s="197"/>
      <c r="U157" s="197"/>
      <c r="V157" s="197"/>
      <c r="W157" s="197"/>
      <c r="X157" s="197"/>
      <c r="Y157" s="197"/>
      <c r="Z157" s="197"/>
    </row>
    <row r="158" spans="1:26" ht="15.75" customHeight="1" x14ac:dyDescent="0.25">
      <c r="A158" s="227"/>
      <c r="B158" s="197"/>
      <c r="C158" s="197"/>
      <c r="D158" s="197"/>
      <c r="E158" s="197"/>
      <c r="F158" s="197"/>
      <c r="G158" s="197"/>
      <c r="H158" s="197"/>
      <c r="I158" s="197"/>
      <c r="J158" s="197"/>
      <c r="K158" s="197"/>
      <c r="L158" s="197"/>
      <c r="M158" s="197"/>
      <c r="N158" s="197"/>
      <c r="O158" s="197"/>
      <c r="P158" s="197"/>
      <c r="Q158" s="197"/>
      <c r="R158" s="197"/>
      <c r="S158" s="197"/>
      <c r="T158" s="197"/>
      <c r="U158" s="197"/>
      <c r="V158" s="197"/>
      <c r="W158" s="197"/>
      <c r="X158" s="197"/>
      <c r="Y158" s="197"/>
      <c r="Z158" s="197"/>
    </row>
    <row r="159" spans="1:26" ht="15.75" customHeight="1" x14ac:dyDescent="0.25">
      <c r="A159" s="227"/>
      <c r="B159" s="197"/>
      <c r="C159" s="197"/>
      <c r="D159" s="197"/>
      <c r="E159" s="197"/>
      <c r="F159" s="197"/>
      <c r="G159" s="197"/>
      <c r="H159" s="197"/>
      <c r="I159" s="197"/>
      <c r="J159" s="197"/>
      <c r="K159" s="197"/>
      <c r="L159" s="197"/>
      <c r="M159" s="197"/>
      <c r="N159" s="197"/>
      <c r="O159" s="197"/>
      <c r="P159" s="197"/>
      <c r="Q159" s="197"/>
      <c r="R159" s="197"/>
      <c r="S159" s="197"/>
      <c r="T159" s="197"/>
      <c r="U159" s="197"/>
      <c r="V159" s="197"/>
      <c r="W159" s="197"/>
      <c r="X159" s="197"/>
      <c r="Y159" s="197"/>
      <c r="Z159" s="197"/>
    </row>
    <row r="160" spans="1:26" ht="15.75" customHeight="1" x14ac:dyDescent="0.25">
      <c r="A160" s="227"/>
      <c r="B160" s="197"/>
      <c r="C160" s="197"/>
      <c r="D160" s="197"/>
      <c r="E160" s="197"/>
      <c r="F160" s="197"/>
      <c r="G160" s="197"/>
      <c r="H160" s="197"/>
      <c r="I160" s="197"/>
      <c r="J160" s="197"/>
      <c r="K160" s="197"/>
      <c r="L160" s="197"/>
      <c r="M160" s="197"/>
      <c r="N160" s="197"/>
      <c r="O160" s="197"/>
      <c r="P160" s="197"/>
      <c r="Q160" s="197"/>
      <c r="R160" s="197"/>
      <c r="S160" s="197"/>
      <c r="T160" s="197"/>
      <c r="U160" s="197"/>
      <c r="V160" s="197"/>
      <c r="W160" s="197"/>
      <c r="X160" s="197"/>
      <c r="Y160" s="197"/>
      <c r="Z160" s="197"/>
    </row>
    <row r="161" spans="1:26" ht="15.75" customHeight="1" x14ac:dyDescent="0.25">
      <c r="A161" s="227"/>
      <c r="B161" s="197"/>
      <c r="C161" s="197"/>
      <c r="D161" s="197"/>
      <c r="E161" s="197"/>
      <c r="F161" s="197"/>
      <c r="G161" s="197"/>
      <c r="H161" s="197"/>
      <c r="I161" s="197"/>
      <c r="J161" s="197"/>
      <c r="K161" s="197"/>
      <c r="L161" s="197"/>
      <c r="M161" s="197"/>
      <c r="N161" s="197"/>
      <c r="O161" s="197"/>
      <c r="P161" s="197"/>
      <c r="Q161" s="197"/>
      <c r="R161" s="197"/>
      <c r="S161" s="197"/>
      <c r="T161" s="197"/>
      <c r="U161" s="197"/>
      <c r="V161" s="197"/>
      <c r="W161" s="197"/>
      <c r="X161" s="197"/>
      <c r="Y161" s="197"/>
      <c r="Z161" s="197"/>
    </row>
    <row r="162" spans="1:26" ht="15.75" customHeight="1" x14ac:dyDescent="0.25">
      <c r="A162" s="227"/>
      <c r="B162" s="197"/>
      <c r="C162" s="197"/>
      <c r="D162" s="197"/>
      <c r="E162" s="197"/>
      <c r="F162" s="197"/>
      <c r="G162" s="197"/>
      <c r="H162" s="197"/>
      <c r="I162" s="197"/>
      <c r="J162" s="197"/>
      <c r="K162" s="197"/>
      <c r="L162" s="197"/>
      <c r="M162" s="197"/>
      <c r="N162" s="197"/>
      <c r="O162" s="197"/>
      <c r="P162" s="197"/>
      <c r="Q162" s="197"/>
      <c r="R162" s="197"/>
      <c r="S162" s="197"/>
      <c r="T162" s="197"/>
      <c r="U162" s="197"/>
      <c r="V162" s="197"/>
      <c r="W162" s="197"/>
      <c r="X162" s="197"/>
      <c r="Y162" s="197"/>
      <c r="Z162" s="197"/>
    </row>
    <row r="163" spans="1:26" ht="15.75" customHeight="1" x14ac:dyDescent="0.25">
      <c r="A163" s="227"/>
      <c r="B163" s="197"/>
      <c r="C163" s="197"/>
      <c r="D163" s="197"/>
      <c r="E163" s="197"/>
      <c r="F163" s="197"/>
      <c r="G163" s="197"/>
      <c r="H163" s="197"/>
      <c r="I163" s="197"/>
      <c r="J163" s="197"/>
      <c r="K163" s="197"/>
      <c r="L163" s="197"/>
      <c r="M163" s="197"/>
      <c r="N163" s="197"/>
      <c r="O163" s="197"/>
      <c r="P163" s="197"/>
      <c r="Q163" s="197"/>
      <c r="R163" s="197"/>
      <c r="S163" s="197"/>
      <c r="T163" s="197"/>
      <c r="U163" s="197"/>
      <c r="V163" s="197"/>
      <c r="W163" s="197"/>
      <c r="X163" s="197"/>
      <c r="Y163" s="197"/>
      <c r="Z163" s="197"/>
    </row>
    <row r="164" spans="1:26" ht="15.75" customHeight="1" x14ac:dyDescent="0.25">
      <c r="A164" s="227"/>
      <c r="B164" s="197"/>
      <c r="C164" s="197"/>
      <c r="D164" s="197"/>
      <c r="E164" s="197"/>
      <c r="F164" s="197"/>
      <c r="G164" s="197"/>
      <c r="H164" s="197"/>
      <c r="I164" s="197"/>
      <c r="J164" s="197"/>
      <c r="K164" s="197"/>
      <c r="L164" s="197"/>
      <c r="M164" s="197"/>
      <c r="N164" s="197"/>
      <c r="O164" s="197"/>
      <c r="P164" s="197"/>
      <c r="Q164" s="197"/>
      <c r="R164" s="197"/>
      <c r="S164" s="197"/>
      <c r="T164" s="197"/>
      <c r="U164" s="197"/>
      <c r="V164" s="197"/>
      <c r="W164" s="197"/>
      <c r="X164" s="197"/>
      <c r="Y164" s="197"/>
      <c r="Z164" s="197"/>
    </row>
    <row r="165" spans="1:26" ht="15.75" customHeight="1" x14ac:dyDescent="0.25">
      <c r="A165" s="227"/>
      <c r="B165" s="197"/>
      <c r="C165" s="197"/>
      <c r="D165" s="197"/>
      <c r="E165" s="197"/>
      <c r="F165" s="197"/>
      <c r="G165" s="197"/>
      <c r="H165" s="197"/>
      <c r="I165" s="197"/>
      <c r="J165" s="197"/>
      <c r="K165" s="197"/>
      <c r="L165" s="197"/>
      <c r="M165" s="197"/>
      <c r="N165" s="197"/>
      <c r="O165" s="197"/>
      <c r="P165" s="197"/>
      <c r="Q165" s="197"/>
      <c r="R165" s="197"/>
      <c r="S165" s="197"/>
      <c r="T165" s="197"/>
      <c r="U165" s="197"/>
      <c r="V165" s="197"/>
      <c r="W165" s="197"/>
      <c r="X165" s="197"/>
      <c r="Y165" s="197"/>
      <c r="Z165" s="197"/>
    </row>
    <row r="166" spans="1:26" ht="15.75" customHeight="1" x14ac:dyDescent="0.25">
      <c r="A166" s="227"/>
      <c r="B166" s="197"/>
      <c r="C166" s="197"/>
      <c r="D166" s="197"/>
      <c r="E166" s="197"/>
      <c r="F166" s="197"/>
      <c r="G166" s="197"/>
      <c r="H166" s="197"/>
      <c r="I166" s="197"/>
      <c r="J166" s="197"/>
      <c r="K166" s="197"/>
      <c r="L166" s="197"/>
      <c r="M166" s="197"/>
      <c r="N166" s="197"/>
      <c r="O166" s="197"/>
      <c r="P166" s="197"/>
      <c r="Q166" s="197"/>
      <c r="R166" s="197"/>
      <c r="S166" s="197"/>
      <c r="T166" s="197"/>
      <c r="U166" s="197"/>
      <c r="V166" s="197"/>
      <c r="W166" s="197"/>
      <c r="X166" s="197"/>
      <c r="Y166" s="197"/>
      <c r="Z166" s="197"/>
    </row>
    <row r="167" spans="1:26" ht="15.75" customHeight="1" x14ac:dyDescent="0.25">
      <c r="A167" s="227"/>
      <c r="B167" s="197"/>
      <c r="C167" s="197"/>
      <c r="D167" s="197"/>
      <c r="E167" s="197"/>
      <c r="F167" s="197"/>
      <c r="G167" s="197"/>
      <c r="H167" s="197"/>
      <c r="I167" s="197"/>
      <c r="J167" s="197"/>
      <c r="K167" s="197"/>
      <c r="L167" s="197"/>
      <c r="M167" s="197"/>
      <c r="N167" s="197"/>
      <c r="O167" s="197"/>
      <c r="P167" s="197"/>
      <c r="Q167" s="197"/>
      <c r="R167" s="197"/>
      <c r="S167" s="197"/>
      <c r="T167" s="197"/>
      <c r="U167" s="197"/>
      <c r="V167" s="197"/>
      <c r="W167" s="197"/>
      <c r="X167" s="197"/>
      <c r="Y167" s="197"/>
      <c r="Z167" s="197"/>
    </row>
    <row r="168" spans="1:26" ht="15.75" customHeight="1" x14ac:dyDescent="0.25">
      <c r="A168" s="227"/>
      <c r="B168" s="197"/>
      <c r="C168" s="197"/>
      <c r="D168" s="197"/>
      <c r="E168" s="197"/>
      <c r="F168" s="197"/>
      <c r="G168" s="197"/>
      <c r="H168" s="197"/>
      <c r="I168" s="197"/>
      <c r="J168" s="197"/>
      <c r="K168" s="197"/>
      <c r="L168" s="197"/>
      <c r="M168" s="197"/>
      <c r="N168" s="197"/>
      <c r="O168" s="197"/>
      <c r="P168" s="197"/>
      <c r="Q168" s="197"/>
      <c r="R168" s="197"/>
      <c r="S168" s="197"/>
      <c r="T168" s="197"/>
      <c r="U168" s="197"/>
      <c r="V168" s="197"/>
      <c r="W168" s="197"/>
      <c r="X168" s="197"/>
      <c r="Y168" s="197"/>
      <c r="Z168" s="197"/>
    </row>
    <row r="169" spans="1:26" ht="15.75" customHeight="1" x14ac:dyDescent="0.25">
      <c r="A169" s="227"/>
      <c r="B169" s="197"/>
      <c r="C169" s="197"/>
      <c r="D169" s="197"/>
      <c r="E169" s="197"/>
      <c r="F169" s="197"/>
      <c r="G169" s="197"/>
      <c r="H169" s="197"/>
      <c r="I169" s="197"/>
      <c r="J169" s="197"/>
      <c r="K169" s="197"/>
      <c r="L169" s="197"/>
      <c r="M169" s="197"/>
      <c r="N169" s="197"/>
      <c r="O169" s="197"/>
      <c r="P169" s="197"/>
      <c r="Q169" s="197"/>
      <c r="R169" s="197"/>
      <c r="S169" s="197"/>
      <c r="T169" s="197"/>
      <c r="U169" s="197"/>
      <c r="V169" s="197"/>
      <c r="W169" s="197"/>
      <c r="X169" s="197"/>
      <c r="Y169" s="197"/>
      <c r="Z169" s="197"/>
    </row>
    <row r="170" spans="1:26" ht="15.75" customHeight="1" x14ac:dyDescent="0.25">
      <c r="A170" s="227"/>
      <c r="B170" s="197"/>
      <c r="C170" s="197"/>
      <c r="D170" s="197"/>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row>
    <row r="171" spans="1:26" ht="15.75" customHeight="1" x14ac:dyDescent="0.25">
      <c r="A171" s="227"/>
      <c r="B171" s="197"/>
      <c r="C171" s="197"/>
      <c r="D171" s="197"/>
      <c r="E171" s="197"/>
      <c r="F171" s="197"/>
      <c r="G171" s="197"/>
      <c r="H171" s="197"/>
      <c r="I171" s="197"/>
      <c r="J171" s="197"/>
      <c r="K171" s="197"/>
      <c r="L171" s="197"/>
      <c r="M171" s="197"/>
      <c r="N171" s="197"/>
      <c r="O171" s="197"/>
      <c r="P171" s="197"/>
      <c r="Q171" s="197"/>
      <c r="R171" s="197"/>
      <c r="S171" s="197"/>
      <c r="T171" s="197"/>
      <c r="U171" s="197"/>
      <c r="V171" s="197"/>
      <c r="W171" s="197"/>
      <c r="X171" s="197"/>
      <c r="Y171" s="197"/>
      <c r="Z171" s="197"/>
    </row>
    <row r="172" spans="1:26" ht="15.75" customHeight="1" x14ac:dyDescent="0.25">
      <c r="A172" s="227"/>
      <c r="B172" s="197"/>
      <c r="C172" s="197"/>
      <c r="D172" s="197"/>
      <c r="E172" s="197"/>
      <c r="F172" s="197"/>
      <c r="G172" s="197"/>
      <c r="H172" s="197"/>
      <c r="I172" s="197"/>
      <c r="J172" s="197"/>
      <c r="K172" s="197"/>
      <c r="L172" s="197"/>
      <c r="M172" s="197"/>
      <c r="N172" s="197"/>
      <c r="O172" s="197"/>
      <c r="P172" s="197"/>
      <c r="Q172" s="197"/>
      <c r="R172" s="197"/>
      <c r="S172" s="197"/>
      <c r="T172" s="197"/>
      <c r="U172" s="197"/>
      <c r="V172" s="197"/>
      <c r="W172" s="197"/>
      <c r="X172" s="197"/>
      <c r="Y172" s="197"/>
      <c r="Z172" s="197"/>
    </row>
    <row r="173" spans="1:26" ht="15.75" customHeight="1" x14ac:dyDescent="0.25">
      <c r="A173" s="227"/>
      <c r="B173" s="197"/>
      <c r="C173" s="197"/>
      <c r="D173" s="197"/>
      <c r="E173" s="197"/>
      <c r="F173" s="197"/>
      <c r="G173" s="197"/>
      <c r="H173" s="197"/>
      <c r="I173" s="197"/>
      <c r="J173" s="197"/>
      <c r="K173" s="197"/>
      <c r="L173" s="197"/>
      <c r="M173" s="197"/>
      <c r="N173" s="197"/>
      <c r="O173" s="197"/>
      <c r="P173" s="197"/>
      <c r="Q173" s="197"/>
      <c r="R173" s="197"/>
      <c r="S173" s="197"/>
      <c r="T173" s="197"/>
      <c r="U173" s="197"/>
      <c r="V173" s="197"/>
      <c r="W173" s="197"/>
      <c r="X173" s="197"/>
      <c r="Y173" s="197"/>
      <c r="Z173" s="197"/>
    </row>
    <row r="174" spans="1:26" ht="15.75" customHeight="1" x14ac:dyDescent="0.25">
      <c r="A174" s="227"/>
      <c r="B174" s="197"/>
      <c r="C174" s="197"/>
      <c r="D174" s="197"/>
      <c r="E174" s="197"/>
      <c r="F174" s="197"/>
      <c r="G174" s="197"/>
      <c r="H174" s="197"/>
      <c r="I174" s="197"/>
      <c r="J174" s="197"/>
      <c r="K174" s="197"/>
      <c r="L174" s="197"/>
      <c r="M174" s="197"/>
      <c r="N174" s="197"/>
      <c r="O174" s="197"/>
      <c r="P174" s="197"/>
      <c r="Q174" s="197"/>
      <c r="R174" s="197"/>
      <c r="S174" s="197"/>
      <c r="T174" s="197"/>
      <c r="U174" s="197"/>
      <c r="V174" s="197"/>
      <c r="W174" s="197"/>
      <c r="X174" s="197"/>
      <c r="Y174" s="197"/>
      <c r="Z174" s="197"/>
    </row>
    <row r="175" spans="1:26" ht="15.75" customHeight="1" x14ac:dyDescent="0.25">
      <c r="A175" s="227"/>
      <c r="B175" s="197"/>
      <c r="C175" s="197"/>
      <c r="D175" s="197"/>
      <c r="E175" s="197"/>
      <c r="F175" s="197"/>
      <c r="G175" s="197"/>
      <c r="H175" s="197"/>
      <c r="I175" s="197"/>
      <c r="J175" s="197"/>
      <c r="K175" s="197"/>
      <c r="L175" s="197"/>
      <c r="M175" s="197"/>
      <c r="N175" s="197"/>
      <c r="O175" s="197"/>
      <c r="P175" s="197"/>
      <c r="Q175" s="197"/>
      <c r="R175" s="197"/>
      <c r="S175" s="197"/>
      <c r="T175" s="197"/>
      <c r="U175" s="197"/>
      <c r="V175" s="197"/>
      <c r="W175" s="197"/>
      <c r="X175" s="197"/>
      <c r="Y175" s="197"/>
      <c r="Z175" s="197"/>
    </row>
    <row r="176" spans="1:26" ht="15.75" customHeight="1" x14ac:dyDescent="0.25">
      <c r="A176" s="227"/>
      <c r="B176" s="197"/>
      <c r="C176" s="197"/>
      <c r="D176" s="197"/>
      <c r="E176" s="197"/>
      <c r="F176" s="197"/>
      <c r="G176" s="197"/>
      <c r="H176" s="197"/>
      <c r="I176" s="197"/>
      <c r="J176" s="197"/>
      <c r="K176" s="197"/>
      <c r="L176" s="197"/>
      <c r="M176" s="197"/>
      <c r="N176" s="197"/>
      <c r="O176" s="197"/>
      <c r="P176" s="197"/>
      <c r="Q176" s="197"/>
      <c r="R176" s="197"/>
      <c r="S176" s="197"/>
      <c r="T176" s="197"/>
      <c r="U176" s="197"/>
      <c r="V176" s="197"/>
      <c r="W176" s="197"/>
      <c r="X176" s="197"/>
      <c r="Y176" s="197"/>
      <c r="Z176" s="197"/>
    </row>
    <row r="177" spans="1:26" ht="15.75" customHeight="1" x14ac:dyDescent="0.25">
      <c r="A177" s="227"/>
      <c r="B177" s="197"/>
      <c r="C177" s="197"/>
      <c r="D177" s="197"/>
      <c r="E177" s="197"/>
      <c r="F177" s="197"/>
      <c r="G177" s="197"/>
      <c r="H177" s="197"/>
      <c r="I177" s="197"/>
      <c r="J177" s="197"/>
      <c r="K177" s="197"/>
      <c r="L177" s="197"/>
      <c r="M177" s="197"/>
      <c r="N177" s="197"/>
      <c r="O177" s="197"/>
      <c r="P177" s="197"/>
      <c r="Q177" s="197"/>
      <c r="R177" s="197"/>
      <c r="S177" s="197"/>
      <c r="T177" s="197"/>
      <c r="U177" s="197"/>
      <c r="V177" s="197"/>
      <c r="W177" s="197"/>
      <c r="X177" s="197"/>
      <c r="Y177" s="197"/>
      <c r="Z177" s="197"/>
    </row>
    <row r="178" spans="1:26" ht="15.75" customHeight="1" x14ac:dyDescent="0.25">
      <c r="A178" s="227"/>
      <c r="B178" s="197"/>
      <c r="C178" s="197"/>
      <c r="D178" s="197"/>
      <c r="E178" s="197"/>
      <c r="F178" s="197"/>
      <c r="G178" s="197"/>
      <c r="H178" s="197"/>
      <c r="I178" s="197"/>
      <c r="J178" s="197"/>
      <c r="K178" s="197"/>
      <c r="L178" s="197"/>
      <c r="M178" s="197"/>
      <c r="N178" s="197"/>
      <c r="O178" s="197"/>
      <c r="P178" s="197"/>
      <c r="Q178" s="197"/>
      <c r="R178" s="197"/>
      <c r="S178" s="197"/>
      <c r="T178" s="197"/>
      <c r="U178" s="197"/>
      <c r="V178" s="197"/>
      <c r="W178" s="197"/>
      <c r="X178" s="197"/>
      <c r="Y178" s="197"/>
      <c r="Z178" s="197"/>
    </row>
    <row r="179" spans="1:26" ht="15.75" customHeight="1" x14ac:dyDescent="0.25">
      <c r="A179" s="227"/>
      <c r="B179" s="197"/>
      <c r="C179" s="197"/>
      <c r="D179" s="197"/>
      <c r="E179" s="197"/>
      <c r="F179" s="197"/>
      <c r="G179" s="197"/>
      <c r="H179" s="197"/>
      <c r="I179" s="197"/>
      <c r="J179" s="197"/>
      <c r="K179" s="197"/>
      <c r="L179" s="197"/>
      <c r="M179" s="197"/>
      <c r="N179" s="197"/>
      <c r="O179" s="197"/>
      <c r="P179" s="197"/>
      <c r="Q179" s="197"/>
      <c r="R179" s="197"/>
      <c r="S179" s="197"/>
      <c r="T179" s="197"/>
      <c r="U179" s="197"/>
      <c r="V179" s="197"/>
      <c r="W179" s="197"/>
      <c r="X179" s="197"/>
      <c r="Y179" s="197"/>
      <c r="Z179" s="197"/>
    </row>
    <row r="180" spans="1:26" ht="15.75" customHeight="1" x14ac:dyDescent="0.25">
      <c r="A180" s="227"/>
      <c r="B180" s="197"/>
      <c r="C180" s="197"/>
      <c r="D180" s="197"/>
      <c r="E180" s="197"/>
      <c r="F180" s="197"/>
      <c r="G180" s="197"/>
      <c r="H180" s="197"/>
      <c r="I180" s="197"/>
      <c r="J180" s="197"/>
      <c r="K180" s="197"/>
      <c r="L180" s="197"/>
      <c r="M180" s="197"/>
      <c r="N180" s="197"/>
      <c r="O180" s="197"/>
      <c r="P180" s="197"/>
      <c r="Q180" s="197"/>
      <c r="R180" s="197"/>
      <c r="S180" s="197"/>
      <c r="T180" s="197"/>
      <c r="U180" s="197"/>
      <c r="V180" s="197"/>
      <c r="W180" s="197"/>
      <c r="X180" s="197"/>
      <c r="Y180" s="197"/>
      <c r="Z180" s="197"/>
    </row>
    <row r="181" spans="1:26" ht="15.75" customHeight="1" x14ac:dyDescent="0.25">
      <c r="A181" s="227"/>
      <c r="B181" s="197"/>
      <c r="C181" s="197"/>
      <c r="D181" s="197"/>
      <c r="E181" s="197"/>
      <c r="F181" s="197"/>
      <c r="G181" s="197"/>
      <c r="H181" s="197"/>
      <c r="I181" s="197"/>
      <c r="J181" s="197"/>
      <c r="K181" s="197"/>
      <c r="L181" s="197"/>
      <c r="M181" s="197"/>
      <c r="N181" s="197"/>
      <c r="O181" s="197"/>
      <c r="P181" s="197"/>
      <c r="Q181" s="197"/>
      <c r="R181" s="197"/>
      <c r="S181" s="197"/>
      <c r="T181" s="197"/>
      <c r="U181" s="197"/>
      <c r="V181" s="197"/>
      <c r="W181" s="197"/>
      <c r="X181" s="197"/>
      <c r="Y181" s="197"/>
      <c r="Z181" s="197"/>
    </row>
    <row r="182" spans="1:26" ht="15.75" customHeight="1" x14ac:dyDescent="0.25">
      <c r="A182" s="227"/>
      <c r="B182" s="197"/>
      <c r="C182" s="197"/>
      <c r="D182" s="197"/>
      <c r="E182" s="197"/>
      <c r="F182" s="197"/>
      <c r="G182" s="197"/>
      <c r="H182" s="197"/>
      <c r="I182" s="197"/>
      <c r="J182" s="197"/>
      <c r="K182" s="197"/>
      <c r="L182" s="197"/>
      <c r="M182" s="197"/>
      <c r="N182" s="197"/>
      <c r="O182" s="197"/>
      <c r="P182" s="197"/>
      <c r="Q182" s="197"/>
      <c r="R182" s="197"/>
      <c r="S182" s="197"/>
      <c r="T182" s="197"/>
      <c r="U182" s="197"/>
      <c r="V182" s="197"/>
      <c r="W182" s="197"/>
      <c r="X182" s="197"/>
      <c r="Y182" s="197"/>
      <c r="Z182" s="197"/>
    </row>
    <row r="183" spans="1:26" ht="15.75" customHeight="1" x14ac:dyDescent="0.25">
      <c r="A183" s="227"/>
      <c r="B183" s="197"/>
      <c r="C183" s="197"/>
      <c r="D183" s="197"/>
      <c r="E183" s="197"/>
      <c r="F183" s="197"/>
      <c r="G183" s="197"/>
      <c r="H183" s="197"/>
      <c r="I183" s="197"/>
      <c r="J183" s="197"/>
      <c r="K183" s="197"/>
      <c r="L183" s="197"/>
      <c r="M183" s="197"/>
      <c r="N183" s="197"/>
      <c r="O183" s="197"/>
      <c r="P183" s="197"/>
      <c r="Q183" s="197"/>
      <c r="R183" s="197"/>
      <c r="S183" s="197"/>
      <c r="T183" s="197"/>
      <c r="U183" s="197"/>
      <c r="V183" s="197"/>
      <c r="W183" s="197"/>
      <c r="X183" s="197"/>
      <c r="Y183" s="197"/>
      <c r="Z183" s="197"/>
    </row>
    <row r="184" spans="1:26" ht="15.75" customHeight="1" x14ac:dyDescent="0.25">
      <c r="A184" s="227"/>
      <c r="B184" s="197"/>
      <c r="C184" s="197"/>
      <c r="D184" s="197"/>
      <c r="E184" s="197"/>
      <c r="F184" s="197"/>
      <c r="G184" s="197"/>
      <c r="H184" s="197"/>
      <c r="I184" s="197"/>
      <c r="J184" s="197"/>
      <c r="K184" s="197"/>
      <c r="L184" s="197"/>
      <c r="M184" s="197"/>
      <c r="N184" s="197"/>
      <c r="O184" s="197"/>
      <c r="P184" s="197"/>
      <c r="Q184" s="197"/>
      <c r="R184" s="197"/>
      <c r="S184" s="197"/>
      <c r="T184" s="197"/>
      <c r="U184" s="197"/>
      <c r="V184" s="197"/>
      <c r="W184" s="197"/>
      <c r="X184" s="197"/>
      <c r="Y184" s="197"/>
      <c r="Z184" s="197"/>
    </row>
    <row r="185" spans="1:26" ht="15.75" customHeight="1" x14ac:dyDescent="0.25">
      <c r="A185" s="227"/>
      <c r="B185" s="197"/>
      <c r="C185" s="197"/>
      <c r="D185" s="197"/>
      <c r="E185" s="197"/>
      <c r="F185" s="197"/>
      <c r="G185" s="197"/>
      <c r="H185" s="197"/>
      <c r="I185" s="197"/>
      <c r="J185" s="197"/>
      <c r="K185" s="197"/>
      <c r="L185" s="197"/>
      <c r="M185" s="197"/>
      <c r="N185" s="197"/>
      <c r="O185" s="197"/>
      <c r="P185" s="197"/>
      <c r="Q185" s="197"/>
      <c r="R185" s="197"/>
      <c r="S185" s="197"/>
      <c r="T185" s="197"/>
      <c r="U185" s="197"/>
      <c r="V185" s="197"/>
      <c r="W185" s="197"/>
      <c r="X185" s="197"/>
      <c r="Y185" s="197"/>
      <c r="Z185" s="197"/>
    </row>
    <row r="186" spans="1:26" ht="15.75" customHeight="1" x14ac:dyDescent="0.25">
      <c r="A186" s="227"/>
      <c r="B186" s="197"/>
      <c r="C186" s="197"/>
      <c r="D186" s="197"/>
      <c r="E186" s="197"/>
      <c r="F186" s="197"/>
      <c r="G186" s="197"/>
      <c r="H186" s="197"/>
      <c r="I186" s="197"/>
      <c r="J186" s="197"/>
      <c r="K186" s="197"/>
      <c r="L186" s="197"/>
      <c r="M186" s="197"/>
      <c r="N186" s="197"/>
      <c r="O186" s="197"/>
      <c r="P186" s="197"/>
      <c r="Q186" s="197"/>
      <c r="R186" s="197"/>
      <c r="S186" s="197"/>
      <c r="T186" s="197"/>
      <c r="U186" s="197"/>
      <c r="V186" s="197"/>
      <c r="W186" s="197"/>
      <c r="X186" s="197"/>
      <c r="Y186" s="197"/>
      <c r="Z186" s="197"/>
    </row>
    <row r="187" spans="1:26" ht="15.75" customHeight="1" x14ac:dyDescent="0.25">
      <c r="A187" s="227"/>
      <c r="B187" s="197"/>
      <c r="C187" s="197"/>
      <c r="D187" s="197"/>
      <c r="E187" s="197"/>
      <c r="F187" s="197"/>
      <c r="G187" s="197"/>
      <c r="H187" s="197"/>
      <c r="I187" s="197"/>
      <c r="J187" s="197"/>
      <c r="K187" s="197"/>
      <c r="L187" s="197"/>
      <c r="M187" s="197"/>
      <c r="N187" s="197"/>
      <c r="O187" s="197"/>
      <c r="P187" s="197"/>
      <c r="Q187" s="197"/>
      <c r="R187" s="197"/>
      <c r="S187" s="197"/>
      <c r="T187" s="197"/>
      <c r="U187" s="197"/>
      <c r="V187" s="197"/>
      <c r="W187" s="197"/>
      <c r="X187" s="197"/>
      <c r="Y187" s="197"/>
      <c r="Z187" s="197"/>
    </row>
    <row r="188" spans="1:26" ht="15.75" customHeight="1" x14ac:dyDescent="0.25">
      <c r="A188" s="227"/>
      <c r="B188" s="197"/>
      <c r="C188" s="197"/>
      <c r="D188" s="197"/>
      <c r="E188" s="197"/>
      <c r="F188" s="197"/>
      <c r="G188" s="197"/>
      <c r="H188" s="197"/>
      <c r="I188" s="197"/>
      <c r="J188" s="197"/>
      <c r="K188" s="197"/>
      <c r="L188" s="197"/>
      <c r="M188" s="197"/>
      <c r="N188" s="197"/>
      <c r="O188" s="197"/>
      <c r="P188" s="197"/>
      <c r="Q188" s="197"/>
      <c r="R188" s="197"/>
      <c r="S188" s="197"/>
      <c r="T188" s="197"/>
      <c r="U188" s="197"/>
      <c r="V188" s="197"/>
      <c r="W188" s="197"/>
      <c r="X188" s="197"/>
      <c r="Y188" s="197"/>
      <c r="Z188" s="197"/>
    </row>
    <row r="189" spans="1:26" ht="15.75" customHeight="1" x14ac:dyDescent="0.25">
      <c r="A189" s="227"/>
      <c r="B189" s="197"/>
      <c r="C189" s="197"/>
      <c r="D189" s="197"/>
      <c r="E189" s="197"/>
      <c r="F189" s="197"/>
      <c r="G189" s="197"/>
      <c r="H189" s="197"/>
      <c r="I189" s="197"/>
      <c r="J189" s="197"/>
      <c r="K189" s="197"/>
      <c r="L189" s="197"/>
      <c r="M189" s="197"/>
      <c r="N189" s="197"/>
      <c r="O189" s="197"/>
      <c r="P189" s="197"/>
      <c r="Q189" s="197"/>
      <c r="R189" s="197"/>
      <c r="S189" s="197"/>
      <c r="T189" s="197"/>
      <c r="U189" s="197"/>
      <c r="V189" s="197"/>
      <c r="W189" s="197"/>
      <c r="X189" s="197"/>
      <c r="Y189" s="197"/>
      <c r="Z189" s="197"/>
    </row>
    <row r="190" spans="1:26" ht="15.75" customHeight="1" x14ac:dyDescent="0.25">
      <c r="A190" s="227"/>
      <c r="B190" s="197"/>
      <c r="C190" s="197"/>
      <c r="D190" s="197"/>
      <c r="E190" s="197"/>
      <c r="F190" s="197"/>
      <c r="G190" s="197"/>
      <c r="H190" s="197"/>
      <c r="I190" s="197"/>
      <c r="J190" s="197"/>
      <c r="K190" s="197"/>
      <c r="L190" s="197"/>
      <c r="M190" s="197"/>
      <c r="N190" s="197"/>
      <c r="O190" s="197"/>
      <c r="P190" s="197"/>
      <c r="Q190" s="197"/>
      <c r="R190" s="197"/>
      <c r="S190" s="197"/>
      <c r="T190" s="197"/>
      <c r="U190" s="197"/>
      <c r="V190" s="197"/>
      <c r="W190" s="197"/>
      <c r="X190" s="197"/>
      <c r="Y190" s="197"/>
      <c r="Z190" s="197"/>
    </row>
    <row r="191" spans="1:26" ht="15.75" customHeight="1" x14ac:dyDescent="0.25">
      <c r="A191" s="227"/>
      <c r="B191" s="197"/>
      <c r="C191" s="197"/>
      <c r="D191" s="197"/>
      <c r="E191" s="197"/>
      <c r="F191" s="197"/>
      <c r="G191" s="197"/>
      <c r="H191" s="197"/>
      <c r="I191" s="197"/>
      <c r="J191" s="197"/>
      <c r="K191" s="197"/>
      <c r="L191" s="197"/>
      <c r="M191" s="197"/>
      <c r="N191" s="197"/>
      <c r="O191" s="197"/>
      <c r="P191" s="197"/>
      <c r="Q191" s="197"/>
      <c r="R191" s="197"/>
      <c r="S191" s="197"/>
      <c r="T191" s="197"/>
      <c r="U191" s="197"/>
      <c r="V191" s="197"/>
      <c r="W191" s="197"/>
      <c r="X191" s="197"/>
      <c r="Y191" s="197"/>
      <c r="Z191" s="197"/>
    </row>
    <row r="192" spans="1:26" ht="15.75" customHeight="1" x14ac:dyDescent="0.25">
      <c r="A192" s="227"/>
      <c r="B192" s="197"/>
      <c r="C192" s="197"/>
      <c r="D192" s="197"/>
      <c r="E192" s="197"/>
      <c r="F192" s="197"/>
      <c r="G192" s="197"/>
      <c r="H192" s="197"/>
      <c r="I192" s="197"/>
      <c r="J192" s="197"/>
      <c r="K192" s="197"/>
      <c r="L192" s="197"/>
      <c r="M192" s="197"/>
      <c r="N192" s="197"/>
      <c r="O192" s="197"/>
      <c r="P192" s="197"/>
      <c r="Q192" s="197"/>
      <c r="R192" s="197"/>
      <c r="S192" s="197"/>
      <c r="T192" s="197"/>
      <c r="U192" s="197"/>
      <c r="V192" s="197"/>
      <c r="W192" s="197"/>
      <c r="X192" s="197"/>
      <c r="Y192" s="197"/>
      <c r="Z192" s="197"/>
    </row>
    <row r="193" spans="1:26" ht="15.75" customHeight="1" x14ac:dyDescent="0.25">
      <c r="A193" s="227"/>
      <c r="B193" s="197"/>
      <c r="C193" s="197"/>
      <c r="D193" s="197"/>
      <c r="E193" s="197"/>
      <c r="F193" s="197"/>
      <c r="G193" s="197"/>
      <c r="H193" s="197"/>
      <c r="I193" s="197"/>
      <c r="J193" s="197"/>
      <c r="K193" s="197"/>
      <c r="L193" s="197"/>
      <c r="M193" s="197"/>
      <c r="N193" s="197"/>
      <c r="O193" s="197"/>
      <c r="P193" s="197"/>
      <c r="Q193" s="197"/>
      <c r="R193" s="197"/>
      <c r="S193" s="197"/>
      <c r="T193" s="197"/>
      <c r="U193" s="197"/>
      <c r="V193" s="197"/>
      <c r="W193" s="197"/>
      <c r="X193" s="197"/>
      <c r="Y193" s="197"/>
      <c r="Z193" s="197"/>
    </row>
    <row r="194" spans="1:26" ht="15.75" customHeight="1" x14ac:dyDescent="0.25">
      <c r="A194" s="227"/>
      <c r="B194" s="197"/>
      <c r="C194" s="197"/>
      <c r="D194" s="197"/>
      <c r="E194" s="197"/>
      <c r="F194" s="197"/>
      <c r="G194" s="197"/>
      <c r="H194" s="197"/>
      <c r="I194" s="197"/>
      <c r="J194" s="197"/>
      <c r="K194" s="197"/>
      <c r="L194" s="197"/>
      <c r="M194" s="197"/>
      <c r="N194" s="197"/>
      <c r="O194" s="197"/>
      <c r="P194" s="197"/>
      <c r="Q194" s="197"/>
      <c r="R194" s="197"/>
      <c r="S194" s="197"/>
      <c r="T194" s="197"/>
      <c r="U194" s="197"/>
      <c r="V194" s="197"/>
      <c r="W194" s="197"/>
      <c r="X194" s="197"/>
      <c r="Y194" s="197"/>
      <c r="Z194" s="197"/>
    </row>
    <row r="195" spans="1:26" ht="15.75" customHeight="1" x14ac:dyDescent="0.25">
      <c r="A195" s="227"/>
      <c r="B195" s="197"/>
      <c r="C195" s="197"/>
      <c r="D195" s="197"/>
      <c r="E195" s="197"/>
      <c r="F195" s="197"/>
      <c r="G195" s="197"/>
      <c r="H195" s="197"/>
      <c r="I195" s="197"/>
      <c r="J195" s="197"/>
      <c r="K195" s="197"/>
      <c r="L195" s="197"/>
      <c r="M195" s="197"/>
      <c r="N195" s="197"/>
      <c r="O195" s="197"/>
      <c r="P195" s="197"/>
      <c r="Q195" s="197"/>
      <c r="R195" s="197"/>
      <c r="S195" s="197"/>
      <c r="T195" s="197"/>
      <c r="U195" s="197"/>
      <c r="V195" s="197"/>
      <c r="W195" s="197"/>
      <c r="X195" s="197"/>
      <c r="Y195" s="197"/>
      <c r="Z195" s="197"/>
    </row>
    <row r="196" spans="1:26" ht="15.75" customHeight="1" x14ac:dyDescent="0.25">
      <c r="A196" s="227"/>
      <c r="B196" s="197"/>
      <c r="C196" s="197"/>
      <c r="D196" s="197"/>
      <c r="E196" s="197"/>
      <c r="F196" s="197"/>
      <c r="G196" s="197"/>
      <c r="H196" s="197"/>
      <c r="I196" s="197"/>
      <c r="J196" s="197"/>
      <c r="K196" s="197"/>
      <c r="L196" s="197"/>
      <c r="M196" s="197"/>
      <c r="N196" s="197"/>
      <c r="O196" s="197"/>
      <c r="P196" s="197"/>
      <c r="Q196" s="197"/>
      <c r="R196" s="197"/>
      <c r="S196" s="197"/>
      <c r="T196" s="197"/>
      <c r="U196" s="197"/>
      <c r="V196" s="197"/>
      <c r="W196" s="197"/>
      <c r="X196" s="197"/>
      <c r="Y196" s="197"/>
      <c r="Z196" s="197"/>
    </row>
    <row r="197" spans="1:26" ht="15.75" customHeight="1" x14ac:dyDescent="0.25">
      <c r="A197" s="227"/>
      <c r="B197" s="197"/>
      <c r="C197" s="197"/>
      <c r="D197" s="197"/>
      <c r="E197" s="197"/>
      <c r="F197" s="197"/>
      <c r="G197" s="197"/>
      <c r="H197" s="197"/>
      <c r="I197" s="197"/>
      <c r="J197" s="197"/>
      <c r="K197" s="197"/>
      <c r="L197" s="197"/>
      <c r="M197" s="197"/>
      <c r="N197" s="197"/>
      <c r="O197" s="197"/>
      <c r="P197" s="197"/>
      <c r="Q197" s="197"/>
      <c r="R197" s="197"/>
      <c r="S197" s="197"/>
      <c r="T197" s="197"/>
      <c r="U197" s="197"/>
      <c r="V197" s="197"/>
      <c r="W197" s="197"/>
      <c r="X197" s="197"/>
      <c r="Y197" s="197"/>
      <c r="Z197" s="197"/>
    </row>
    <row r="198" spans="1:26" ht="15.75" customHeight="1" x14ac:dyDescent="0.25">
      <c r="A198" s="227"/>
      <c r="B198" s="197"/>
      <c r="C198" s="197"/>
      <c r="D198" s="197"/>
      <c r="E198" s="197"/>
      <c r="F198" s="197"/>
      <c r="G198" s="197"/>
      <c r="H198" s="197"/>
      <c r="I198" s="197"/>
      <c r="J198" s="197"/>
      <c r="K198" s="197"/>
      <c r="L198" s="197"/>
      <c r="M198" s="197"/>
      <c r="N198" s="197"/>
      <c r="O198" s="197"/>
      <c r="P198" s="197"/>
      <c r="Q198" s="197"/>
      <c r="R198" s="197"/>
      <c r="S198" s="197"/>
      <c r="T198" s="197"/>
      <c r="U198" s="197"/>
      <c r="V198" s="197"/>
      <c r="W198" s="197"/>
      <c r="X198" s="197"/>
      <c r="Y198" s="197"/>
      <c r="Z198" s="197"/>
    </row>
    <row r="199" spans="1:26" ht="15.75" customHeight="1" x14ac:dyDescent="0.25">
      <c r="A199" s="227"/>
      <c r="B199" s="197"/>
      <c r="C199" s="197"/>
      <c r="D199" s="197"/>
      <c r="E199" s="197"/>
      <c r="F199" s="197"/>
      <c r="G199" s="197"/>
      <c r="H199" s="197"/>
      <c r="I199" s="197"/>
      <c r="J199" s="197"/>
      <c r="K199" s="197"/>
      <c r="L199" s="197"/>
      <c r="M199" s="197"/>
      <c r="N199" s="197"/>
      <c r="O199" s="197"/>
      <c r="P199" s="197"/>
      <c r="Q199" s="197"/>
      <c r="R199" s="197"/>
      <c r="S199" s="197"/>
      <c r="T199" s="197"/>
      <c r="U199" s="197"/>
      <c r="V199" s="197"/>
      <c r="W199" s="197"/>
      <c r="X199" s="197"/>
      <c r="Y199" s="197"/>
      <c r="Z199" s="197"/>
    </row>
    <row r="200" spans="1:26" ht="15.75" customHeight="1" x14ac:dyDescent="0.25">
      <c r="A200" s="227"/>
      <c r="B200" s="197"/>
      <c r="C200" s="197"/>
      <c r="D200" s="197"/>
      <c r="E200" s="197"/>
      <c r="F200" s="197"/>
      <c r="G200" s="197"/>
      <c r="H200" s="197"/>
      <c r="I200" s="197"/>
      <c r="J200" s="197"/>
      <c r="K200" s="197"/>
      <c r="L200" s="197"/>
      <c r="M200" s="197"/>
      <c r="N200" s="197"/>
      <c r="O200" s="197"/>
      <c r="P200" s="197"/>
      <c r="Q200" s="197"/>
      <c r="R200" s="197"/>
      <c r="S200" s="197"/>
      <c r="T200" s="197"/>
      <c r="U200" s="197"/>
      <c r="V200" s="197"/>
      <c r="W200" s="197"/>
      <c r="X200" s="197"/>
      <c r="Y200" s="197"/>
      <c r="Z200" s="197"/>
    </row>
    <row r="201" spans="1:26" ht="15.75" customHeight="1" x14ac:dyDescent="0.25">
      <c r="A201" s="227"/>
      <c r="B201" s="197"/>
      <c r="C201" s="197"/>
      <c r="D201" s="197"/>
      <c r="E201" s="197"/>
      <c r="F201" s="197"/>
      <c r="G201" s="197"/>
      <c r="H201" s="197"/>
      <c r="I201" s="197"/>
      <c r="J201" s="197"/>
      <c r="K201" s="197"/>
      <c r="L201" s="197"/>
      <c r="M201" s="197"/>
      <c r="N201" s="197"/>
      <c r="O201" s="197"/>
      <c r="P201" s="197"/>
      <c r="Q201" s="197"/>
      <c r="R201" s="197"/>
      <c r="S201" s="197"/>
      <c r="T201" s="197"/>
      <c r="U201" s="197"/>
      <c r="V201" s="197"/>
      <c r="W201" s="197"/>
      <c r="X201" s="197"/>
      <c r="Y201" s="197"/>
      <c r="Z201" s="197"/>
    </row>
    <row r="202" spans="1:26" ht="15.75" customHeight="1" x14ac:dyDescent="0.25">
      <c r="A202" s="227"/>
      <c r="B202" s="197"/>
      <c r="C202" s="197"/>
      <c r="D202" s="197"/>
      <c r="E202" s="197"/>
      <c r="F202" s="197"/>
      <c r="G202" s="197"/>
      <c r="H202" s="197"/>
      <c r="I202" s="197"/>
      <c r="J202" s="197"/>
      <c r="K202" s="197"/>
      <c r="L202" s="197"/>
      <c r="M202" s="197"/>
      <c r="N202" s="197"/>
      <c r="O202" s="197"/>
      <c r="P202" s="197"/>
      <c r="Q202" s="197"/>
      <c r="R202" s="197"/>
      <c r="S202" s="197"/>
      <c r="T202" s="197"/>
      <c r="U202" s="197"/>
      <c r="V202" s="197"/>
      <c r="W202" s="197"/>
      <c r="X202" s="197"/>
      <c r="Y202" s="197"/>
      <c r="Z202" s="197"/>
    </row>
    <row r="203" spans="1:26" ht="15.75" customHeight="1" x14ac:dyDescent="0.25">
      <c r="A203" s="227"/>
      <c r="B203" s="197"/>
      <c r="C203" s="197"/>
      <c r="D203" s="197"/>
      <c r="E203" s="197"/>
      <c r="F203" s="197"/>
      <c r="G203" s="197"/>
      <c r="H203" s="197"/>
      <c r="I203" s="197"/>
      <c r="J203" s="197"/>
      <c r="K203" s="197"/>
      <c r="L203" s="197"/>
      <c r="M203" s="197"/>
      <c r="N203" s="197"/>
      <c r="O203" s="197"/>
      <c r="P203" s="197"/>
      <c r="Q203" s="197"/>
      <c r="R203" s="197"/>
      <c r="S203" s="197"/>
      <c r="T203" s="197"/>
      <c r="U203" s="197"/>
      <c r="V203" s="197"/>
      <c r="W203" s="197"/>
      <c r="X203" s="197"/>
      <c r="Y203" s="197"/>
      <c r="Z203" s="197"/>
    </row>
    <row r="204" spans="1:26" ht="15.75" customHeight="1" x14ac:dyDescent="0.25">
      <c r="A204" s="227"/>
      <c r="B204" s="197"/>
      <c r="C204" s="197"/>
      <c r="D204" s="197"/>
      <c r="E204" s="197"/>
      <c r="F204" s="197"/>
      <c r="G204" s="197"/>
      <c r="H204" s="197"/>
      <c r="I204" s="197"/>
      <c r="J204" s="197"/>
      <c r="K204" s="197"/>
      <c r="L204" s="197"/>
      <c r="M204" s="197"/>
      <c r="N204" s="197"/>
      <c r="O204" s="197"/>
      <c r="P204" s="197"/>
      <c r="Q204" s="197"/>
      <c r="R204" s="197"/>
      <c r="S204" s="197"/>
      <c r="T204" s="197"/>
      <c r="U204" s="197"/>
      <c r="V204" s="197"/>
      <c r="W204" s="197"/>
      <c r="X204" s="197"/>
      <c r="Y204" s="197"/>
      <c r="Z204" s="197"/>
    </row>
    <row r="205" spans="1:26" ht="15.75" customHeight="1" x14ac:dyDescent="0.25">
      <c r="A205" s="227"/>
      <c r="B205" s="197"/>
      <c r="C205" s="197"/>
      <c r="D205" s="197"/>
      <c r="E205" s="197"/>
      <c r="F205" s="197"/>
      <c r="G205" s="197"/>
      <c r="H205" s="197"/>
      <c r="I205" s="197"/>
      <c r="J205" s="197"/>
      <c r="K205" s="197"/>
      <c r="L205" s="197"/>
      <c r="M205" s="197"/>
      <c r="N205" s="197"/>
      <c r="O205" s="197"/>
      <c r="P205" s="197"/>
      <c r="Q205" s="197"/>
      <c r="R205" s="197"/>
      <c r="S205" s="197"/>
      <c r="T205" s="197"/>
      <c r="U205" s="197"/>
      <c r="V205" s="197"/>
      <c r="W205" s="197"/>
      <c r="X205" s="197"/>
      <c r="Y205" s="197"/>
      <c r="Z205" s="197"/>
    </row>
    <row r="206" spans="1:26" ht="15.75" customHeight="1" x14ac:dyDescent="0.25">
      <c r="A206" s="227"/>
      <c r="B206" s="197"/>
      <c r="C206" s="197"/>
      <c r="D206" s="197"/>
      <c r="E206" s="197"/>
      <c r="F206" s="197"/>
      <c r="G206" s="197"/>
      <c r="H206" s="197"/>
      <c r="I206" s="197"/>
      <c r="J206" s="197"/>
      <c r="K206" s="197"/>
      <c r="L206" s="197"/>
      <c r="M206" s="197"/>
      <c r="N206" s="197"/>
      <c r="O206" s="197"/>
      <c r="P206" s="197"/>
      <c r="Q206" s="197"/>
      <c r="R206" s="197"/>
      <c r="S206" s="197"/>
      <c r="T206" s="197"/>
      <c r="U206" s="197"/>
      <c r="V206" s="197"/>
      <c r="W206" s="197"/>
      <c r="X206" s="197"/>
      <c r="Y206" s="197"/>
      <c r="Z206" s="197"/>
    </row>
    <row r="207" spans="1:26" ht="15.75" customHeight="1" x14ac:dyDescent="0.25">
      <c r="A207" s="227"/>
      <c r="B207" s="197"/>
      <c r="C207" s="197"/>
      <c r="D207" s="197"/>
      <c r="E207" s="197"/>
      <c r="F207" s="197"/>
      <c r="G207" s="197"/>
      <c r="H207" s="197"/>
      <c r="I207" s="197"/>
      <c r="J207" s="197"/>
      <c r="K207" s="197"/>
      <c r="L207" s="197"/>
      <c r="M207" s="197"/>
      <c r="N207" s="197"/>
      <c r="O207" s="197"/>
      <c r="P207" s="197"/>
      <c r="Q207" s="197"/>
      <c r="R207" s="197"/>
      <c r="S207" s="197"/>
      <c r="T207" s="197"/>
      <c r="U207" s="197"/>
      <c r="V207" s="197"/>
      <c r="W207" s="197"/>
      <c r="X207" s="197"/>
      <c r="Y207" s="197"/>
      <c r="Z207" s="197"/>
    </row>
    <row r="208" spans="1:26" ht="15.75" customHeight="1" x14ac:dyDescent="0.25">
      <c r="A208" s="227"/>
      <c r="B208" s="197"/>
      <c r="C208" s="197"/>
      <c r="D208" s="197"/>
      <c r="E208" s="197"/>
      <c r="F208" s="197"/>
      <c r="G208" s="197"/>
      <c r="H208" s="197"/>
      <c r="I208" s="197"/>
      <c r="J208" s="197"/>
      <c r="K208" s="197"/>
      <c r="L208" s="197"/>
      <c r="M208" s="197"/>
      <c r="N208" s="197"/>
      <c r="O208" s="197"/>
      <c r="P208" s="197"/>
      <c r="Q208" s="197"/>
      <c r="R208" s="197"/>
      <c r="S208" s="197"/>
      <c r="T208" s="197"/>
      <c r="U208" s="197"/>
      <c r="V208" s="197"/>
      <c r="W208" s="197"/>
      <c r="X208" s="197"/>
      <c r="Y208" s="197"/>
      <c r="Z208" s="197"/>
    </row>
    <row r="209" spans="1:26" ht="15.75" customHeight="1" x14ac:dyDescent="0.25">
      <c r="A209" s="227"/>
      <c r="B209" s="197"/>
      <c r="C209" s="197"/>
      <c r="D209" s="197"/>
      <c r="E209" s="197"/>
      <c r="F209" s="197"/>
      <c r="G209" s="197"/>
      <c r="H209" s="197"/>
      <c r="I209" s="197"/>
      <c r="J209" s="197"/>
      <c r="K209" s="197"/>
      <c r="L209" s="197"/>
      <c r="M209" s="197"/>
      <c r="N209" s="197"/>
      <c r="O209" s="197"/>
      <c r="P209" s="197"/>
      <c r="Q209" s="197"/>
      <c r="R209" s="197"/>
      <c r="S209" s="197"/>
      <c r="T209" s="197"/>
      <c r="U209" s="197"/>
      <c r="V209" s="197"/>
      <c r="W209" s="197"/>
      <c r="X209" s="197"/>
      <c r="Y209" s="197"/>
      <c r="Z209" s="197"/>
    </row>
    <row r="210" spans="1:26" ht="15.75" customHeight="1" x14ac:dyDescent="0.25">
      <c r="A210" s="227"/>
      <c r="B210" s="197"/>
      <c r="C210" s="197"/>
      <c r="D210" s="197"/>
      <c r="E210" s="197"/>
      <c r="F210" s="197"/>
      <c r="G210" s="197"/>
      <c r="H210" s="197"/>
      <c r="I210" s="197"/>
      <c r="J210" s="197"/>
      <c r="K210" s="197"/>
      <c r="L210" s="197"/>
      <c r="M210" s="197"/>
      <c r="N210" s="197"/>
      <c r="O210" s="197"/>
      <c r="P210" s="197"/>
      <c r="Q210" s="197"/>
      <c r="R210" s="197"/>
      <c r="S210" s="197"/>
      <c r="T210" s="197"/>
      <c r="U210" s="197"/>
      <c r="V210" s="197"/>
      <c r="W210" s="197"/>
      <c r="X210" s="197"/>
      <c r="Y210" s="197"/>
      <c r="Z210" s="197"/>
    </row>
    <row r="211" spans="1:26" ht="15.75" customHeight="1" x14ac:dyDescent="0.25">
      <c r="A211" s="227"/>
      <c r="B211" s="197"/>
      <c r="C211" s="197"/>
      <c r="D211" s="197"/>
      <c r="E211" s="197"/>
      <c r="F211" s="197"/>
      <c r="G211" s="197"/>
      <c r="H211" s="197"/>
      <c r="I211" s="197"/>
      <c r="J211" s="197"/>
      <c r="K211" s="197"/>
      <c r="L211" s="197"/>
      <c r="M211" s="197"/>
      <c r="N211" s="197"/>
      <c r="O211" s="197"/>
      <c r="P211" s="197"/>
      <c r="Q211" s="197"/>
      <c r="R211" s="197"/>
      <c r="S211" s="197"/>
      <c r="T211" s="197"/>
      <c r="U211" s="197"/>
      <c r="V211" s="197"/>
      <c r="W211" s="197"/>
      <c r="X211" s="197"/>
      <c r="Y211" s="197"/>
      <c r="Z211" s="197"/>
    </row>
    <row r="212" spans="1:26" ht="15.75" customHeight="1" x14ac:dyDescent="0.25">
      <c r="A212" s="227"/>
      <c r="B212" s="197"/>
      <c r="C212" s="197"/>
      <c r="D212" s="197"/>
      <c r="E212" s="197"/>
      <c r="F212" s="197"/>
      <c r="G212" s="197"/>
      <c r="H212" s="197"/>
      <c r="I212" s="197"/>
      <c r="J212" s="197"/>
      <c r="K212" s="197"/>
      <c r="L212" s="197"/>
      <c r="M212" s="197"/>
      <c r="N212" s="197"/>
      <c r="O212" s="197"/>
      <c r="P212" s="197"/>
      <c r="Q212" s="197"/>
      <c r="R212" s="197"/>
      <c r="S212" s="197"/>
      <c r="T212" s="197"/>
      <c r="U212" s="197"/>
      <c r="V212" s="197"/>
      <c r="W212" s="197"/>
      <c r="X212" s="197"/>
      <c r="Y212" s="197"/>
      <c r="Z212" s="197"/>
    </row>
    <row r="213" spans="1:26" ht="15.75" customHeight="1" x14ac:dyDescent="0.25">
      <c r="A213" s="227"/>
      <c r="B213" s="197"/>
      <c r="C213" s="197"/>
      <c r="D213" s="197"/>
      <c r="E213" s="197"/>
      <c r="F213" s="197"/>
      <c r="G213" s="197"/>
      <c r="H213" s="197"/>
      <c r="I213" s="197"/>
      <c r="J213" s="197"/>
      <c r="K213" s="197"/>
      <c r="L213" s="197"/>
      <c r="M213" s="197"/>
      <c r="N213" s="197"/>
      <c r="O213" s="197"/>
      <c r="P213" s="197"/>
      <c r="Q213" s="197"/>
      <c r="R213" s="197"/>
      <c r="S213" s="197"/>
      <c r="T213" s="197"/>
      <c r="U213" s="197"/>
      <c r="V213" s="197"/>
      <c r="W213" s="197"/>
      <c r="X213" s="197"/>
      <c r="Y213" s="197"/>
      <c r="Z213" s="197"/>
    </row>
    <row r="214" spans="1:26" ht="15.75" customHeight="1" x14ac:dyDescent="0.25">
      <c r="A214" s="227"/>
      <c r="B214" s="197"/>
      <c r="C214" s="197"/>
      <c r="D214" s="197"/>
      <c r="E214" s="197"/>
      <c r="F214" s="197"/>
      <c r="G214" s="197"/>
      <c r="H214" s="197"/>
      <c r="I214" s="197"/>
      <c r="J214" s="197"/>
      <c r="K214" s="197"/>
      <c r="L214" s="197"/>
      <c r="M214" s="197"/>
      <c r="N214" s="197"/>
      <c r="O214" s="197"/>
      <c r="P214" s="197"/>
      <c r="Q214" s="197"/>
      <c r="R214" s="197"/>
      <c r="S214" s="197"/>
      <c r="T214" s="197"/>
      <c r="U214" s="197"/>
      <c r="V214" s="197"/>
      <c r="W214" s="197"/>
      <c r="X214" s="197"/>
      <c r="Y214" s="197"/>
      <c r="Z214" s="197"/>
    </row>
    <row r="215" spans="1:26" ht="15.75" customHeight="1" x14ac:dyDescent="0.25">
      <c r="A215" s="227"/>
      <c r="B215" s="197"/>
      <c r="C215" s="197"/>
      <c r="D215" s="197"/>
      <c r="E215" s="197"/>
      <c r="F215" s="197"/>
      <c r="G215" s="197"/>
      <c r="H215" s="197"/>
      <c r="I215" s="197"/>
      <c r="J215" s="197"/>
      <c r="K215" s="197"/>
      <c r="L215" s="197"/>
      <c r="M215" s="197"/>
      <c r="N215" s="197"/>
      <c r="O215" s="197"/>
      <c r="P215" s="197"/>
      <c r="Q215" s="197"/>
      <c r="R215" s="197"/>
      <c r="S215" s="197"/>
      <c r="T215" s="197"/>
      <c r="U215" s="197"/>
      <c r="V215" s="197"/>
      <c r="W215" s="197"/>
      <c r="X215" s="197"/>
      <c r="Y215" s="197"/>
      <c r="Z215" s="197"/>
    </row>
    <row r="216" spans="1:26" ht="15.75" customHeight="1" x14ac:dyDescent="0.25">
      <c r="A216" s="227"/>
      <c r="B216" s="197"/>
      <c r="C216" s="197"/>
      <c r="D216" s="197"/>
      <c r="E216" s="197"/>
      <c r="F216" s="197"/>
      <c r="G216" s="197"/>
      <c r="H216" s="197"/>
      <c r="I216" s="197"/>
      <c r="J216" s="197"/>
      <c r="K216" s="197"/>
      <c r="L216" s="197"/>
      <c r="M216" s="197"/>
      <c r="N216" s="197"/>
      <c r="O216" s="197"/>
      <c r="P216" s="197"/>
      <c r="Q216" s="197"/>
      <c r="R216" s="197"/>
      <c r="S216" s="197"/>
      <c r="T216" s="197"/>
      <c r="U216" s="197"/>
      <c r="V216" s="197"/>
      <c r="W216" s="197"/>
      <c r="X216" s="197"/>
      <c r="Y216" s="197"/>
      <c r="Z216" s="197"/>
    </row>
    <row r="217" spans="1:26" ht="15.75" customHeight="1" x14ac:dyDescent="0.25">
      <c r="A217" s="227"/>
      <c r="B217" s="197"/>
      <c r="C217" s="197"/>
      <c r="D217" s="197"/>
      <c r="E217" s="197"/>
      <c r="F217" s="197"/>
      <c r="G217" s="197"/>
      <c r="H217" s="197"/>
      <c r="I217" s="197"/>
      <c r="J217" s="197"/>
      <c r="K217" s="197"/>
      <c r="L217" s="197"/>
      <c r="M217" s="197"/>
      <c r="N217" s="197"/>
      <c r="O217" s="197"/>
      <c r="P217" s="197"/>
      <c r="Q217" s="197"/>
      <c r="R217" s="197"/>
      <c r="S217" s="197"/>
      <c r="T217" s="197"/>
      <c r="U217" s="197"/>
      <c r="V217" s="197"/>
      <c r="W217" s="197"/>
      <c r="X217" s="197"/>
      <c r="Y217" s="197"/>
      <c r="Z217" s="197"/>
    </row>
    <row r="218" spans="1:26" ht="15.75" customHeight="1" x14ac:dyDescent="0.25">
      <c r="A218" s="227"/>
      <c r="B218" s="197"/>
      <c r="C218" s="197"/>
      <c r="D218" s="197"/>
      <c r="E218" s="197"/>
      <c r="F218" s="197"/>
      <c r="G218" s="197"/>
      <c r="H218" s="197"/>
      <c r="I218" s="197"/>
      <c r="J218" s="197"/>
      <c r="K218" s="197"/>
      <c r="L218" s="197"/>
      <c r="M218" s="197"/>
      <c r="N218" s="197"/>
      <c r="O218" s="197"/>
      <c r="P218" s="197"/>
      <c r="Q218" s="197"/>
      <c r="R218" s="197"/>
      <c r="S218" s="197"/>
      <c r="T218" s="197"/>
      <c r="U218" s="197"/>
      <c r="V218" s="197"/>
      <c r="W218" s="197"/>
      <c r="X218" s="197"/>
      <c r="Y218" s="197"/>
      <c r="Z218" s="197"/>
    </row>
    <row r="219" spans="1:26" ht="15.75" customHeight="1" x14ac:dyDescent="0.25">
      <c r="A219" s="227"/>
      <c r="B219" s="197"/>
      <c r="C219" s="197"/>
      <c r="D219" s="197"/>
      <c r="E219" s="197"/>
      <c r="F219" s="197"/>
      <c r="G219" s="197"/>
      <c r="H219" s="197"/>
      <c r="I219" s="197"/>
      <c r="J219" s="197"/>
      <c r="K219" s="197"/>
      <c r="L219" s="197"/>
      <c r="M219" s="197"/>
      <c r="N219" s="197"/>
      <c r="O219" s="197"/>
      <c r="P219" s="197"/>
      <c r="Q219" s="197"/>
      <c r="R219" s="197"/>
      <c r="S219" s="197"/>
      <c r="T219" s="197"/>
      <c r="U219" s="197"/>
      <c r="V219" s="197"/>
      <c r="W219" s="197"/>
      <c r="X219" s="197"/>
      <c r="Y219" s="197"/>
      <c r="Z219" s="197"/>
    </row>
    <row r="220" spans="1:26" ht="15.75" customHeight="1" x14ac:dyDescent="0.25">
      <c r="A220" s="227"/>
      <c r="B220" s="197"/>
      <c r="C220" s="197"/>
      <c r="D220" s="197"/>
      <c r="E220" s="197"/>
      <c r="F220" s="197"/>
      <c r="G220" s="197"/>
      <c r="H220" s="197"/>
      <c r="I220" s="197"/>
      <c r="J220" s="197"/>
      <c r="K220" s="197"/>
      <c r="L220" s="197"/>
      <c r="M220" s="197"/>
      <c r="N220" s="197"/>
      <c r="O220" s="197"/>
      <c r="P220" s="197"/>
      <c r="Q220" s="197"/>
      <c r="R220" s="197"/>
      <c r="S220" s="197"/>
      <c r="T220" s="197"/>
      <c r="U220" s="197"/>
      <c r="V220" s="197"/>
      <c r="W220" s="197"/>
      <c r="X220" s="197"/>
      <c r="Y220" s="197"/>
      <c r="Z220" s="197"/>
    </row>
    <row r="221" spans="1:26" ht="15.75" customHeight="1" x14ac:dyDescent="0.25">
      <c r="A221" s="227"/>
      <c r="B221" s="197"/>
      <c r="C221" s="197"/>
      <c r="D221" s="197"/>
      <c r="E221" s="197"/>
      <c r="F221" s="197"/>
      <c r="G221" s="197"/>
      <c r="H221" s="197"/>
      <c r="I221" s="197"/>
      <c r="J221" s="197"/>
      <c r="K221" s="197"/>
      <c r="L221" s="197"/>
      <c r="M221" s="197"/>
      <c r="N221" s="197"/>
      <c r="O221" s="197"/>
      <c r="P221" s="197"/>
      <c r="Q221" s="197"/>
      <c r="R221" s="197"/>
      <c r="S221" s="197"/>
      <c r="T221" s="197"/>
      <c r="U221" s="197"/>
      <c r="V221" s="197"/>
      <c r="W221" s="197"/>
      <c r="X221" s="197"/>
      <c r="Y221" s="197"/>
      <c r="Z221" s="197"/>
    </row>
    <row r="222" spans="1:26" ht="15.75" customHeight="1" x14ac:dyDescent="0.25">
      <c r="A222" s="227"/>
      <c r="B222" s="197"/>
      <c r="C222" s="197"/>
      <c r="D222" s="197"/>
      <c r="E222" s="197"/>
      <c r="F222" s="197"/>
      <c r="G222" s="197"/>
      <c r="H222" s="197"/>
      <c r="I222" s="197"/>
      <c r="J222" s="197"/>
      <c r="K222" s="197"/>
      <c r="L222" s="197"/>
      <c r="M222" s="197"/>
      <c r="N222" s="197"/>
      <c r="O222" s="197"/>
      <c r="P222" s="197"/>
      <c r="Q222" s="197"/>
      <c r="R222" s="197"/>
      <c r="S222" s="197"/>
      <c r="T222" s="197"/>
      <c r="U222" s="197"/>
      <c r="V222" s="197"/>
      <c r="W222" s="197"/>
      <c r="X222" s="197"/>
      <c r="Y222" s="197"/>
      <c r="Z222" s="197"/>
    </row>
    <row r="223" spans="1:26" ht="15.75" customHeight="1" x14ac:dyDescent="0.25">
      <c r="A223" s="227"/>
      <c r="B223" s="197"/>
      <c r="C223" s="197"/>
      <c r="D223" s="197"/>
      <c r="E223" s="197"/>
      <c r="F223" s="197"/>
      <c r="G223" s="197"/>
      <c r="H223" s="197"/>
      <c r="I223" s="197"/>
      <c r="J223" s="197"/>
      <c r="K223" s="197"/>
      <c r="L223" s="197"/>
      <c r="M223" s="197"/>
      <c r="N223" s="197"/>
      <c r="O223" s="197"/>
      <c r="P223" s="197"/>
      <c r="Q223" s="197"/>
      <c r="R223" s="197"/>
      <c r="S223" s="197"/>
      <c r="T223" s="197"/>
      <c r="U223" s="197"/>
      <c r="V223" s="197"/>
      <c r="W223" s="197"/>
      <c r="X223" s="197"/>
      <c r="Y223" s="197"/>
      <c r="Z223" s="197"/>
    </row>
    <row r="224" spans="1:26" ht="15.75" customHeight="1" x14ac:dyDescent="0.25">
      <c r="A224" s="227"/>
      <c r="B224" s="197"/>
      <c r="C224" s="197"/>
      <c r="D224" s="197"/>
      <c r="E224" s="197"/>
      <c r="F224" s="197"/>
      <c r="G224" s="197"/>
      <c r="H224" s="197"/>
      <c r="I224" s="197"/>
      <c r="J224" s="197"/>
      <c r="K224" s="197"/>
      <c r="L224" s="197"/>
      <c r="M224" s="197"/>
      <c r="N224" s="197"/>
      <c r="O224" s="197"/>
      <c r="P224" s="197"/>
      <c r="Q224" s="197"/>
      <c r="R224" s="197"/>
      <c r="S224" s="197"/>
      <c r="T224" s="197"/>
      <c r="U224" s="197"/>
      <c r="V224" s="197"/>
      <c r="W224" s="197"/>
      <c r="X224" s="197"/>
      <c r="Y224" s="197"/>
      <c r="Z224" s="197"/>
    </row>
    <row r="225" spans="1:26" ht="15.75" customHeight="1" x14ac:dyDescent="0.25">
      <c r="A225" s="227"/>
      <c r="B225" s="197"/>
      <c r="C225" s="197"/>
      <c r="D225" s="197"/>
      <c r="E225" s="197"/>
      <c r="F225" s="197"/>
      <c r="G225" s="197"/>
      <c r="H225" s="197"/>
      <c r="I225" s="197"/>
      <c r="J225" s="197"/>
      <c r="K225" s="197"/>
      <c r="L225" s="197"/>
      <c r="M225" s="197"/>
      <c r="N225" s="197"/>
      <c r="O225" s="197"/>
      <c r="P225" s="197"/>
      <c r="Q225" s="197"/>
      <c r="R225" s="197"/>
      <c r="S225" s="197"/>
      <c r="T225" s="197"/>
      <c r="U225" s="197"/>
      <c r="V225" s="197"/>
      <c r="W225" s="197"/>
      <c r="X225" s="197"/>
      <c r="Y225" s="197"/>
      <c r="Z225" s="197"/>
    </row>
    <row r="226" spans="1:26" ht="15.75" customHeight="1" x14ac:dyDescent="0.25">
      <c r="A226" s="227"/>
      <c r="B226" s="197"/>
      <c r="C226" s="197"/>
      <c r="D226" s="197"/>
      <c r="E226" s="197"/>
      <c r="F226" s="197"/>
      <c r="G226" s="197"/>
      <c r="H226" s="197"/>
      <c r="I226" s="197"/>
      <c r="J226" s="197"/>
      <c r="K226" s="197"/>
      <c r="L226" s="197"/>
      <c r="M226" s="197"/>
      <c r="N226" s="197"/>
      <c r="O226" s="197"/>
      <c r="P226" s="197"/>
      <c r="Q226" s="197"/>
      <c r="R226" s="197"/>
      <c r="S226" s="197"/>
      <c r="T226" s="197"/>
      <c r="U226" s="197"/>
      <c r="V226" s="197"/>
      <c r="W226" s="197"/>
      <c r="X226" s="197"/>
      <c r="Y226" s="197"/>
      <c r="Z226" s="197"/>
    </row>
    <row r="227" spans="1:26" ht="15.75" customHeight="1" x14ac:dyDescent="0.25">
      <c r="A227" s="227"/>
      <c r="B227" s="197"/>
      <c r="C227" s="197"/>
      <c r="D227" s="197"/>
      <c r="E227" s="197"/>
      <c r="F227" s="197"/>
      <c r="G227" s="197"/>
      <c r="H227" s="197"/>
      <c r="I227" s="197"/>
      <c r="J227" s="197"/>
      <c r="K227" s="197"/>
      <c r="L227" s="197"/>
      <c r="M227" s="197"/>
      <c r="N227" s="197"/>
      <c r="O227" s="197"/>
      <c r="P227" s="197"/>
      <c r="Q227" s="197"/>
      <c r="R227" s="197"/>
      <c r="S227" s="197"/>
      <c r="T227" s="197"/>
      <c r="U227" s="197"/>
      <c r="V227" s="197"/>
      <c r="W227" s="197"/>
      <c r="X227" s="197"/>
      <c r="Y227" s="197"/>
      <c r="Z227" s="197"/>
    </row>
    <row r="228" spans="1:26" ht="15.75" customHeight="1" x14ac:dyDescent="0.25">
      <c r="A228" s="227"/>
      <c r="B228" s="197"/>
      <c r="C228" s="197"/>
      <c r="D228" s="197"/>
      <c r="E228" s="197"/>
      <c r="F228" s="197"/>
      <c r="G228" s="197"/>
      <c r="H228" s="197"/>
      <c r="I228" s="197"/>
      <c r="J228" s="197"/>
      <c r="K228" s="197"/>
      <c r="L228" s="197"/>
      <c r="M228" s="197"/>
      <c r="N228" s="197"/>
      <c r="O228" s="197"/>
      <c r="P228" s="197"/>
      <c r="Q228" s="197"/>
      <c r="R228" s="197"/>
      <c r="S228" s="197"/>
      <c r="T228" s="197"/>
      <c r="U228" s="197"/>
      <c r="V228" s="197"/>
      <c r="W228" s="197"/>
      <c r="X228" s="197"/>
      <c r="Y228" s="197"/>
      <c r="Z228" s="197"/>
    </row>
    <row r="229" spans="1:26" ht="15.75" customHeight="1" x14ac:dyDescent="0.25">
      <c r="A229" s="227"/>
      <c r="B229" s="197"/>
      <c r="C229" s="197"/>
      <c r="D229" s="197"/>
      <c r="E229" s="197"/>
      <c r="F229" s="197"/>
      <c r="G229" s="197"/>
      <c r="H229" s="197"/>
      <c r="I229" s="197"/>
      <c r="J229" s="197"/>
      <c r="K229" s="197"/>
      <c r="L229" s="197"/>
      <c r="M229" s="197"/>
      <c r="N229" s="197"/>
      <c r="O229" s="197"/>
      <c r="P229" s="197"/>
      <c r="Q229" s="197"/>
      <c r="R229" s="197"/>
      <c r="S229" s="197"/>
      <c r="T229" s="197"/>
      <c r="U229" s="197"/>
      <c r="V229" s="197"/>
      <c r="W229" s="197"/>
      <c r="X229" s="197"/>
      <c r="Y229" s="197"/>
      <c r="Z229" s="197"/>
    </row>
    <row r="230" spans="1:26" ht="15.75" customHeight="1" x14ac:dyDescent="0.25">
      <c r="A230" s="227"/>
      <c r="B230" s="197"/>
      <c r="C230" s="197"/>
      <c r="D230" s="197"/>
      <c r="E230" s="197"/>
      <c r="F230" s="197"/>
      <c r="G230" s="197"/>
      <c r="H230" s="197"/>
      <c r="I230" s="197"/>
      <c r="J230" s="197"/>
      <c r="K230" s="197"/>
      <c r="L230" s="197"/>
      <c r="M230" s="197"/>
      <c r="N230" s="197"/>
      <c r="O230" s="197"/>
      <c r="P230" s="197"/>
      <c r="Q230" s="197"/>
      <c r="R230" s="197"/>
      <c r="S230" s="197"/>
      <c r="T230" s="197"/>
      <c r="U230" s="197"/>
      <c r="V230" s="197"/>
      <c r="W230" s="197"/>
      <c r="X230" s="197"/>
      <c r="Y230" s="197"/>
      <c r="Z230" s="197"/>
    </row>
    <row r="231" spans="1:26" ht="15.75" customHeight="1" x14ac:dyDescent="0.25">
      <c r="A231" s="227"/>
      <c r="B231" s="197"/>
      <c r="C231" s="197"/>
      <c r="D231" s="197"/>
      <c r="E231" s="197"/>
      <c r="F231" s="197"/>
      <c r="G231" s="197"/>
      <c r="H231" s="197"/>
      <c r="I231" s="197"/>
      <c r="J231" s="197"/>
      <c r="K231" s="197"/>
      <c r="L231" s="197"/>
      <c r="M231" s="197"/>
      <c r="N231" s="197"/>
      <c r="O231" s="197"/>
      <c r="P231" s="197"/>
      <c r="Q231" s="197"/>
      <c r="R231" s="197"/>
      <c r="S231" s="197"/>
      <c r="T231" s="197"/>
      <c r="U231" s="197"/>
      <c r="V231" s="197"/>
      <c r="W231" s="197"/>
      <c r="X231" s="197"/>
      <c r="Y231" s="197"/>
      <c r="Z231" s="197"/>
    </row>
    <row r="232" spans="1:26" ht="15.75" customHeight="1" x14ac:dyDescent="0.25">
      <c r="A232" s="227"/>
      <c r="B232" s="197"/>
      <c r="C232" s="197"/>
      <c r="D232" s="197"/>
      <c r="E232" s="197"/>
      <c r="F232" s="197"/>
      <c r="G232" s="197"/>
      <c r="H232" s="197"/>
      <c r="I232" s="197"/>
      <c r="J232" s="197"/>
      <c r="K232" s="197"/>
      <c r="L232" s="197"/>
      <c r="M232" s="197"/>
      <c r="N232" s="197"/>
      <c r="O232" s="197"/>
      <c r="P232" s="197"/>
      <c r="Q232" s="197"/>
      <c r="R232" s="197"/>
      <c r="S232" s="197"/>
      <c r="T232" s="197"/>
      <c r="U232" s="197"/>
      <c r="V232" s="197"/>
      <c r="W232" s="197"/>
      <c r="X232" s="197"/>
      <c r="Y232" s="197"/>
      <c r="Z232" s="197"/>
    </row>
    <row r="233" spans="1:26" ht="15.75" customHeight="1" x14ac:dyDescent="0.25">
      <c r="A233" s="227"/>
      <c r="B233" s="197"/>
      <c r="C233" s="197"/>
      <c r="D233" s="197"/>
      <c r="E233" s="197"/>
      <c r="F233" s="197"/>
      <c r="G233" s="197"/>
      <c r="H233" s="197"/>
      <c r="I233" s="197"/>
      <c r="J233" s="197"/>
      <c r="K233" s="197"/>
      <c r="L233" s="197"/>
      <c r="M233" s="197"/>
      <c r="N233" s="197"/>
      <c r="O233" s="197"/>
      <c r="P233" s="197"/>
      <c r="Q233" s="197"/>
      <c r="R233" s="197"/>
      <c r="S233" s="197"/>
      <c r="T233" s="197"/>
      <c r="U233" s="197"/>
      <c r="V233" s="197"/>
      <c r="W233" s="197"/>
      <c r="X233" s="197"/>
      <c r="Y233" s="197"/>
      <c r="Z233" s="197"/>
    </row>
    <row r="234" spans="1:26" ht="15.75" customHeight="1" x14ac:dyDescent="0.25">
      <c r="A234" s="227"/>
      <c r="B234" s="197"/>
      <c r="C234" s="197"/>
      <c r="D234" s="197"/>
      <c r="E234" s="197"/>
      <c r="F234" s="197"/>
      <c r="G234" s="197"/>
      <c r="H234" s="197"/>
      <c r="I234" s="197"/>
      <c r="J234" s="197"/>
      <c r="K234" s="197"/>
      <c r="L234" s="197"/>
      <c r="M234" s="197"/>
      <c r="N234" s="197"/>
      <c r="O234" s="197"/>
      <c r="P234" s="197"/>
      <c r="Q234" s="197"/>
      <c r="R234" s="197"/>
      <c r="S234" s="197"/>
      <c r="T234" s="197"/>
      <c r="U234" s="197"/>
      <c r="V234" s="197"/>
      <c r="W234" s="197"/>
      <c r="X234" s="197"/>
      <c r="Y234" s="197"/>
      <c r="Z234" s="197"/>
    </row>
    <row r="235" spans="1:26" ht="15.75" customHeight="1" x14ac:dyDescent="0.25">
      <c r="A235" s="227"/>
      <c r="B235" s="197"/>
      <c r="C235" s="197"/>
      <c r="D235" s="197"/>
      <c r="E235" s="197"/>
      <c r="F235" s="197"/>
      <c r="G235" s="197"/>
      <c r="H235" s="197"/>
      <c r="I235" s="197"/>
      <c r="J235" s="197"/>
      <c r="K235" s="197"/>
      <c r="L235" s="197"/>
      <c r="M235" s="197"/>
      <c r="N235" s="197"/>
      <c r="O235" s="197"/>
      <c r="P235" s="197"/>
      <c r="Q235" s="197"/>
      <c r="R235" s="197"/>
      <c r="S235" s="197"/>
      <c r="T235" s="197"/>
      <c r="U235" s="197"/>
      <c r="V235" s="197"/>
      <c r="W235" s="197"/>
      <c r="X235" s="197"/>
      <c r="Y235" s="197"/>
      <c r="Z235" s="197"/>
    </row>
    <row r="236" spans="1:26" ht="15.75" customHeight="1" x14ac:dyDescent="0.25">
      <c r="A236" s="227"/>
      <c r="B236" s="197"/>
      <c r="C236" s="197"/>
      <c r="D236" s="197"/>
      <c r="E236" s="197"/>
      <c r="F236" s="197"/>
      <c r="G236" s="197"/>
      <c r="H236" s="197"/>
      <c r="I236" s="197"/>
      <c r="J236" s="197"/>
      <c r="K236" s="197"/>
      <c r="L236" s="197"/>
      <c r="M236" s="197"/>
      <c r="N236" s="197"/>
      <c r="O236" s="197"/>
      <c r="P236" s="197"/>
      <c r="Q236" s="197"/>
      <c r="R236" s="197"/>
      <c r="S236" s="197"/>
      <c r="T236" s="197"/>
      <c r="U236" s="197"/>
      <c r="V236" s="197"/>
      <c r="W236" s="197"/>
      <c r="X236" s="197"/>
      <c r="Y236" s="197"/>
      <c r="Z236" s="197"/>
    </row>
    <row r="237" spans="1:26" ht="15.75" customHeight="1" x14ac:dyDescent="0.25">
      <c r="A237" s="227"/>
      <c r="B237" s="197"/>
      <c r="C237" s="197"/>
      <c r="D237" s="197"/>
      <c r="E237" s="197"/>
      <c r="F237" s="197"/>
      <c r="G237" s="197"/>
      <c r="H237" s="197"/>
      <c r="I237" s="197"/>
      <c r="J237" s="197"/>
      <c r="K237" s="197"/>
      <c r="L237" s="197"/>
      <c r="M237" s="197"/>
      <c r="N237" s="197"/>
      <c r="O237" s="197"/>
      <c r="P237" s="197"/>
      <c r="Q237" s="197"/>
      <c r="R237" s="197"/>
      <c r="S237" s="197"/>
      <c r="T237" s="197"/>
      <c r="U237" s="197"/>
      <c r="V237" s="197"/>
      <c r="W237" s="197"/>
      <c r="X237" s="197"/>
      <c r="Y237" s="197"/>
      <c r="Z237" s="197"/>
    </row>
    <row r="238" spans="1:26" ht="15.75" customHeight="1" x14ac:dyDescent="0.25">
      <c r="A238" s="227"/>
      <c r="B238" s="197"/>
      <c r="C238" s="197"/>
      <c r="D238" s="197"/>
      <c r="E238" s="197"/>
      <c r="F238" s="197"/>
      <c r="G238" s="197"/>
      <c r="H238" s="197"/>
      <c r="I238" s="197"/>
      <c r="J238" s="197"/>
      <c r="K238" s="197"/>
      <c r="L238" s="197"/>
      <c r="M238" s="197"/>
      <c r="N238" s="197"/>
      <c r="O238" s="197"/>
      <c r="P238" s="197"/>
      <c r="Q238" s="197"/>
      <c r="R238" s="197"/>
      <c r="S238" s="197"/>
      <c r="T238" s="197"/>
      <c r="U238" s="197"/>
      <c r="V238" s="197"/>
      <c r="W238" s="197"/>
      <c r="X238" s="197"/>
      <c r="Y238" s="197"/>
      <c r="Z238" s="197"/>
    </row>
    <row r="239" spans="1:26" ht="15.75" customHeight="1" x14ac:dyDescent="0.25">
      <c r="A239" s="227"/>
      <c r="B239" s="197"/>
      <c r="C239" s="197"/>
      <c r="D239" s="197"/>
      <c r="E239" s="197"/>
      <c r="F239" s="197"/>
      <c r="G239" s="197"/>
      <c r="H239" s="197"/>
      <c r="I239" s="197"/>
      <c r="J239" s="197"/>
      <c r="K239" s="197"/>
      <c r="L239" s="197"/>
      <c r="M239" s="197"/>
      <c r="N239" s="197"/>
      <c r="O239" s="197"/>
      <c r="P239" s="197"/>
      <c r="Q239" s="197"/>
      <c r="R239" s="197"/>
      <c r="S239" s="197"/>
      <c r="T239" s="197"/>
      <c r="U239" s="197"/>
      <c r="V239" s="197"/>
      <c r="W239" s="197"/>
      <c r="X239" s="197"/>
      <c r="Y239" s="197"/>
      <c r="Z239" s="197"/>
    </row>
    <row r="240" spans="1:26" ht="15.75" customHeight="1" x14ac:dyDescent="0.25">
      <c r="A240" s="227"/>
      <c r="B240" s="197"/>
      <c r="C240" s="197"/>
      <c r="D240" s="197"/>
      <c r="E240" s="197"/>
      <c r="F240" s="197"/>
      <c r="G240" s="197"/>
      <c r="H240" s="197"/>
      <c r="I240" s="197"/>
      <c r="J240" s="197"/>
      <c r="K240" s="197"/>
      <c r="L240" s="197"/>
      <c r="M240" s="197"/>
      <c r="N240" s="197"/>
      <c r="O240" s="197"/>
      <c r="P240" s="197"/>
      <c r="Q240" s="197"/>
      <c r="R240" s="197"/>
      <c r="S240" s="197"/>
      <c r="T240" s="197"/>
      <c r="U240" s="197"/>
      <c r="V240" s="197"/>
      <c r="W240" s="197"/>
      <c r="X240" s="197"/>
      <c r="Y240" s="197"/>
      <c r="Z240" s="197"/>
    </row>
    <row r="241" spans="1:26" ht="15.75" customHeight="1" x14ac:dyDescent="0.25">
      <c r="A241" s="227"/>
      <c r="B241" s="197"/>
      <c r="C241" s="197"/>
      <c r="D241" s="197"/>
      <c r="E241" s="197"/>
      <c r="F241" s="197"/>
      <c r="G241" s="197"/>
      <c r="H241" s="197"/>
      <c r="I241" s="197"/>
      <c r="J241" s="197"/>
      <c r="K241" s="197"/>
      <c r="L241" s="197"/>
      <c r="M241" s="197"/>
      <c r="N241" s="197"/>
      <c r="O241" s="197"/>
      <c r="P241" s="197"/>
      <c r="Q241" s="197"/>
      <c r="R241" s="197"/>
      <c r="S241" s="197"/>
      <c r="T241" s="197"/>
      <c r="U241" s="197"/>
      <c r="V241" s="197"/>
      <c r="W241" s="197"/>
      <c r="X241" s="197"/>
      <c r="Y241" s="197"/>
      <c r="Z241" s="197"/>
    </row>
    <row r="242" spans="1:26" ht="15.75" customHeight="1" x14ac:dyDescent="0.25">
      <c r="A242" s="227"/>
      <c r="B242" s="197"/>
      <c r="C242" s="197"/>
      <c r="D242" s="197"/>
      <c r="E242" s="197"/>
      <c r="F242" s="197"/>
      <c r="G242" s="197"/>
      <c r="H242" s="197"/>
      <c r="I242" s="197"/>
      <c r="J242" s="197"/>
      <c r="K242" s="197"/>
      <c r="L242" s="197"/>
      <c r="M242" s="197"/>
      <c r="N242" s="197"/>
      <c r="O242" s="197"/>
      <c r="P242" s="197"/>
      <c r="Q242" s="197"/>
      <c r="R242" s="197"/>
      <c r="S242" s="197"/>
      <c r="T242" s="197"/>
      <c r="U242" s="197"/>
      <c r="V242" s="197"/>
      <c r="W242" s="197"/>
      <c r="X242" s="197"/>
      <c r="Y242" s="197"/>
      <c r="Z242" s="197"/>
    </row>
    <row r="243" spans="1:26" ht="15.75" customHeight="1" x14ac:dyDescent="0.25">
      <c r="A243" s="227"/>
      <c r="B243" s="197"/>
      <c r="C243" s="197"/>
      <c r="D243" s="197"/>
      <c r="E243" s="197"/>
      <c r="F243" s="197"/>
      <c r="G243" s="197"/>
      <c r="H243" s="197"/>
      <c r="I243" s="197"/>
      <c r="J243" s="197"/>
      <c r="K243" s="197"/>
      <c r="L243" s="197"/>
      <c r="M243" s="197"/>
      <c r="N243" s="197"/>
      <c r="O243" s="197"/>
      <c r="P243" s="197"/>
      <c r="Q243" s="197"/>
      <c r="R243" s="197"/>
      <c r="S243" s="197"/>
      <c r="T243" s="197"/>
      <c r="U243" s="197"/>
      <c r="V243" s="197"/>
      <c r="W243" s="197"/>
      <c r="X243" s="197"/>
      <c r="Y243" s="197"/>
      <c r="Z243" s="197"/>
    </row>
    <row r="244" spans="1:26" ht="15.75" customHeight="1" x14ac:dyDescent="0.25">
      <c r="A244" s="227"/>
      <c r="B244" s="197"/>
      <c r="C244" s="197"/>
      <c r="D244" s="197"/>
      <c r="E244" s="197"/>
      <c r="F244" s="197"/>
      <c r="G244" s="197"/>
      <c r="H244" s="197"/>
      <c r="I244" s="197"/>
      <c r="J244" s="197"/>
      <c r="K244" s="197"/>
      <c r="L244" s="197"/>
      <c r="M244" s="197"/>
      <c r="N244" s="197"/>
      <c r="O244" s="197"/>
      <c r="P244" s="197"/>
      <c r="Q244" s="197"/>
      <c r="R244" s="197"/>
      <c r="S244" s="197"/>
      <c r="T244" s="197"/>
      <c r="U244" s="197"/>
      <c r="V244" s="197"/>
      <c r="W244" s="197"/>
      <c r="X244" s="197"/>
      <c r="Y244" s="197"/>
      <c r="Z244" s="197"/>
    </row>
    <row r="245" spans="1:26" ht="15.75" customHeight="1" x14ac:dyDescent="0.25">
      <c r="A245" s="227"/>
      <c r="B245" s="197"/>
      <c r="C245" s="197"/>
      <c r="D245" s="197"/>
      <c r="E245" s="197"/>
      <c r="F245" s="197"/>
      <c r="G245" s="197"/>
      <c r="H245" s="197"/>
      <c r="I245" s="197"/>
      <c r="J245" s="197"/>
      <c r="K245" s="197"/>
      <c r="L245" s="197"/>
      <c r="M245" s="197"/>
      <c r="N245" s="197"/>
      <c r="O245" s="197"/>
      <c r="P245" s="197"/>
      <c r="Q245" s="197"/>
      <c r="R245" s="197"/>
      <c r="S245" s="197"/>
      <c r="T245" s="197"/>
      <c r="U245" s="197"/>
      <c r="V245" s="197"/>
      <c r="W245" s="197"/>
      <c r="X245" s="197"/>
      <c r="Y245" s="197"/>
      <c r="Z245" s="197"/>
    </row>
    <row r="246" spans="1:26" ht="15.75" customHeight="1" x14ac:dyDescent="0.25">
      <c r="A246" s="227"/>
      <c r="B246" s="197"/>
      <c r="C246" s="197"/>
      <c r="D246" s="197"/>
      <c r="E246" s="197"/>
      <c r="F246" s="197"/>
      <c r="G246" s="197"/>
      <c r="H246" s="197"/>
      <c r="I246" s="197"/>
      <c r="J246" s="197"/>
      <c r="K246" s="197"/>
      <c r="L246" s="197"/>
      <c r="M246" s="197"/>
      <c r="N246" s="197"/>
      <c r="O246" s="197"/>
      <c r="P246" s="197"/>
      <c r="Q246" s="197"/>
      <c r="R246" s="197"/>
      <c r="S246" s="197"/>
      <c r="T246" s="197"/>
      <c r="U246" s="197"/>
      <c r="V246" s="197"/>
      <c r="W246" s="197"/>
      <c r="X246" s="197"/>
      <c r="Y246" s="197"/>
      <c r="Z246" s="197"/>
    </row>
    <row r="247" spans="1:26" ht="15.75" customHeight="1" x14ac:dyDescent="0.25">
      <c r="A247" s="227"/>
      <c r="B247" s="197"/>
      <c r="C247" s="197"/>
      <c r="D247" s="197"/>
      <c r="E247" s="197"/>
      <c r="F247" s="197"/>
      <c r="G247" s="197"/>
      <c r="H247" s="197"/>
      <c r="I247" s="197"/>
      <c r="J247" s="197"/>
      <c r="K247" s="197"/>
      <c r="L247" s="197"/>
      <c r="M247" s="197"/>
      <c r="N247" s="197"/>
      <c r="O247" s="197"/>
      <c r="P247" s="197"/>
      <c r="Q247" s="197"/>
      <c r="R247" s="197"/>
      <c r="S247" s="197"/>
      <c r="T247" s="197"/>
      <c r="U247" s="197"/>
      <c r="V247" s="197"/>
      <c r="W247" s="197"/>
      <c r="X247" s="197"/>
      <c r="Y247" s="197"/>
      <c r="Z247" s="197"/>
    </row>
    <row r="248" spans="1:26" ht="15.75" customHeight="1" x14ac:dyDescent="0.25">
      <c r="A248" s="227"/>
      <c r="B248" s="197"/>
      <c r="C248" s="197"/>
      <c r="D248" s="197"/>
      <c r="E248" s="197"/>
      <c r="F248" s="197"/>
      <c r="G248" s="197"/>
      <c r="H248" s="197"/>
      <c r="I248" s="197"/>
      <c r="J248" s="197"/>
      <c r="K248" s="197"/>
      <c r="L248" s="197"/>
      <c r="M248" s="197"/>
      <c r="N248" s="197"/>
      <c r="O248" s="197"/>
      <c r="P248" s="197"/>
      <c r="Q248" s="197"/>
      <c r="R248" s="197"/>
      <c r="S248" s="197"/>
      <c r="T248" s="197"/>
      <c r="U248" s="197"/>
      <c r="V248" s="197"/>
      <c r="W248" s="197"/>
      <c r="X248" s="197"/>
      <c r="Y248" s="197"/>
      <c r="Z248" s="197"/>
    </row>
    <row r="249" spans="1:26" ht="15.75" customHeight="1" x14ac:dyDescent="0.25">
      <c r="A249" s="227"/>
      <c r="B249" s="197"/>
      <c r="C249" s="197"/>
      <c r="D249" s="197"/>
      <c r="E249" s="197"/>
      <c r="F249" s="197"/>
      <c r="G249" s="197"/>
      <c r="H249" s="197"/>
      <c r="I249" s="197"/>
      <c r="J249" s="197"/>
      <c r="K249" s="197"/>
      <c r="L249" s="197"/>
      <c r="M249" s="197"/>
      <c r="N249" s="197"/>
      <c r="O249" s="197"/>
      <c r="P249" s="197"/>
      <c r="Q249" s="197"/>
      <c r="R249" s="197"/>
      <c r="S249" s="197"/>
      <c r="T249" s="197"/>
      <c r="U249" s="197"/>
      <c r="V249" s="197"/>
      <c r="W249" s="197"/>
      <c r="X249" s="197"/>
      <c r="Y249" s="197"/>
      <c r="Z249" s="197"/>
    </row>
    <row r="250" spans="1:26" ht="15.75" customHeight="1" x14ac:dyDescent="0.25">
      <c r="A250" s="227"/>
      <c r="B250" s="197"/>
      <c r="C250" s="197"/>
      <c r="D250" s="197"/>
      <c r="E250" s="197"/>
      <c r="F250" s="197"/>
      <c r="G250" s="197"/>
      <c r="H250" s="197"/>
      <c r="I250" s="197"/>
      <c r="J250" s="197"/>
      <c r="K250" s="197"/>
      <c r="L250" s="197"/>
      <c r="M250" s="197"/>
      <c r="N250" s="197"/>
      <c r="O250" s="197"/>
      <c r="P250" s="197"/>
      <c r="Q250" s="197"/>
      <c r="R250" s="197"/>
      <c r="S250" s="197"/>
      <c r="T250" s="197"/>
      <c r="U250" s="197"/>
      <c r="V250" s="197"/>
      <c r="W250" s="197"/>
      <c r="X250" s="197"/>
      <c r="Y250" s="197"/>
      <c r="Z250" s="197"/>
    </row>
    <row r="251" spans="1:26" ht="15.75" customHeight="1" x14ac:dyDescent="0.25">
      <c r="A251" s="227"/>
      <c r="B251" s="197"/>
      <c r="C251" s="197"/>
      <c r="D251" s="197"/>
      <c r="E251" s="197"/>
      <c r="F251" s="197"/>
      <c r="G251" s="197"/>
      <c r="H251" s="197"/>
      <c r="I251" s="197"/>
      <c r="J251" s="197"/>
      <c r="K251" s="197"/>
      <c r="L251" s="197"/>
      <c r="M251" s="197"/>
      <c r="N251" s="197"/>
      <c r="O251" s="197"/>
      <c r="P251" s="197"/>
      <c r="Q251" s="197"/>
      <c r="R251" s="197"/>
      <c r="S251" s="197"/>
      <c r="T251" s="197"/>
      <c r="U251" s="197"/>
      <c r="V251" s="197"/>
      <c r="W251" s="197"/>
      <c r="X251" s="197"/>
      <c r="Y251" s="197"/>
      <c r="Z251" s="197"/>
    </row>
    <row r="252" spans="1:26" ht="15.75" customHeight="1" x14ac:dyDescent="0.25">
      <c r="A252" s="227"/>
      <c r="B252" s="197"/>
      <c r="C252" s="197"/>
      <c r="D252" s="197"/>
      <c r="E252" s="197"/>
      <c r="F252" s="197"/>
      <c r="G252" s="197"/>
      <c r="H252" s="197"/>
      <c r="I252" s="197"/>
      <c r="J252" s="197"/>
      <c r="K252" s="197"/>
      <c r="L252" s="197"/>
      <c r="M252" s="197"/>
      <c r="N252" s="197"/>
      <c r="O252" s="197"/>
      <c r="P252" s="197"/>
      <c r="Q252" s="197"/>
      <c r="R252" s="197"/>
      <c r="S252" s="197"/>
      <c r="T252" s="197"/>
      <c r="U252" s="197"/>
      <c r="V252" s="197"/>
      <c r="W252" s="197"/>
      <c r="X252" s="197"/>
      <c r="Y252" s="197"/>
      <c r="Z252" s="197"/>
    </row>
    <row r="253" spans="1:26" ht="15.75" customHeight="1" x14ac:dyDescent="0.25">
      <c r="A253" s="227"/>
      <c r="B253" s="197"/>
      <c r="C253" s="197"/>
      <c r="D253" s="197"/>
      <c r="E253" s="197"/>
      <c r="F253" s="197"/>
      <c r="G253" s="197"/>
      <c r="H253" s="197"/>
      <c r="I253" s="197"/>
      <c r="J253" s="197"/>
      <c r="K253" s="197"/>
      <c r="L253" s="197"/>
      <c r="M253" s="197"/>
      <c r="N253" s="197"/>
      <c r="O253" s="197"/>
      <c r="P253" s="197"/>
      <c r="Q253" s="197"/>
      <c r="R253" s="197"/>
      <c r="S253" s="197"/>
      <c r="T253" s="197"/>
      <c r="U253" s="197"/>
      <c r="V253" s="197"/>
      <c r="W253" s="197"/>
      <c r="X253" s="197"/>
      <c r="Y253" s="197"/>
      <c r="Z253" s="197"/>
    </row>
    <row r="254" spans="1:26" ht="15.75" customHeight="1" x14ac:dyDescent="0.25">
      <c r="A254" s="227"/>
      <c r="B254" s="197"/>
      <c r="C254" s="197"/>
      <c r="D254" s="197"/>
      <c r="E254" s="197"/>
      <c r="F254" s="197"/>
      <c r="G254" s="197"/>
      <c r="H254" s="197"/>
      <c r="I254" s="197"/>
      <c r="J254" s="197"/>
      <c r="K254" s="197"/>
      <c r="L254" s="197"/>
      <c r="M254" s="197"/>
      <c r="N254" s="197"/>
      <c r="O254" s="197"/>
      <c r="P254" s="197"/>
      <c r="Q254" s="197"/>
      <c r="R254" s="197"/>
      <c r="S254" s="197"/>
      <c r="T254" s="197"/>
      <c r="U254" s="197"/>
      <c r="V254" s="197"/>
      <c r="W254" s="197"/>
      <c r="X254" s="197"/>
      <c r="Y254" s="197"/>
      <c r="Z254" s="197"/>
    </row>
    <row r="255" spans="1:26" ht="15.75" customHeight="1" x14ac:dyDescent="0.25">
      <c r="A255" s="227"/>
      <c r="B255" s="197"/>
      <c r="C255" s="197"/>
      <c r="D255" s="197"/>
      <c r="E255" s="197"/>
      <c r="F255" s="197"/>
      <c r="G255" s="197"/>
      <c r="H255" s="197"/>
      <c r="I255" s="197"/>
      <c r="J255" s="197"/>
      <c r="K255" s="197"/>
      <c r="L255" s="197"/>
      <c r="M255" s="197"/>
      <c r="N255" s="197"/>
      <c r="O255" s="197"/>
      <c r="P255" s="197"/>
      <c r="Q255" s="197"/>
      <c r="R255" s="197"/>
      <c r="S255" s="197"/>
      <c r="T255" s="197"/>
      <c r="U255" s="197"/>
      <c r="V255" s="197"/>
      <c r="W255" s="197"/>
      <c r="X255" s="197"/>
      <c r="Y255" s="197"/>
      <c r="Z255" s="197"/>
    </row>
    <row r="256" spans="1:26" ht="15.75" customHeight="1" x14ac:dyDescent="0.25">
      <c r="A256" s="227"/>
      <c r="B256" s="197"/>
      <c r="C256" s="197"/>
      <c r="D256" s="197"/>
      <c r="E256" s="197"/>
      <c r="F256" s="197"/>
      <c r="G256" s="197"/>
      <c r="H256" s="197"/>
      <c r="I256" s="197"/>
      <c r="J256" s="197"/>
      <c r="K256" s="197"/>
      <c r="L256" s="197"/>
      <c r="M256" s="197"/>
      <c r="N256" s="197"/>
      <c r="O256" s="197"/>
      <c r="P256" s="197"/>
      <c r="Q256" s="197"/>
      <c r="R256" s="197"/>
      <c r="S256" s="197"/>
      <c r="T256" s="197"/>
      <c r="U256" s="197"/>
      <c r="V256" s="197"/>
      <c r="W256" s="197"/>
      <c r="X256" s="197"/>
      <c r="Y256" s="197"/>
      <c r="Z256" s="197"/>
    </row>
    <row r="257" spans="1:26" ht="15.75" customHeight="1" x14ac:dyDescent="0.25">
      <c r="A257" s="227"/>
      <c r="B257" s="197"/>
      <c r="C257" s="197"/>
      <c r="D257" s="197"/>
      <c r="E257" s="197"/>
      <c r="F257" s="197"/>
      <c r="G257" s="197"/>
      <c r="H257" s="197"/>
      <c r="I257" s="197"/>
      <c r="J257" s="197"/>
      <c r="K257" s="197"/>
      <c r="L257" s="197"/>
      <c r="M257" s="197"/>
      <c r="N257" s="197"/>
      <c r="O257" s="197"/>
      <c r="P257" s="197"/>
      <c r="Q257" s="197"/>
      <c r="R257" s="197"/>
      <c r="S257" s="197"/>
      <c r="T257" s="197"/>
      <c r="U257" s="197"/>
      <c r="V257" s="197"/>
      <c r="W257" s="197"/>
      <c r="X257" s="197"/>
      <c r="Y257" s="197"/>
      <c r="Z257" s="197"/>
    </row>
    <row r="258" spans="1:26" ht="15.75" customHeight="1" x14ac:dyDescent="0.25">
      <c r="A258" s="227"/>
      <c r="B258" s="197"/>
      <c r="C258" s="197"/>
      <c r="D258" s="197"/>
      <c r="E258" s="197"/>
      <c r="F258" s="197"/>
      <c r="G258" s="197"/>
      <c r="H258" s="197"/>
      <c r="I258" s="197"/>
      <c r="J258" s="197"/>
      <c r="K258" s="197"/>
      <c r="L258" s="197"/>
      <c r="M258" s="197"/>
      <c r="N258" s="197"/>
      <c r="O258" s="197"/>
      <c r="P258" s="197"/>
      <c r="Q258" s="197"/>
      <c r="R258" s="197"/>
      <c r="S258" s="197"/>
      <c r="T258" s="197"/>
      <c r="U258" s="197"/>
      <c r="V258" s="197"/>
      <c r="W258" s="197"/>
      <c r="X258" s="197"/>
      <c r="Y258" s="197"/>
      <c r="Z258" s="197"/>
    </row>
    <row r="259" spans="1:26" ht="15.75" customHeight="1" x14ac:dyDescent="0.25">
      <c r="A259" s="227"/>
      <c r="B259" s="197"/>
      <c r="C259" s="197"/>
      <c r="D259" s="197"/>
      <c r="E259" s="197"/>
      <c r="F259" s="197"/>
      <c r="G259" s="197"/>
      <c r="H259" s="197"/>
      <c r="I259" s="197"/>
      <c r="J259" s="197"/>
      <c r="K259" s="197"/>
      <c r="L259" s="197"/>
      <c r="M259" s="197"/>
      <c r="N259" s="197"/>
      <c r="O259" s="197"/>
      <c r="P259" s="197"/>
      <c r="Q259" s="197"/>
      <c r="R259" s="197"/>
      <c r="S259" s="197"/>
      <c r="T259" s="197"/>
      <c r="U259" s="197"/>
      <c r="V259" s="197"/>
      <c r="W259" s="197"/>
      <c r="X259" s="197"/>
      <c r="Y259" s="197"/>
      <c r="Z259" s="197"/>
    </row>
    <row r="260" spans="1:26" ht="15.75" customHeight="1" x14ac:dyDescent="0.25">
      <c r="A260" s="227"/>
      <c r="B260" s="197"/>
      <c r="C260" s="197"/>
      <c r="D260" s="197"/>
      <c r="E260" s="197"/>
      <c r="F260" s="197"/>
      <c r="G260" s="197"/>
      <c r="H260" s="197"/>
      <c r="I260" s="197"/>
      <c r="J260" s="197"/>
      <c r="K260" s="197"/>
      <c r="L260" s="197"/>
      <c r="M260" s="197"/>
      <c r="N260" s="197"/>
      <c r="O260" s="197"/>
      <c r="P260" s="197"/>
      <c r="Q260" s="197"/>
      <c r="R260" s="197"/>
      <c r="S260" s="197"/>
      <c r="T260" s="197"/>
      <c r="U260" s="197"/>
      <c r="V260" s="197"/>
      <c r="W260" s="197"/>
      <c r="X260" s="197"/>
      <c r="Y260" s="197"/>
      <c r="Z260" s="197"/>
    </row>
    <row r="261" spans="1:26" ht="15.75" customHeight="1" x14ac:dyDescent="0.25">
      <c r="A261" s="227"/>
      <c r="B261" s="197"/>
      <c r="C261" s="197"/>
      <c r="D261" s="197"/>
      <c r="E261" s="197"/>
      <c r="F261" s="197"/>
      <c r="G261" s="197"/>
      <c r="H261" s="197"/>
      <c r="I261" s="197"/>
      <c r="J261" s="197"/>
      <c r="K261" s="197"/>
      <c r="L261" s="197"/>
      <c r="M261" s="197"/>
      <c r="N261" s="197"/>
      <c r="O261" s="197"/>
      <c r="P261" s="197"/>
      <c r="Q261" s="197"/>
      <c r="R261" s="197"/>
      <c r="S261" s="197"/>
      <c r="T261" s="197"/>
      <c r="U261" s="197"/>
      <c r="V261" s="197"/>
      <c r="W261" s="197"/>
      <c r="X261" s="197"/>
      <c r="Y261" s="197"/>
      <c r="Z261" s="197"/>
    </row>
    <row r="262" spans="1:26" ht="15.75" customHeight="1" x14ac:dyDescent="0.25">
      <c r="A262" s="227"/>
      <c r="B262" s="197"/>
      <c r="C262" s="197"/>
      <c r="D262" s="197"/>
      <c r="E262" s="197"/>
      <c r="F262" s="197"/>
      <c r="G262" s="197"/>
      <c r="H262" s="197"/>
      <c r="I262" s="197"/>
      <c r="J262" s="197"/>
      <c r="K262" s="197"/>
      <c r="L262" s="197"/>
      <c r="M262" s="197"/>
      <c r="N262" s="197"/>
      <c r="O262" s="197"/>
      <c r="P262" s="197"/>
      <c r="Q262" s="197"/>
      <c r="R262" s="197"/>
      <c r="S262" s="197"/>
      <c r="T262" s="197"/>
      <c r="U262" s="197"/>
      <c r="V262" s="197"/>
      <c r="W262" s="197"/>
      <c r="X262" s="197"/>
      <c r="Y262" s="197"/>
      <c r="Z262" s="197"/>
    </row>
    <row r="263" spans="1:26" ht="15.75" customHeight="1" x14ac:dyDescent="0.25">
      <c r="A263" s="227"/>
      <c r="B263" s="197"/>
      <c r="C263" s="197"/>
      <c r="D263" s="197"/>
      <c r="E263" s="197"/>
      <c r="F263" s="197"/>
      <c r="G263" s="197"/>
      <c r="H263" s="197"/>
      <c r="I263" s="197"/>
      <c r="J263" s="197"/>
      <c r="K263" s="197"/>
      <c r="L263" s="197"/>
      <c r="M263" s="197"/>
      <c r="N263" s="197"/>
      <c r="O263" s="197"/>
      <c r="P263" s="197"/>
      <c r="Q263" s="197"/>
      <c r="R263" s="197"/>
      <c r="S263" s="197"/>
      <c r="T263" s="197"/>
      <c r="U263" s="197"/>
      <c r="V263" s="197"/>
      <c r="W263" s="197"/>
      <c r="X263" s="197"/>
      <c r="Y263" s="197"/>
      <c r="Z263" s="197"/>
    </row>
    <row r="264" spans="1:26" ht="15.75" customHeight="1" x14ac:dyDescent="0.25">
      <c r="A264" s="227"/>
      <c r="B264" s="197"/>
      <c r="C264" s="197"/>
      <c r="D264" s="197"/>
      <c r="E264" s="197"/>
      <c r="F264" s="197"/>
      <c r="G264" s="197"/>
      <c r="H264" s="197"/>
      <c r="I264" s="197"/>
      <c r="J264" s="197"/>
      <c r="K264" s="197"/>
      <c r="L264" s="197"/>
      <c r="M264" s="197"/>
      <c r="N264" s="197"/>
      <c r="O264" s="197"/>
      <c r="P264" s="197"/>
      <c r="Q264" s="197"/>
      <c r="R264" s="197"/>
      <c r="S264" s="197"/>
      <c r="T264" s="197"/>
      <c r="U264" s="197"/>
      <c r="V264" s="197"/>
      <c r="W264" s="197"/>
      <c r="X264" s="197"/>
      <c r="Y264" s="197"/>
      <c r="Z264" s="197"/>
    </row>
    <row r="265" spans="1:26" ht="15.75" customHeight="1" x14ac:dyDescent="0.25">
      <c r="A265" s="227"/>
      <c r="B265" s="197"/>
      <c r="C265" s="197"/>
      <c r="D265" s="197"/>
      <c r="E265" s="197"/>
      <c r="F265" s="197"/>
      <c r="G265" s="197"/>
      <c r="H265" s="197"/>
      <c r="I265" s="197"/>
      <c r="J265" s="197"/>
      <c r="K265" s="197"/>
      <c r="L265" s="197"/>
      <c r="M265" s="197"/>
      <c r="N265" s="197"/>
      <c r="O265" s="197"/>
      <c r="P265" s="197"/>
      <c r="Q265" s="197"/>
      <c r="R265" s="197"/>
      <c r="S265" s="197"/>
      <c r="T265" s="197"/>
      <c r="U265" s="197"/>
      <c r="V265" s="197"/>
      <c r="W265" s="197"/>
      <c r="X265" s="197"/>
      <c r="Y265" s="197"/>
      <c r="Z265" s="197"/>
    </row>
    <row r="266" spans="1:26" ht="15.75" customHeight="1" x14ac:dyDescent="0.25">
      <c r="A266" s="227"/>
      <c r="B266" s="197"/>
      <c r="C266" s="197"/>
      <c r="D266" s="197"/>
      <c r="E266" s="197"/>
      <c r="F266" s="197"/>
      <c r="G266" s="197"/>
      <c r="H266" s="197"/>
      <c r="I266" s="197"/>
      <c r="J266" s="197"/>
      <c r="K266" s="197"/>
      <c r="L266" s="197"/>
      <c r="M266" s="197"/>
      <c r="N266" s="197"/>
      <c r="O266" s="197"/>
      <c r="P266" s="197"/>
      <c r="Q266" s="197"/>
      <c r="R266" s="197"/>
      <c r="S266" s="197"/>
      <c r="T266" s="197"/>
      <c r="U266" s="197"/>
      <c r="V266" s="197"/>
      <c r="W266" s="197"/>
      <c r="X266" s="197"/>
      <c r="Y266" s="197"/>
      <c r="Z266" s="197"/>
    </row>
    <row r="267" spans="1:26" ht="15.75" customHeight="1" x14ac:dyDescent="0.25">
      <c r="A267" s="227"/>
      <c r="B267" s="197"/>
      <c r="C267" s="197"/>
      <c r="D267" s="197"/>
      <c r="E267" s="197"/>
      <c r="F267" s="197"/>
      <c r="G267" s="197"/>
      <c r="H267" s="197"/>
      <c r="I267" s="197"/>
      <c r="J267" s="197"/>
      <c r="K267" s="197"/>
      <c r="L267" s="197"/>
      <c r="M267" s="197"/>
      <c r="N267" s="197"/>
      <c r="O267" s="197"/>
      <c r="P267" s="197"/>
      <c r="Q267" s="197"/>
      <c r="R267" s="197"/>
      <c r="S267" s="197"/>
      <c r="T267" s="197"/>
      <c r="U267" s="197"/>
      <c r="V267" s="197"/>
      <c r="W267" s="197"/>
      <c r="X267" s="197"/>
      <c r="Y267" s="197"/>
      <c r="Z267" s="197"/>
    </row>
    <row r="268" spans="1:26" ht="15.75" customHeight="1" x14ac:dyDescent="0.25">
      <c r="A268" s="227"/>
      <c r="B268" s="197"/>
      <c r="C268" s="197"/>
      <c r="D268" s="197"/>
      <c r="E268" s="197"/>
      <c r="F268" s="197"/>
      <c r="G268" s="197"/>
      <c r="H268" s="197"/>
      <c r="I268" s="197"/>
      <c r="J268" s="197"/>
      <c r="K268" s="197"/>
      <c r="L268" s="197"/>
      <c r="M268" s="197"/>
      <c r="N268" s="197"/>
      <c r="O268" s="197"/>
      <c r="P268" s="197"/>
      <c r="Q268" s="197"/>
      <c r="R268" s="197"/>
      <c r="S268" s="197"/>
      <c r="T268" s="197"/>
      <c r="U268" s="197"/>
      <c r="V268" s="197"/>
      <c r="W268" s="197"/>
      <c r="X268" s="197"/>
      <c r="Y268" s="197"/>
      <c r="Z268" s="197"/>
    </row>
    <row r="269" spans="1:26" ht="15.75" customHeight="1" x14ac:dyDescent="0.25">
      <c r="A269" s="227"/>
      <c r="B269" s="197"/>
      <c r="C269" s="197"/>
      <c r="D269" s="197"/>
      <c r="E269" s="197"/>
      <c r="F269" s="197"/>
      <c r="G269" s="197"/>
      <c r="H269" s="197"/>
      <c r="I269" s="197"/>
      <c r="J269" s="197"/>
      <c r="K269" s="197"/>
      <c r="L269" s="197"/>
      <c r="M269" s="197"/>
      <c r="N269" s="197"/>
      <c r="O269" s="197"/>
      <c r="P269" s="197"/>
      <c r="Q269" s="197"/>
      <c r="R269" s="197"/>
      <c r="S269" s="197"/>
      <c r="T269" s="197"/>
      <c r="U269" s="197"/>
      <c r="V269" s="197"/>
      <c r="W269" s="197"/>
      <c r="X269" s="197"/>
      <c r="Y269" s="197"/>
      <c r="Z269" s="197"/>
    </row>
    <row r="270" spans="1:26" ht="15.75" customHeight="1" x14ac:dyDescent="0.25">
      <c r="A270" s="227"/>
      <c r="B270" s="197"/>
      <c r="C270" s="197"/>
      <c r="D270" s="197"/>
      <c r="E270" s="197"/>
      <c r="F270" s="197"/>
      <c r="G270" s="197"/>
      <c r="H270" s="197"/>
      <c r="I270" s="197"/>
      <c r="J270" s="197"/>
      <c r="K270" s="197"/>
      <c r="L270" s="197"/>
      <c r="M270" s="197"/>
      <c r="N270" s="197"/>
      <c r="O270" s="197"/>
      <c r="P270" s="197"/>
      <c r="Q270" s="197"/>
      <c r="R270" s="197"/>
      <c r="S270" s="197"/>
      <c r="T270" s="197"/>
      <c r="U270" s="197"/>
      <c r="V270" s="197"/>
      <c r="W270" s="197"/>
      <c r="X270" s="197"/>
      <c r="Y270" s="197"/>
      <c r="Z270" s="197"/>
    </row>
    <row r="271" spans="1:26" ht="15.75" customHeight="1" x14ac:dyDescent="0.25">
      <c r="A271" s="227"/>
      <c r="B271" s="197"/>
      <c r="C271" s="197"/>
      <c r="D271" s="197"/>
      <c r="E271" s="197"/>
      <c r="F271" s="197"/>
      <c r="G271" s="197"/>
      <c r="H271" s="197"/>
      <c r="I271" s="197"/>
      <c r="J271" s="197"/>
      <c r="K271" s="197"/>
      <c r="L271" s="197"/>
      <c r="M271" s="197"/>
      <c r="N271" s="197"/>
      <c r="O271" s="197"/>
      <c r="P271" s="197"/>
      <c r="Q271" s="197"/>
      <c r="R271" s="197"/>
      <c r="S271" s="197"/>
      <c r="T271" s="197"/>
      <c r="U271" s="197"/>
      <c r="V271" s="197"/>
      <c r="W271" s="197"/>
      <c r="X271" s="197"/>
      <c r="Y271" s="197"/>
      <c r="Z271" s="197"/>
    </row>
    <row r="272" spans="1:26" ht="15.75" customHeight="1" x14ac:dyDescent="0.25">
      <c r="A272" s="227"/>
      <c r="B272" s="197"/>
      <c r="C272" s="197"/>
      <c r="D272" s="197"/>
      <c r="E272" s="197"/>
      <c r="F272" s="197"/>
      <c r="G272" s="197"/>
      <c r="H272" s="197"/>
      <c r="I272" s="197"/>
      <c r="J272" s="197"/>
      <c r="K272" s="197"/>
      <c r="L272" s="197"/>
      <c r="M272" s="197"/>
      <c r="N272" s="197"/>
      <c r="O272" s="197"/>
      <c r="P272" s="197"/>
      <c r="Q272" s="197"/>
      <c r="R272" s="197"/>
      <c r="S272" s="197"/>
      <c r="T272" s="197"/>
      <c r="U272" s="197"/>
      <c r="V272" s="197"/>
      <c r="W272" s="197"/>
      <c r="X272" s="197"/>
      <c r="Y272" s="197"/>
      <c r="Z272" s="197"/>
    </row>
    <row r="273" spans="1:26" ht="15.75" customHeight="1" x14ac:dyDescent="0.25">
      <c r="A273" s="227"/>
      <c r="B273" s="197"/>
      <c r="C273" s="197"/>
      <c r="D273" s="197"/>
      <c r="E273" s="197"/>
      <c r="F273" s="197"/>
      <c r="G273" s="197"/>
      <c r="H273" s="197"/>
      <c r="I273" s="197"/>
      <c r="J273" s="197"/>
      <c r="K273" s="197"/>
      <c r="L273" s="197"/>
      <c r="M273" s="197"/>
      <c r="N273" s="197"/>
      <c r="O273" s="197"/>
      <c r="P273" s="197"/>
      <c r="Q273" s="197"/>
      <c r="R273" s="197"/>
      <c r="S273" s="197"/>
      <c r="T273" s="197"/>
      <c r="U273" s="197"/>
      <c r="V273" s="197"/>
      <c r="W273" s="197"/>
      <c r="X273" s="197"/>
      <c r="Y273" s="197"/>
      <c r="Z273" s="197"/>
    </row>
    <row r="274" spans="1:26" ht="15.75" customHeight="1" x14ac:dyDescent="0.25">
      <c r="A274" s="227"/>
      <c r="B274" s="197"/>
      <c r="C274" s="197"/>
      <c r="D274" s="197"/>
      <c r="E274" s="197"/>
      <c r="F274" s="197"/>
      <c r="G274" s="197"/>
      <c r="H274" s="197"/>
      <c r="I274" s="197"/>
      <c r="J274" s="197"/>
      <c r="K274" s="197"/>
      <c r="L274" s="197"/>
      <c r="M274" s="197"/>
      <c r="N274" s="197"/>
      <c r="O274" s="197"/>
      <c r="P274" s="197"/>
      <c r="Q274" s="197"/>
      <c r="R274" s="197"/>
      <c r="S274" s="197"/>
      <c r="T274" s="197"/>
      <c r="U274" s="197"/>
      <c r="V274" s="197"/>
      <c r="W274" s="197"/>
      <c r="X274" s="197"/>
      <c r="Y274" s="197"/>
      <c r="Z274" s="197"/>
    </row>
    <row r="275" spans="1:26" ht="15.75" customHeight="1" x14ac:dyDescent="0.25">
      <c r="A275" s="227"/>
      <c r="B275" s="197"/>
      <c r="C275" s="197"/>
      <c r="D275" s="197"/>
      <c r="E275" s="197"/>
      <c r="F275" s="197"/>
      <c r="G275" s="197"/>
      <c r="H275" s="197"/>
      <c r="I275" s="197"/>
      <c r="J275" s="197"/>
      <c r="K275" s="197"/>
      <c r="L275" s="197"/>
      <c r="M275" s="197"/>
      <c r="N275" s="197"/>
      <c r="O275" s="197"/>
      <c r="P275" s="197"/>
      <c r="Q275" s="197"/>
      <c r="R275" s="197"/>
      <c r="S275" s="197"/>
      <c r="T275" s="197"/>
      <c r="U275" s="197"/>
      <c r="V275" s="197"/>
      <c r="W275" s="197"/>
      <c r="X275" s="197"/>
      <c r="Y275" s="197"/>
      <c r="Z275" s="197"/>
    </row>
    <row r="276" spans="1:26" ht="15.75" customHeight="1" x14ac:dyDescent="0.25">
      <c r="A276" s="227"/>
      <c r="B276" s="197"/>
      <c r="C276" s="197"/>
      <c r="D276" s="197"/>
      <c r="E276" s="197"/>
      <c r="F276" s="197"/>
      <c r="G276" s="197"/>
      <c r="H276" s="197"/>
      <c r="I276" s="197"/>
      <c r="J276" s="197"/>
      <c r="K276" s="197"/>
      <c r="L276" s="197"/>
      <c r="M276" s="197"/>
      <c r="N276" s="197"/>
      <c r="O276" s="197"/>
      <c r="P276" s="197"/>
      <c r="Q276" s="197"/>
      <c r="R276" s="197"/>
      <c r="S276" s="197"/>
      <c r="T276" s="197"/>
      <c r="U276" s="197"/>
      <c r="V276" s="197"/>
      <c r="W276" s="197"/>
      <c r="X276" s="197"/>
      <c r="Y276" s="197"/>
      <c r="Z276" s="197"/>
    </row>
    <row r="277" spans="1:26" ht="15.75" customHeight="1" x14ac:dyDescent="0.25">
      <c r="A277" s="227"/>
      <c r="B277" s="197"/>
      <c r="C277" s="197"/>
      <c r="D277" s="197"/>
      <c r="E277" s="197"/>
      <c r="F277" s="197"/>
      <c r="G277" s="197"/>
      <c r="H277" s="197"/>
      <c r="I277" s="197"/>
      <c r="J277" s="197"/>
      <c r="K277" s="197"/>
      <c r="L277" s="197"/>
      <c r="M277" s="197"/>
      <c r="N277" s="197"/>
      <c r="O277" s="197"/>
      <c r="P277" s="197"/>
      <c r="Q277" s="197"/>
      <c r="R277" s="197"/>
      <c r="S277" s="197"/>
      <c r="T277" s="197"/>
      <c r="U277" s="197"/>
      <c r="V277" s="197"/>
      <c r="W277" s="197"/>
      <c r="X277" s="197"/>
      <c r="Y277" s="197"/>
      <c r="Z277" s="197"/>
    </row>
    <row r="278" spans="1:26" ht="15.75" customHeight="1" x14ac:dyDescent="0.25">
      <c r="A278" s="227"/>
      <c r="B278" s="197"/>
      <c r="C278" s="197"/>
      <c r="D278" s="197"/>
      <c r="E278" s="197"/>
      <c r="F278" s="197"/>
      <c r="G278" s="197"/>
      <c r="H278" s="197"/>
      <c r="I278" s="197"/>
      <c r="J278" s="197"/>
      <c r="K278" s="197"/>
      <c r="L278" s="197"/>
      <c r="M278" s="197"/>
      <c r="N278" s="197"/>
      <c r="O278" s="197"/>
      <c r="P278" s="197"/>
      <c r="Q278" s="197"/>
      <c r="R278" s="197"/>
      <c r="S278" s="197"/>
      <c r="T278" s="197"/>
      <c r="U278" s="197"/>
      <c r="V278" s="197"/>
      <c r="W278" s="197"/>
      <c r="X278" s="197"/>
      <c r="Y278" s="197"/>
      <c r="Z278" s="197"/>
    </row>
    <row r="279" spans="1:26" ht="15.75" customHeight="1" x14ac:dyDescent="0.25">
      <c r="A279" s="227"/>
      <c r="B279" s="197"/>
      <c r="C279" s="197"/>
      <c r="D279" s="197"/>
      <c r="E279" s="197"/>
      <c r="F279" s="197"/>
      <c r="G279" s="197"/>
      <c r="H279" s="197"/>
      <c r="I279" s="197"/>
      <c r="J279" s="197"/>
      <c r="K279" s="197"/>
      <c r="L279" s="197"/>
      <c r="M279" s="197"/>
      <c r="N279" s="197"/>
      <c r="O279" s="197"/>
      <c r="P279" s="197"/>
      <c r="Q279" s="197"/>
      <c r="R279" s="197"/>
      <c r="S279" s="197"/>
      <c r="T279" s="197"/>
      <c r="U279" s="197"/>
      <c r="V279" s="197"/>
      <c r="W279" s="197"/>
      <c r="X279" s="197"/>
      <c r="Y279" s="197"/>
      <c r="Z279" s="197"/>
    </row>
    <row r="280" spans="1:26" ht="15.75" customHeight="1" x14ac:dyDescent="0.25">
      <c r="A280" s="227"/>
      <c r="B280" s="197"/>
      <c r="C280" s="197"/>
      <c r="D280" s="197"/>
      <c r="E280" s="197"/>
      <c r="F280" s="197"/>
      <c r="G280" s="197"/>
      <c r="H280" s="197"/>
      <c r="I280" s="197"/>
      <c r="J280" s="197"/>
      <c r="K280" s="197"/>
      <c r="L280" s="197"/>
      <c r="M280" s="197"/>
      <c r="N280" s="197"/>
      <c r="O280" s="197"/>
      <c r="P280" s="197"/>
      <c r="Q280" s="197"/>
      <c r="R280" s="197"/>
      <c r="S280" s="197"/>
      <c r="T280" s="197"/>
      <c r="U280" s="197"/>
      <c r="V280" s="197"/>
      <c r="W280" s="197"/>
      <c r="X280" s="197"/>
      <c r="Y280" s="197"/>
      <c r="Z280" s="197"/>
    </row>
    <row r="281" spans="1:26" ht="15.75" customHeight="1" x14ac:dyDescent="0.25">
      <c r="A281" s="227"/>
      <c r="B281" s="197"/>
      <c r="C281" s="197"/>
      <c r="D281" s="197"/>
      <c r="E281" s="197"/>
      <c r="F281" s="197"/>
      <c r="G281" s="197"/>
      <c r="H281" s="197"/>
      <c r="I281" s="197"/>
      <c r="J281" s="197"/>
      <c r="K281" s="197"/>
      <c r="L281" s="197"/>
      <c r="M281" s="197"/>
      <c r="N281" s="197"/>
      <c r="O281" s="197"/>
      <c r="P281" s="197"/>
      <c r="Q281" s="197"/>
      <c r="R281" s="197"/>
      <c r="S281" s="197"/>
      <c r="T281" s="197"/>
      <c r="U281" s="197"/>
      <c r="V281" s="197"/>
      <c r="W281" s="197"/>
      <c r="X281" s="197"/>
      <c r="Y281" s="197"/>
      <c r="Z281" s="197"/>
    </row>
    <row r="282" spans="1:26" ht="15.75" customHeight="1" x14ac:dyDescent="0.25">
      <c r="A282" s="227"/>
      <c r="B282" s="197"/>
      <c r="C282" s="197"/>
      <c r="D282" s="197"/>
      <c r="E282" s="197"/>
      <c r="F282" s="197"/>
      <c r="G282" s="197"/>
      <c r="H282" s="197"/>
      <c r="I282" s="197"/>
      <c r="J282" s="197"/>
      <c r="K282" s="197"/>
      <c r="L282" s="197"/>
      <c r="M282" s="197"/>
      <c r="N282" s="197"/>
      <c r="O282" s="197"/>
      <c r="P282" s="197"/>
      <c r="Q282" s="197"/>
      <c r="R282" s="197"/>
      <c r="S282" s="197"/>
      <c r="T282" s="197"/>
      <c r="U282" s="197"/>
      <c r="V282" s="197"/>
      <c r="W282" s="197"/>
      <c r="X282" s="197"/>
      <c r="Y282" s="197"/>
      <c r="Z282" s="197"/>
    </row>
    <row r="283" spans="1:26" ht="15.75" customHeight="1" x14ac:dyDescent="0.25">
      <c r="A283" s="227"/>
      <c r="B283" s="197"/>
      <c r="C283" s="197"/>
      <c r="D283" s="197"/>
      <c r="E283" s="197"/>
      <c r="F283" s="197"/>
      <c r="G283" s="197"/>
      <c r="H283" s="197"/>
      <c r="I283" s="197"/>
      <c r="J283" s="197"/>
      <c r="K283" s="197"/>
      <c r="L283" s="197"/>
      <c r="M283" s="197"/>
      <c r="N283" s="197"/>
      <c r="O283" s="197"/>
      <c r="P283" s="197"/>
      <c r="Q283" s="197"/>
      <c r="R283" s="197"/>
      <c r="S283" s="197"/>
      <c r="T283" s="197"/>
      <c r="U283" s="197"/>
      <c r="V283" s="197"/>
      <c r="W283" s="197"/>
      <c r="X283" s="197"/>
      <c r="Y283" s="197"/>
      <c r="Z283" s="197"/>
    </row>
    <row r="284" spans="1:26" ht="15.75" customHeight="1" x14ac:dyDescent="0.25">
      <c r="A284" s="227"/>
      <c r="B284" s="197"/>
      <c r="C284" s="197"/>
      <c r="D284" s="197"/>
      <c r="E284" s="197"/>
      <c r="F284" s="197"/>
      <c r="G284" s="197"/>
      <c r="H284" s="197"/>
      <c r="I284" s="197"/>
      <c r="J284" s="197"/>
      <c r="K284" s="197"/>
      <c r="L284" s="197"/>
      <c r="M284" s="197"/>
      <c r="N284" s="197"/>
      <c r="O284" s="197"/>
      <c r="P284" s="197"/>
      <c r="Q284" s="197"/>
      <c r="R284" s="197"/>
      <c r="S284" s="197"/>
      <c r="T284" s="197"/>
      <c r="U284" s="197"/>
      <c r="V284" s="197"/>
      <c r="W284" s="197"/>
      <c r="X284" s="197"/>
      <c r="Y284" s="197"/>
      <c r="Z284" s="197"/>
    </row>
    <row r="285" spans="1:26" ht="15.75" customHeight="1" x14ac:dyDescent="0.25">
      <c r="A285" s="227"/>
      <c r="B285" s="197"/>
      <c r="C285" s="197"/>
      <c r="D285" s="197"/>
      <c r="E285" s="197"/>
      <c r="F285" s="197"/>
      <c r="G285" s="197"/>
      <c r="H285" s="197"/>
      <c r="I285" s="197"/>
      <c r="J285" s="197"/>
      <c r="K285" s="197"/>
      <c r="L285" s="197"/>
      <c r="M285" s="197"/>
      <c r="N285" s="197"/>
      <c r="O285" s="197"/>
      <c r="P285" s="197"/>
      <c r="Q285" s="197"/>
      <c r="R285" s="197"/>
      <c r="S285" s="197"/>
      <c r="T285" s="197"/>
      <c r="U285" s="197"/>
      <c r="V285" s="197"/>
      <c r="W285" s="197"/>
      <c r="X285" s="197"/>
      <c r="Y285" s="197"/>
      <c r="Z285" s="197"/>
    </row>
    <row r="286" spans="1:26" ht="15.75" customHeight="1" x14ac:dyDescent="0.25">
      <c r="A286" s="227"/>
      <c r="B286" s="197"/>
      <c r="C286" s="197"/>
      <c r="D286" s="197"/>
      <c r="E286" s="197"/>
      <c r="F286" s="197"/>
      <c r="G286" s="197"/>
      <c r="H286" s="197"/>
      <c r="I286" s="197"/>
      <c r="J286" s="197"/>
      <c r="K286" s="197"/>
      <c r="L286" s="197"/>
      <c r="M286" s="197"/>
      <c r="N286" s="197"/>
      <c r="O286" s="197"/>
      <c r="P286" s="197"/>
      <c r="Q286" s="197"/>
      <c r="R286" s="197"/>
      <c r="S286" s="197"/>
      <c r="T286" s="197"/>
      <c r="U286" s="197"/>
      <c r="V286" s="197"/>
      <c r="W286" s="197"/>
      <c r="X286" s="197"/>
      <c r="Y286" s="197"/>
      <c r="Z286" s="197"/>
    </row>
    <row r="287" spans="1:26" ht="15.75" customHeight="1" x14ac:dyDescent="0.25">
      <c r="A287" s="227"/>
      <c r="B287" s="197"/>
      <c r="C287" s="197"/>
      <c r="D287" s="197"/>
      <c r="E287" s="197"/>
      <c r="F287" s="197"/>
      <c r="G287" s="197"/>
      <c r="H287" s="197"/>
      <c r="I287" s="197"/>
      <c r="J287" s="197"/>
      <c r="K287" s="197"/>
      <c r="L287" s="197"/>
      <c r="M287" s="197"/>
      <c r="N287" s="197"/>
      <c r="O287" s="197"/>
      <c r="P287" s="197"/>
      <c r="Q287" s="197"/>
      <c r="R287" s="197"/>
      <c r="S287" s="197"/>
      <c r="T287" s="197"/>
      <c r="U287" s="197"/>
      <c r="V287" s="197"/>
      <c r="W287" s="197"/>
      <c r="X287" s="197"/>
      <c r="Y287" s="197"/>
      <c r="Z287" s="197"/>
    </row>
    <row r="288" spans="1:26" ht="15.75" customHeight="1" x14ac:dyDescent="0.25">
      <c r="A288" s="227"/>
      <c r="B288" s="197"/>
      <c r="C288" s="197"/>
      <c r="D288" s="197"/>
      <c r="E288" s="197"/>
      <c r="F288" s="197"/>
      <c r="G288" s="197"/>
      <c r="H288" s="197"/>
      <c r="I288" s="197"/>
      <c r="J288" s="197"/>
      <c r="K288" s="197"/>
      <c r="L288" s="197"/>
      <c r="M288" s="197"/>
      <c r="N288" s="197"/>
      <c r="O288" s="197"/>
      <c r="P288" s="197"/>
      <c r="Q288" s="197"/>
      <c r="R288" s="197"/>
      <c r="S288" s="197"/>
      <c r="T288" s="197"/>
      <c r="U288" s="197"/>
      <c r="V288" s="197"/>
      <c r="W288" s="197"/>
      <c r="X288" s="197"/>
      <c r="Y288" s="197"/>
      <c r="Z288" s="197"/>
    </row>
    <row r="289" spans="1:26" ht="15.75" customHeight="1" x14ac:dyDescent="0.25">
      <c r="A289" s="227"/>
      <c r="B289" s="197"/>
      <c r="C289" s="197"/>
      <c r="D289" s="197"/>
      <c r="E289" s="197"/>
      <c r="F289" s="197"/>
      <c r="G289" s="197"/>
      <c r="H289" s="197"/>
      <c r="I289" s="197"/>
      <c r="J289" s="197"/>
      <c r="K289" s="197"/>
      <c r="L289" s="197"/>
      <c r="M289" s="197"/>
      <c r="N289" s="197"/>
      <c r="O289" s="197"/>
      <c r="P289" s="197"/>
      <c r="Q289" s="197"/>
      <c r="R289" s="197"/>
      <c r="S289" s="197"/>
      <c r="T289" s="197"/>
      <c r="U289" s="197"/>
      <c r="V289" s="197"/>
      <c r="W289" s="197"/>
      <c r="X289" s="197"/>
      <c r="Y289" s="197"/>
      <c r="Z289" s="197"/>
    </row>
    <row r="290" spans="1:26" ht="15.75" customHeight="1" x14ac:dyDescent="0.25">
      <c r="A290" s="227"/>
      <c r="B290" s="197"/>
      <c r="C290" s="197"/>
      <c r="D290" s="197"/>
      <c r="E290" s="197"/>
      <c r="F290" s="197"/>
      <c r="G290" s="197"/>
      <c r="H290" s="197"/>
      <c r="I290" s="197"/>
      <c r="J290" s="197"/>
      <c r="K290" s="197"/>
      <c r="L290" s="197"/>
      <c r="M290" s="197"/>
      <c r="N290" s="197"/>
      <c r="O290" s="197"/>
      <c r="P290" s="197"/>
      <c r="Q290" s="197"/>
      <c r="R290" s="197"/>
      <c r="S290" s="197"/>
      <c r="T290" s="197"/>
      <c r="U290" s="197"/>
      <c r="V290" s="197"/>
      <c r="W290" s="197"/>
      <c r="X290" s="197"/>
      <c r="Y290" s="197"/>
      <c r="Z290" s="197"/>
    </row>
    <row r="291" spans="1:26" ht="15.75" customHeight="1" x14ac:dyDescent="0.25">
      <c r="A291" s="227"/>
      <c r="B291" s="197"/>
      <c r="C291" s="197"/>
      <c r="D291" s="197"/>
      <c r="E291" s="197"/>
      <c r="F291" s="197"/>
      <c r="G291" s="197"/>
      <c r="H291" s="197"/>
      <c r="I291" s="197"/>
      <c r="J291" s="197"/>
      <c r="K291" s="197"/>
      <c r="L291" s="197"/>
      <c r="M291" s="197"/>
      <c r="N291" s="197"/>
      <c r="O291" s="197"/>
      <c r="P291" s="197"/>
      <c r="Q291" s="197"/>
      <c r="R291" s="197"/>
      <c r="S291" s="197"/>
      <c r="T291" s="197"/>
      <c r="U291" s="197"/>
      <c r="V291" s="197"/>
      <c r="W291" s="197"/>
      <c r="X291" s="197"/>
      <c r="Y291" s="197"/>
      <c r="Z291" s="197"/>
    </row>
    <row r="292" spans="1:26" ht="15.75" customHeight="1" x14ac:dyDescent="0.25">
      <c r="A292" s="227"/>
      <c r="B292" s="197"/>
      <c r="C292" s="197"/>
      <c r="D292" s="197"/>
      <c r="E292" s="197"/>
      <c r="F292" s="197"/>
      <c r="G292" s="197"/>
      <c r="H292" s="197"/>
      <c r="I292" s="197"/>
      <c r="J292" s="197"/>
      <c r="K292" s="197"/>
      <c r="L292" s="197"/>
      <c r="M292" s="197"/>
      <c r="N292" s="197"/>
      <c r="O292" s="197"/>
      <c r="P292" s="197"/>
      <c r="Q292" s="197"/>
      <c r="R292" s="197"/>
      <c r="S292" s="197"/>
      <c r="T292" s="197"/>
      <c r="U292" s="197"/>
      <c r="V292" s="197"/>
      <c r="W292" s="197"/>
      <c r="X292" s="197"/>
      <c r="Y292" s="197"/>
      <c r="Z292" s="197"/>
    </row>
    <row r="293" spans="1:26" ht="15.75" customHeight="1" x14ac:dyDescent="0.25">
      <c r="A293" s="227"/>
      <c r="B293" s="197"/>
      <c r="C293" s="197"/>
      <c r="D293" s="197"/>
      <c r="E293" s="197"/>
      <c r="F293" s="197"/>
      <c r="G293" s="197"/>
      <c r="H293" s="197"/>
      <c r="I293" s="197"/>
      <c r="J293" s="197"/>
      <c r="K293" s="197"/>
      <c r="L293" s="197"/>
      <c r="M293" s="197"/>
      <c r="N293" s="197"/>
      <c r="O293" s="197"/>
      <c r="P293" s="197"/>
      <c r="Q293" s="197"/>
      <c r="R293" s="197"/>
      <c r="S293" s="197"/>
      <c r="T293" s="197"/>
      <c r="U293" s="197"/>
      <c r="V293" s="197"/>
      <c r="W293" s="197"/>
      <c r="X293" s="197"/>
      <c r="Y293" s="197"/>
      <c r="Z293" s="197"/>
    </row>
    <row r="294" spans="1:26" ht="15.75" customHeight="1" x14ac:dyDescent="0.25">
      <c r="A294" s="227"/>
      <c r="B294" s="197"/>
      <c r="C294" s="197"/>
      <c r="D294" s="197"/>
      <c r="E294" s="197"/>
      <c r="F294" s="197"/>
      <c r="G294" s="197"/>
      <c r="H294" s="197"/>
      <c r="I294" s="197"/>
      <c r="J294" s="197"/>
      <c r="K294" s="197"/>
      <c r="L294" s="197"/>
      <c r="M294" s="197"/>
      <c r="N294" s="197"/>
      <c r="O294" s="197"/>
      <c r="P294" s="197"/>
      <c r="Q294" s="197"/>
      <c r="R294" s="197"/>
      <c r="S294" s="197"/>
      <c r="T294" s="197"/>
      <c r="U294" s="197"/>
      <c r="V294" s="197"/>
      <c r="W294" s="197"/>
      <c r="X294" s="197"/>
      <c r="Y294" s="197"/>
      <c r="Z294" s="197"/>
    </row>
    <row r="295" spans="1:26" ht="15.75" customHeight="1" x14ac:dyDescent="0.25">
      <c r="A295" s="227"/>
      <c r="B295" s="197"/>
      <c r="C295" s="197"/>
      <c r="D295" s="197"/>
      <c r="E295" s="197"/>
      <c r="F295" s="197"/>
      <c r="G295" s="197"/>
      <c r="H295" s="197"/>
      <c r="I295" s="197"/>
      <c r="J295" s="197"/>
      <c r="K295" s="197"/>
      <c r="L295" s="197"/>
      <c r="M295" s="197"/>
      <c r="N295" s="197"/>
      <c r="O295" s="197"/>
      <c r="P295" s="197"/>
      <c r="Q295" s="197"/>
      <c r="R295" s="197"/>
      <c r="S295" s="197"/>
      <c r="T295" s="197"/>
      <c r="U295" s="197"/>
      <c r="V295" s="197"/>
      <c r="W295" s="197"/>
      <c r="X295" s="197"/>
      <c r="Y295" s="197"/>
      <c r="Z295" s="197"/>
    </row>
    <row r="296" spans="1:26" ht="15.75" customHeight="1" x14ac:dyDescent="0.25">
      <c r="A296" s="227"/>
      <c r="B296" s="197"/>
      <c r="C296" s="197"/>
      <c r="D296" s="197"/>
      <c r="E296" s="197"/>
      <c r="F296" s="197"/>
      <c r="G296" s="197"/>
      <c r="H296" s="197"/>
      <c r="I296" s="197"/>
      <c r="J296" s="197"/>
      <c r="K296" s="197"/>
      <c r="L296" s="197"/>
      <c r="M296" s="197"/>
      <c r="N296" s="197"/>
      <c r="O296" s="197"/>
      <c r="P296" s="197"/>
      <c r="Q296" s="197"/>
      <c r="R296" s="197"/>
      <c r="S296" s="197"/>
      <c r="T296" s="197"/>
      <c r="U296" s="197"/>
      <c r="V296" s="197"/>
      <c r="W296" s="197"/>
      <c r="X296" s="197"/>
      <c r="Y296" s="197"/>
      <c r="Z296" s="197"/>
    </row>
    <row r="297" spans="1:26" ht="15.75" customHeight="1" x14ac:dyDescent="0.25">
      <c r="A297" s="227"/>
      <c r="B297" s="197"/>
      <c r="C297" s="197"/>
      <c r="D297" s="197"/>
      <c r="E297" s="197"/>
      <c r="F297" s="197"/>
      <c r="G297" s="197"/>
      <c r="H297" s="197"/>
      <c r="I297" s="197"/>
      <c r="J297" s="197"/>
      <c r="K297" s="197"/>
      <c r="L297" s="197"/>
      <c r="M297" s="197"/>
      <c r="N297" s="197"/>
      <c r="O297" s="197"/>
      <c r="P297" s="197"/>
      <c r="Q297" s="197"/>
      <c r="R297" s="197"/>
      <c r="S297" s="197"/>
      <c r="T297" s="197"/>
      <c r="U297" s="197"/>
      <c r="V297" s="197"/>
      <c r="W297" s="197"/>
      <c r="X297" s="197"/>
      <c r="Y297" s="197"/>
      <c r="Z297" s="197"/>
    </row>
    <row r="298" spans="1:26" ht="15.75" customHeight="1" x14ac:dyDescent="0.25">
      <c r="A298" s="227"/>
      <c r="B298" s="197"/>
      <c r="C298" s="197"/>
      <c r="D298" s="197"/>
      <c r="E298" s="197"/>
      <c r="F298" s="197"/>
      <c r="G298" s="197"/>
      <c r="H298" s="197"/>
      <c r="I298" s="197"/>
      <c r="J298" s="197"/>
      <c r="K298" s="197"/>
      <c r="L298" s="197"/>
      <c r="M298" s="197"/>
      <c r="N298" s="197"/>
      <c r="O298" s="197"/>
      <c r="P298" s="197"/>
      <c r="Q298" s="197"/>
      <c r="R298" s="197"/>
      <c r="S298" s="197"/>
      <c r="T298" s="197"/>
      <c r="U298" s="197"/>
      <c r="V298" s="197"/>
      <c r="W298" s="197"/>
      <c r="X298" s="197"/>
      <c r="Y298" s="197"/>
      <c r="Z298" s="197"/>
    </row>
    <row r="299" spans="1:26" ht="15.75" customHeight="1" x14ac:dyDescent="0.25">
      <c r="A299" s="227"/>
      <c r="B299" s="197"/>
      <c r="C299" s="197"/>
      <c r="D299" s="197"/>
      <c r="E299" s="197"/>
      <c r="F299" s="197"/>
      <c r="G299" s="197"/>
      <c r="H299" s="197"/>
      <c r="I299" s="197"/>
      <c r="J299" s="197"/>
      <c r="K299" s="197"/>
      <c r="L299" s="197"/>
      <c r="M299" s="197"/>
      <c r="N299" s="197"/>
      <c r="O299" s="197"/>
      <c r="P299" s="197"/>
      <c r="Q299" s="197"/>
      <c r="R299" s="197"/>
      <c r="S299" s="197"/>
      <c r="T299" s="197"/>
      <c r="U299" s="197"/>
      <c r="V299" s="197"/>
      <c r="W299" s="197"/>
      <c r="X299" s="197"/>
      <c r="Y299" s="197"/>
      <c r="Z299" s="197"/>
    </row>
    <row r="300" spans="1:26" ht="15.75" customHeight="1" x14ac:dyDescent="0.25">
      <c r="A300" s="227"/>
      <c r="B300" s="197"/>
      <c r="C300" s="197"/>
      <c r="D300" s="197"/>
      <c r="E300" s="197"/>
      <c r="F300" s="197"/>
      <c r="G300" s="197"/>
      <c r="H300" s="197"/>
      <c r="I300" s="197"/>
      <c r="J300" s="197"/>
      <c r="K300" s="197"/>
      <c r="L300" s="197"/>
      <c r="M300" s="197"/>
      <c r="N300" s="197"/>
      <c r="O300" s="197"/>
      <c r="P300" s="197"/>
      <c r="Q300" s="197"/>
      <c r="R300" s="197"/>
      <c r="S300" s="197"/>
      <c r="T300" s="197"/>
      <c r="U300" s="197"/>
      <c r="V300" s="197"/>
      <c r="W300" s="197"/>
      <c r="X300" s="197"/>
      <c r="Y300" s="197"/>
      <c r="Z300" s="197"/>
    </row>
    <row r="301" spans="1:26" ht="15.75" customHeight="1" x14ac:dyDescent="0.25">
      <c r="A301" s="227"/>
      <c r="B301" s="197"/>
      <c r="C301" s="197"/>
      <c r="D301" s="197"/>
      <c r="E301" s="197"/>
      <c r="F301" s="197"/>
      <c r="G301" s="197"/>
      <c r="H301" s="197"/>
      <c r="I301" s="197"/>
      <c r="J301" s="197"/>
      <c r="K301" s="197"/>
      <c r="L301" s="197"/>
      <c r="M301" s="197"/>
      <c r="N301" s="197"/>
      <c r="O301" s="197"/>
      <c r="P301" s="197"/>
      <c r="Q301" s="197"/>
      <c r="R301" s="197"/>
      <c r="S301" s="197"/>
      <c r="T301" s="197"/>
      <c r="U301" s="197"/>
      <c r="V301" s="197"/>
      <c r="W301" s="197"/>
      <c r="X301" s="197"/>
      <c r="Y301" s="197"/>
      <c r="Z301" s="197"/>
    </row>
    <row r="302" spans="1:26" ht="15.75" customHeight="1" x14ac:dyDescent="0.25">
      <c r="A302" s="227"/>
      <c r="B302" s="197"/>
      <c r="C302" s="197"/>
      <c r="D302" s="197"/>
      <c r="E302" s="197"/>
      <c r="F302" s="197"/>
      <c r="G302" s="197"/>
      <c r="H302" s="197"/>
      <c r="I302" s="197"/>
      <c r="J302" s="197"/>
      <c r="K302" s="197"/>
      <c r="L302" s="197"/>
      <c r="M302" s="197"/>
      <c r="N302" s="197"/>
      <c r="O302" s="197"/>
      <c r="P302" s="197"/>
      <c r="Q302" s="197"/>
      <c r="R302" s="197"/>
      <c r="S302" s="197"/>
      <c r="T302" s="197"/>
      <c r="U302" s="197"/>
      <c r="V302" s="197"/>
      <c r="W302" s="197"/>
      <c r="X302" s="197"/>
      <c r="Y302" s="197"/>
      <c r="Z302" s="197"/>
    </row>
    <row r="303" spans="1:26" ht="15.75" customHeight="1" x14ac:dyDescent="0.25">
      <c r="A303" s="227"/>
      <c r="B303" s="197"/>
      <c r="C303" s="197"/>
      <c r="D303" s="197"/>
      <c r="E303" s="197"/>
      <c r="F303" s="197"/>
      <c r="G303" s="197"/>
      <c r="H303" s="197"/>
      <c r="I303" s="197"/>
      <c r="J303" s="197"/>
      <c r="K303" s="197"/>
      <c r="L303" s="197"/>
      <c r="M303" s="197"/>
      <c r="N303" s="197"/>
      <c r="O303" s="197"/>
      <c r="P303" s="197"/>
      <c r="Q303" s="197"/>
      <c r="R303" s="197"/>
      <c r="S303" s="197"/>
      <c r="T303" s="197"/>
      <c r="U303" s="197"/>
      <c r="V303" s="197"/>
      <c r="W303" s="197"/>
      <c r="X303" s="197"/>
      <c r="Y303" s="197"/>
      <c r="Z303" s="197"/>
    </row>
    <row r="304" spans="1:26" ht="15.75" customHeight="1" x14ac:dyDescent="0.25">
      <c r="A304" s="227"/>
      <c r="B304" s="197"/>
      <c r="C304" s="197"/>
      <c r="D304" s="197"/>
      <c r="E304" s="197"/>
      <c r="F304" s="197"/>
      <c r="G304" s="197"/>
      <c r="H304" s="197"/>
      <c r="I304" s="197"/>
      <c r="J304" s="197"/>
      <c r="K304" s="197"/>
      <c r="L304" s="197"/>
      <c r="M304" s="197"/>
      <c r="N304" s="197"/>
      <c r="O304" s="197"/>
      <c r="P304" s="197"/>
      <c r="Q304" s="197"/>
      <c r="R304" s="197"/>
      <c r="S304" s="197"/>
      <c r="T304" s="197"/>
      <c r="U304" s="197"/>
      <c r="V304" s="197"/>
      <c r="W304" s="197"/>
      <c r="X304" s="197"/>
      <c r="Y304" s="197"/>
      <c r="Z304" s="197"/>
    </row>
    <row r="305" spans="1:26" ht="15.75" customHeight="1" x14ac:dyDescent="0.25">
      <c r="A305" s="227"/>
      <c r="B305" s="197"/>
      <c r="C305" s="197"/>
      <c r="D305" s="197"/>
      <c r="E305" s="197"/>
      <c r="F305" s="197"/>
      <c r="G305" s="197"/>
      <c r="H305" s="197"/>
      <c r="I305" s="197"/>
      <c r="J305" s="197"/>
      <c r="K305" s="197"/>
      <c r="L305" s="197"/>
      <c r="M305" s="197"/>
      <c r="N305" s="197"/>
      <c r="O305" s="197"/>
      <c r="P305" s="197"/>
      <c r="Q305" s="197"/>
      <c r="R305" s="197"/>
      <c r="S305" s="197"/>
      <c r="T305" s="197"/>
      <c r="U305" s="197"/>
      <c r="V305" s="197"/>
      <c r="W305" s="197"/>
      <c r="X305" s="197"/>
      <c r="Y305" s="197"/>
      <c r="Z305" s="197"/>
    </row>
    <row r="306" spans="1:26" ht="15.75" customHeight="1" x14ac:dyDescent="0.25">
      <c r="A306" s="227"/>
      <c r="B306" s="197"/>
      <c r="C306" s="197"/>
      <c r="D306" s="197"/>
      <c r="E306" s="197"/>
      <c r="F306" s="197"/>
      <c r="G306" s="197"/>
      <c r="H306" s="197"/>
      <c r="I306" s="197"/>
      <c r="J306" s="197"/>
      <c r="K306" s="197"/>
      <c r="L306" s="197"/>
      <c r="M306" s="197"/>
      <c r="N306" s="197"/>
      <c r="O306" s="197"/>
      <c r="P306" s="197"/>
      <c r="Q306" s="197"/>
      <c r="R306" s="197"/>
      <c r="S306" s="197"/>
      <c r="T306" s="197"/>
      <c r="U306" s="197"/>
      <c r="V306" s="197"/>
      <c r="W306" s="197"/>
      <c r="X306" s="197"/>
      <c r="Y306" s="197"/>
      <c r="Z306" s="197"/>
    </row>
    <row r="307" spans="1:26" ht="15.75" customHeight="1" x14ac:dyDescent="0.25">
      <c r="A307" s="227"/>
      <c r="B307" s="197"/>
      <c r="C307" s="197"/>
      <c r="D307" s="197"/>
      <c r="E307" s="197"/>
      <c r="F307" s="197"/>
      <c r="G307" s="197"/>
      <c r="H307" s="197"/>
      <c r="I307" s="197"/>
      <c r="J307" s="197"/>
      <c r="K307" s="197"/>
      <c r="L307" s="197"/>
      <c r="M307" s="197"/>
      <c r="N307" s="197"/>
      <c r="O307" s="197"/>
      <c r="P307" s="197"/>
      <c r="Q307" s="197"/>
      <c r="R307" s="197"/>
      <c r="S307" s="197"/>
      <c r="T307" s="197"/>
      <c r="U307" s="197"/>
      <c r="V307" s="197"/>
      <c r="W307" s="197"/>
      <c r="X307" s="197"/>
      <c r="Y307" s="197"/>
      <c r="Z307" s="197"/>
    </row>
    <row r="308" spans="1:26" ht="15.75" customHeight="1" x14ac:dyDescent="0.25">
      <c r="A308" s="227"/>
      <c r="B308" s="197"/>
      <c r="C308" s="197"/>
      <c r="D308" s="197"/>
      <c r="E308" s="197"/>
      <c r="F308" s="197"/>
      <c r="G308" s="197"/>
      <c r="H308" s="197"/>
      <c r="I308" s="197"/>
      <c r="J308" s="197"/>
      <c r="K308" s="197"/>
      <c r="L308" s="197"/>
      <c r="M308" s="197"/>
      <c r="N308" s="197"/>
      <c r="O308" s="197"/>
      <c r="P308" s="197"/>
      <c r="Q308" s="197"/>
      <c r="R308" s="197"/>
      <c r="S308" s="197"/>
      <c r="T308" s="197"/>
      <c r="U308" s="197"/>
      <c r="V308" s="197"/>
      <c r="W308" s="197"/>
      <c r="X308" s="197"/>
      <c r="Y308" s="197"/>
      <c r="Z308" s="197"/>
    </row>
    <row r="309" spans="1:26" ht="15.75" customHeight="1" x14ac:dyDescent="0.25">
      <c r="A309" s="227"/>
      <c r="B309" s="197"/>
      <c r="C309" s="197"/>
      <c r="D309" s="197"/>
      <c r="E309" s="197"/>
      <c r="F309" s="197"/>
      <c r="G309" s="197"/>
      <c r="H309" s="197"/>
      <c r="I309" s="197"/>
      <c r="J309" s="197"/>
      <c r="K309" s="197"/>
      <c r="L309" s="197"/>
      <c r="M309" s="197"/>
      <c r="N309" s="197"/>
      <c r="O309" s="197"/>
      <c r="P309" s="197"/>
      <c r="Q309" s="197"/>
      <c r="R309" s="197"/>
      <c r="S309" s="197"/>
      <c r="T309" s="197"/>
      <c r="U309" s="197"/>
      <c r="V309" s="197"/>
      <c r="W309" s="197"/>
      <c r="X309" s="197"/>
      <c r="Y309" s="197"/>
      <c r="Z309" s="197"/>
    </row>
    <row r="310" spans="1:26" ht="15.75" customHeight="1" x14ac:dyDescent="0.25">
      <c r="A310" s="227"/>
      <c r="B310" s="197"/>
      <c r="C310" s="197"/>
      <c r="D310" s="197"/>
      <c r="E310" s="197"/>
      <c r="F310" s="197"/>
      <c r="G310" s="197"/>
      <c r="H310" s="197"/>
      <c r="I310" s="197"/>
      <c r="J310" s="197"/>
      <c r="K310" s="197"/>
      <c r="L310" s="197"/>
      <c r="M310" s="197"/>
      <c r="N310" s="197"/>
      <c r="O310" s="197"/>
      <c r="P310" s="197"/>
      <c r="Q310" s="197"/>
      <c r="R310" s="197"/>
      <c r="S310" s="197"/>
      <c r="T310" s="197"/>
      <c r="U310" s="197"/>
      <c r="V310" s="197"/>
      <c r="W310" s="197"/>
      <c r="X310" s="197"/>
      <c r="Y310" s="197"/>
      <c r="Z310" s="197"/>
    </row>
    <row r="311" spans="1:26" ht="15.75" customHeight="1" x14ac:dyDescent="0.25">
      <c r="A311" s="227"/>
      <c r="B311" s="197"/>
      <c r="C311" s="197"/>
      <c r="D311" s="197"/>
      <c r="E311" s="197"/>
      <c r="F311" s="197"/>
      <c r="G311" s="197"/>
      <c r="H311" s="197"/>
      <c r="I311" s="197"/>
      <c r="J311" s="197"/>
      <c r="K311" s="197"/>
      <c r="L311" s="197"/>
      <c r="M311" s="197"/>
      <c r="N311" s="197"/>
      <c r="O311" s="197"/>
      <c r="P311" s="197"/>
      <c r="Q311" s="197"/>
      <c r="R311" s="197"/>
      <c r="S311" s="197"/>
      <c r="T311" s="197"/>
      <c r="U311" s="197"/>
      <c r="V311" s="197"/>
      <c r="W311" s="197"/>
      <c r="X311" s="197"/>
      <c r="Y311" s="197"/>
      <c r="Z311" s="197"/>
    </row>
    <row r="312" spans="1:26" ht="15.75" customHeight="1" x14ac:dyDescent="0.25">
      <c r="A312" s="227"/>
      <c r="B312" s="197"/>
      <c r="C312" s="197"/>
      <c r="D312" s="197"/>
      <c r="E312" s="197"/>
      <c r="F312" s="197"/>
      <c r="G312" s="197"/>
      <c r="H312" s="197"/>
      <c r="I312" s="197"/>
      <c r="J312" s="197"/>
      <c r="K312" s="197"/>
      <c r="L312" s="197"/>
      <c r="M312" s="197"/>
      <c r="N312" s="197"/>
      <c r="O312" s="197"/>
      <c r="P312" s="197"/>
      <c r="Q312" s="197"/>
      <c r="R312" s="197"/>
      <c r="S312" s="197"/>
      <c r="T312" s="197"/>
      <c r="U312" s="197"/>
      <c r="V312" s="197"/>
      <c r="W312" s="197"/>
      <c r="X312" s="197"/>
      <c r="Y312" s="197"/>
      <c r="Z312" s="197"/>
    </row>
    <row r="313" spans="1:26" ht="15.75" customHeight="1" x14ac:dyDescent="0.25">
      <c r="A313" s="227"/>
      <c r="B313" s="197"/>
      <c r="C313" s="197"/>
      <c r="D313" s="197"/>
      <c r="E313" s="197"/>
      <c r="F313" s="197"/>
      <c r="G313" s="197"/>
      <c r="H313" s="197"/>
      <c r="I313" s="197"/>
      <c r="J313" s="197"/>
      <c r="K313" s="197"/>
      <c r="L313" s="197"/>
      <c r="M313" s="197"/>
      <c r="N313" s="197"/>
      <c r="O313" s="197"/>
      <c r="P313" s="197"/>
      <c r="Q313" s="197"/>
      <c r="R313" s="197"/>
      <c r="S313" s="197"/>
      <c r="T313" s="197"/>
      <c r="U313" s="197"/>
      <c r="V313" s="197"/>
      <c r="W313" s="197"/>
      <c r="X313" s="197"/>
      <c r="Y313" s="197"/>
      <c r="Z313" s="197"/>
    </row>
    <row r="314" spans="1:26" ht="15.75" customHeight="1" x14ac:dyDescent="0.25">
      <c r="A314" s="227"/>
      <c r="B314" s="197"/>
      <c r="C314" s="197"/>
      <c r="D314" s="197"/>
      <c r="E314" s="197"/>
      <c r="F314" s="197"/>
      <c r="G314" s="197"/>
      <c r="H314" s="197"/>
      <c r="I314" s="197"/>
      <c r="J314" s="197"/>
      <c r="K314" s="197"/>
      <c r="L314" s="197"/>
      <c r="M314" s="197"/>
      <c r="N314" s="197"/>
      <c r="O314" s="197"/>
      <c r="P314" s="197"/>
      <c r="Q314" s="197"/>
      <c r="R314" s="197"/>
      <c r="S314" s="197"/>
      <c r="T314" s="197"/>
      <c r="U314" s="197"/>
      <c r="V314" s="197"/>
      <c r="W314" s="197"/>
      <c r="X314" s="197"/>
      <c r="Y314" s="197"/>
      <c r="Z314" s="197"/>
    </row>
    <row r="315" spans="1:26" ht="15.75" customHeight="1" x14ac:dyDescent="0.25">
      <c r="A315" s="227"/>
      <c r="B315" s="197"/>
      <c r="C315" s="197"/>
      <c r="D315" s="197"/>
      <c r="E315" s="197"/>
      <c r="F315" s="197"/>
      <c r="G315" s="197"/>
      <c r="H315" s="197"/>
      <c r="I315" s="197"/>
      <c r="J315" s="197"/>
      <c r="K315" s="197"/>
      <c r="L315" s="197"/>
      <c r="M315" s="197"/>
      <c r="N315" s="197"/>
      <c r="O315" s="197"/>
      <c r="P315" s="197"/>
      <c r="Q315" s="197"/>
      <c r="R315" s="197"/>
      <c r="S315" s="197"/>
      <c r="T315" s="197"/>
      <c r="U315" s="197"/>
      <c r="V315" s="197"/>
      <c r="W315" s="197"/>
      <c r="X315" s="197"/>
      <c r="Y315" s="197"/>
      <c r="Z315" s="197"/>
    </row>
    <row r="316" spans="1:26" ht="15.75" customHeight="1" x14ac:dyDescent="0.25">
      <c r="A316" s="227"/>
      <c r="B316" s="197"/>
      <c r="C316" s="197"/>
      <c r="D316" s="197"/>
      <c r="E316" s="197"/>
      <c r="F316" s="197"/>
      <c r="G316" s="197"/>
      <c r="H316" s="197"/>
      <c r="I316" s="197"/>
      <c r="J316" s="197"/>
      <c r="K316" s="197"/>
      <c r="L316" s="197"/>
      <c r="M316" s="197"/>
      <c r="N316" s="197"/>
      <c r="O316" s="197"/>
      <c r="P316" s="197"/>
      <c r="Q316" s="197"/>
      <c r="R316" s="197"/>
      <c r="S316" s="197"/>
      <c r="T316" s="197"/>
      <c r="U316" s="197"/>
      <c r="V316" s="197"/>
      <c r="W316" s="197"/>
      <c r="X316" s="197"/>
      <c r="Y316" s="197"/>
      <c r="Z316" s="197"/>
    </row>
    <row r="317" spans="1:26" ht="15.75" customHeight="1" x14ac:dyDescent="0.25">
      <c r="A317" s="227"/>
      <c r="B317" s="197"/>
      <c r="C317" s="197"/>
      <c r="D317" s="197"/>
      <c r="E317" s="197"/>
      <c r="F317" s="197"/>
      <c r="G317" s="197"/>
      <c r="H317" s="197"/>
      <c r="I317" s="197"/>
      <c r="J317" s="197"/>
      <c r="K317" s="197"/>
      <c r="L317" s="197"/>
      <c r="M317" s="197"/>
      <c r="N317" s="197"/>
      <c r="O317" s="197"/>
      <c r="P317" s="197"/>
      <c r="Q317" s="197"/>
      <c r="R317" s="197"/>
      <c r="S317" s="197"/>
      <c r="T317" s="197"/>
      <c r="U317" s="197"/>
      <c r="V317" s="197"/>
      <c r="W317" s="197"/>
      <c r="X317" s="197"/>
      <c r="Y317" s="197"/>
      <c r="Z317" s="197"/>
    </row>
    <row r="318" spans="1:26" ht="15.75" customHeight="1" x14ac:dyDescent="0.25">
      <c r="A318" s="227"/>
      <c r="B318" s="197"/>
      <c r="C318" s="197"/>
      <c r="D318" s="197"/>
      <c r="E318" s="197"/>
      <c r="F318" s="197"/>
      <c r="G318" s="197"/>
      <c r="H318" s="197"/>
      <c r="I318" s="197"/>
      <c r="J318" s="197"/>
      <c r="K318" s="197"/>
      <c r="L318" s="197"/>
      <c r="M318" s="197"/>
      <c r="N318" s="197"/>
      <c r="O318" s="197"/>
      <c r="P318" s="197"/>
      <c r="Q318" s="197"/>
      <c r="R318" s="197"/>
      <c r="S318" s="197"/>
      <c r="T318" s="197"/>
      <c r="U318" s="197"/>
      <c r="V318" s="197"/>
      <c r="W318" s="197"/>
      <c r="X318" s="197"/>
      <c r="Y318" s="197"/>
      <c r="Z318" s="197"/>
    </row>
    <row r="319" spans="1:26" ht="15.75" customHeight="1" x14ac:dyDescent="0.25">
      <c r="A319" s="227"/>
      <c r="B319" s="197"/>
      <c r="C319" s="197"/>
      <c r="D319" s="197"/>
      <c r="E319" s="197"/>
      <c r="F319" s="197"/>
      <c r="G319" s="197"/>
      <c r="H319" s="197"/>
      <c r="I319" s="197"/>
      <c r="J319" s="197"/>
      <c r="K319" s="197"/>
      <c r="L319" s="197"/>
      <c r="M319" s="197"/>
      <c r="N319" s="197"/>
      <c r="O319" s="197"/>
      <c r="P319" s="197"/>
      <c r="Q319" s="197"/>
      <c r="R319" s="197"/>
      <c r="S319" s="197"/>
      <c r="T319" s="197"/>
      <c r="U319" s="197"/>
      <c r="V319" s="197"/>
      <c r="W319" s="197"/>
      <c r="X319" s="197"/>
      <c r="Y319" s="197"/>
      <c r="Z319" s="197"/>
    </row>
    <row r="320" spans="1:26" ht="15.75" customHeight="1" x14ac:dyDescent="0.25">
      <c r="A320" s="227"/>
      <c r="B320" s="197"/>
      <c r="C320" s="197"/>
      <c r="D320" s="197"/>
      <c r="E320" s="197"/>
      <c r="F320" s="197"/>
      <c r="G320" s="197"/>
      <c r="H320" s="197"/>
      <c r="I320" s="197"/>
      <c r="J320" s="197"/>
      <c r="K320" s="197"/>
      <c r="L320" s="197"/>
      <c r="M320" s="197"/>
      <c r="N320" s="197"/>
      <c r="O320" s="197"/>
      <c r="P320" s="197"/>
      <c r="Q320" s="197"/>
      <c r="R320" s="197"/>
      <c r="S320" s="197"/>
      <c r="T320" s="197"/>
      <c r="U320" s="197"/>
      <c r="V320" s="197"/>
      <c r="W320" s="197"/>
      <c r="X320" s="197"/>
      <c r="Y320" s="197"/>
      <c r="Z320" s="197"/>
    </row>
    <row r="321" spans="1:26" ht="15.75" customHeight="1" x14ac:dyDescent="0.25">
      <c r="A321" s="227"/>
      <c r="B321" s="197"/>
      <c r="C321" s="197"/>
      <c r="D321" s="197"/>
      <c r="E321" s="197"/>
      <c r="F321" s="197"/>
      <c r="G321" s="197"/>
      <c r="H321" s="197"/>
      <c r="I321" s="197"/>
      <c r="J321" s="197"/>
      <c r="K321" s="197"/>
      <c r="L321" s="197"/>
      <c r="M321" s="197"/>
      <c r="N321" s="197"/>
      <c r="O321" s="197"/>
      <c r="P321" s="197"/>
      <c r="Q321" s="197"/>
      <c r="R321" s="197"/>
      <c r="S321" s="197"/>
      <c r="T321" s="197"/>
      <c r="U321" s="197"/>
      <c r="V321" s="197"/>
      <c r="W321" s="197"/>
      <c r="X321" s="197"/>
      <c r="Y321" s="197"/>
      <c r="Z321" s="197"/>
    </row>
    <row r="322" spans="1:26" ht="15.75" customHeight="1" x14ac:dyDescent="0.25">
      <c r="A322" s="227"/>
      <c r="B322" s="197"/>
      <c r="C322" s="197"/>
      <c r="D322" s="197"/>
      <c r="E322" s="197"/>
      <c r="F322" s="197"/>
      <c r="G322" s="197"/>
      <c r="H322" s="197"/>
      <c r="I322" s="197"/>
      <c r="J322" s="197"/>
      <c r="K322" s="197"/>
      <c r="L322" s="197"/>
      <c r="M322" s="197"/>
      <c r="N322" s="197"/>
      <c r="O322" s="197"/>
      <c r="P322" s="197"/>
      <c r="Q322" s="197"/>
      <c r="R322" s="197"/>
      <c r="S322" s="197"/>
      <c r="T322" s="197"/>
      <c r="U322" s="197"/>
      <c r="V322" s="197"/>
      <c r="W322" s="197"/>
      <c r="X322" s="197"/>
      <c r="Y322" s="197"/>
      <c r="Z322" s="197"/>
    </row>
    <row r="323" spans="1:26" ht="15.75" customHeight="1" x14ac:dyDescent="0.25">
      <c r="A323" s="227"/>
      <c r="B323" s="197"/>
      <c r="C323" s="197"/>
      <c r="D323" s="197"/>
      <c r="E323" s="197"/>
      <c r="F323" s="197"/>
      <c r="G323" s="197"/>
      <c r="H323" s="197"/>
      <c r="I323" s="197"/>
      <c r="J323" s="197"/>
      <c r="K323" s="197"/>
      <c r="L323" s="197"/>
      <c r="M323" s="197"/>
      <c r="N323" s="197"/>
      <c r="O323" s="197"/>
      <c r="P323" s="197"/>
      <c r="Q323" s="197"/>
      <c r="R323" s="197"/>
      <c r="S323" s="197"/>
      <c r="T323" s="197"/>
      <c r="U323" s="197"/>
      <c r="V323" s="197"/>
      <c r="W323" s="197"/>
      <c r="X323" s="197"/>
      <c r="Y323" s="197"/>
      <c r="Z323" s="197"/>
    </row>
    <row r="324" spans="1:26" ht="15.75" customHeight="1" x14ac:dyDescent="0.25">
      <c r="A324" s="227"/>
      <c r="B324" s="197"/>
      <c r="C324" s="197"/>
      <c r="D324" s="197"/>
      <c r="E324" s="197"/>
      <c r="F324" s="197"/>
      <c r="G324" s="197"/>
      <c r="H324" s="197"/>
      <c r="I324" s="197"/>
      <c r="J324" s="197"/>
      <c r="K324" s="197"/>
      <c r="L324" s="197"/>
      <c r="M324" s="197"/>
      <c r="N324" s="197"/>
      <c r="O324" s="197"/>
      <c r="P324" s="197"/>
      <c r="Q324" s="197"/>
      <c r="R324" s="197"/>
      <c r="S324" s="197"/>
      <c r="T324" s="197"/>
      <c r="U324" s="197"/>
      <c r="V324" s="197"/>
      <c r="W324" s="197"/>
      <c r="X324" s="197"/>
      <c r="Y324" s="197"/>
      <c r="Z324" s="197"/>
    </row>
    <row r="325" spans="1:26" ht="15.75" customHeight="1" x14ac:dyDescent="0.25">
      <c r="A325" s="227"/>
      <c r="B325" s="197"/>
      <c r="C325" s="197"/>
      <c r="D325" s="197"/>
      <c r="E325" s="197"/>
      <c r="F325" s="197"/>
      <c r="G325" s="197"/>
      <c r="H325" s="197"/>
      <c r="I325" s="197"/>
      <c r="J325" s="197"/>
      <c r="K325" s="197"/>
      <c r="L325" s="197"/>
      <c r="M325" s="197"/>
      <c r="N325" s="197"/>
      <c r="O325" s="197"/>
      <c r="P325" s="197"/>
      <c r="Q325" s="197"/>
      <c r="R325" s="197"/>
      <c r="S325" s="197"/>
      <c r="T325" s="197"/>
      <c r="U325" s="197"/>
      <c r="V325" s="197"/>
      <c r="W325" s="197"/>
      <c r="X325" s="197"/>
      <c r="Y325" s="197"/>
      <c r="Z325" s="197"/>
    </row>
    <row r="326" spans="1:26" ht="15.75" customHeight="1" x14ac:dyDescent="0.25">
      <c r="A326" s="227"/>
      <c r="B326" s="197"/>
      <c r="C326" s="197"/>
      <c r="D326" s="197"/>
      <c r="E326" s="197"/>
      <c r="F326" s="197"/>
      <c r="G326" s="197"/>
      <c r="H326" s="197"/>
      <c r="I326" s="197"/>
      <c r="J326" s="197"/>
      <c r="K326" s="197"/>
      <c r="L326" s="197"/>
      <c r="M326" s="197"/>
      <c r="N326" s="197"/>
      <c r="O326" s="197"/>
      <c r="P326" s="197"/>
      <c r="Q326" s="197"/>
      <c r="R326" s="197"/>
      <c r="S326" s="197"/>
      <c r="T326" s="197"/>
      <c r="U326" s="197"/>
      <c r="V326" s="197"/>
      <c r="W326" s="197"/>
      <c r="X326" s="197"/>
      <c r="Y326" s="197"/>
      <c r="Z326" s="197"/>
    </row>
    <row r="327" spans="1:26" ht="15.75" customHeight="1" x14ac:dyDescent="0.25">
      <c r="A327" s="227"/>
      <c r="B327" s="197"/>
      <c r="C327" s="197"/>
      <c r="D327" s="197"/>
      <c r="E327" s="197"/>
      <c r="F327" s="197"/>
      <c r="G327" s="197"/>
      <c r="H327" s="197"/>
      <c r="I327" s="197"/>
      <c r="J327" s="197"/>
      <c r="K327" s="197"/>
      <c r="L327" s="197"/>
      <c r="M327" s="197"/>
      <c r="N327" s="197"/>
      <c r="O327" s="197"/>
      <c r="P327" s="197"/>
      <c r="Q327" s="197"/>
      <c r="R327" s="197"/>
      <c r="S327" s="197"/>
      <c r="T327" s="197"/>
      <c r="U327" s="197"/>
      <c r="V327" s="197"/>
      <c r="W327" s="197"/>
      <c r="X327" s="197"/>
      <c r="Y327" s="197"/>
      <c r="Z327" s="197"/>
    </row>
    <row r="328" spans="1:26" ht="15.75" customHeight="1" x14ac:dyDescent="0.25">
      <c r="A328" s="227"/>
      <c r="B328" s="197"/>
      <c r="C328" s="197"/>
      <c r="D328" s="197"/>
      <c r="E328" s="197"/>
      <c r="F328" s="197"/>
      <c r="G328" s="197"/>
      <c r="H328" s="197"/>
      <c r="I328" s="197"/>
      <c r="J328" s="197"/>
      <c r="K328" s="197"/>
      <c r="L328" s="197"/>
      <c r="M328" s="197"/>
      <c r="N328" s="197"/>
      <c r="O328" s="197"/>
      <c r="P328" s="197"/>
      <c r="Q328" s="197"/>
      <c r="R328" s="197"/>
      <c r="S328" s="197"/>
      <c r="T328" s="197"/>
      <c r="U328" s="197"/>
      <c r="V328" s="197"/>
      <c r="W328" s="197"/>
      <c r="X328" s="197"/>
      <c r="Y328" s="197"/>
      <c r="Z328" s="197"/>
    </row>
    <row r="329" spans="1:26" ht="15.75" customHeight="1" x14ac:dyDescent="0.25">
      <c r="A329" s="227"/>
      <c r="B329" s="197"/>
      <c r="C329" s="197"/>
      <c r="D329" s="197"/>
      <c r="E329" s="197"/>
      <c r="F329" s="197"/>
      <c r="G329" s="197"/>
      <c r="H329" s="197"/>
      <c r="I329" s="197"/>
      <c r="J329" s="197"/>
      <c r="K329" s="197"/>
      <c r="L329" s="197"/>
      <c r="M329" s="197"/>
      <c r="N329" s="197"/>
      <c r="O329" s="197"/>
      <c r="P329" s="197"/>
      <c r="Q329" s="197"/>
      <c r="R329" s="197"/>
      <c r="S329" s="197"/>
      <c r="T329" s="197"/>
      <c r="U329" s="197"/>
      <c r="V329" s="197"/>
      <c r="W329" s="197"/>
      <c r="X329" s="197"/>
      <c r="Y329" s="197"/>
      <c r="Z329" s="197"/>
    </row>
    <row r="330" spans="1:26" ht="15.75" customHeight="1" x14ac:dyDescent="0.25">
      <c r="A330" s="227"/>
      <c r="B330" s="197"/>
      <c r="C330" s="197"/>
      <c r="D330" s="197"/>
      <c r="E330" s="197"/>
      <c r="F330" s="197"/>
      <c r="G330" s="197"/>
      <c r="H330" s="197"/>
      <c r="I330" s="197"/>
      <c r="J330" s="197"/>
      <c r="K330" s="197"/>
      <c r="L330" s="197"/>
      <c r="M330" s="197"/>
      <c r="N330" s="197"/>
      <c r="O330" s="197"/>
      <c r="P330" s="197"/>
      <c r="Q330" s="197"/>
      <c r="R330" s="197"/>
      <c r="S330" s="197"/>
      <c r="T330" s="197"/>
      <c r="U330" s="197"/>
      <c r="V330" s="197"/>
      <c r="W330" s="197"/>
      <c r="X330" s="197"/>
      <c r="Y330" s="197"/>
      <c r="Z330" s="197"/>
    </row>
    <row r="331" spans="1:26" ht="15.75" customHeight="1" x14ac:dyDescent="0.25">
      <c r="A331" s="227"/>
      <c r="B331" s="197"/>
      <c r="C331" s="197"/>
      <c r="D331" s="197"/>
      <c r="E331" s="197"/>
      <c r="F331" s="197"/>
      <c r="G331" s="197"/>
      <c r="H331" s="197"/>
      <c r="I331" s="197"/>
      <c r="J331" s="197"/>
      <c r="K331" s="197"/>
      <c r="L331" s="197"/>
      <c r="M331" s="197"/>
      <c r="N331" s="197"/>
      <c r="O331" s="197"/>
      <c r="P331" s="197"/>
      <c r="Q331" s="197"/>
      <c r="R331" s="197"/>
      <c r="S331" s="197"/>
      <c r="T331" s="197"/>
      <c r="U331" s="197"/>
      <c r="V331" s="197"/>
      <c r="W331" s="197"/>
      <c r="X331" s="197"/>
      <c r="Y331" s="197"/>
      <c r="Z331" s="197"/>
    </row>
    <row r="332" spans="1:26" ht="15.75" customHeight="1" x14ac:dyDescent="0.25">
      <c r="A332" s="227"/>
      <c r="B332" s="197"/>
      <c r="C332" s="197"/>
      <c r="D332" s="197"/>
      <c r="E332" s="197"/>
      <c r="F332" s="197"/>
      <c r="G332" s="197"/>
      <c r="H332" s="197"/>
      <c r="I332" s="197"/>
      <c r="J332" s="197"/>
      <c r="K332" s="197"/>
      <c r="L332" s="197"/>
      <c r="M332" s="197"/>
      <c r="N332" s="197"/>
      <c r="O332" s="197"/>
      <c r="P332" s="197"/>
      <c r="Q332" s="197"/>
      <c r="R332" s="197"/>
      <c r="S332" s="197"/>
      <c r="T332" s="197"/>
      <c r="U332" s="197"/>
      <c r="V332" s="197"/>
      <c r="W332" s="197"/>
      <c r="X332" s="197"/>
      <c r="Y332" s="197"/>
      <c r="Z332" s="197"/>
    </row>
    <row r="333" spans="1:26" ht="15.75" customHeight="1" x14ac:dyDescent="0.25">
      <c r="A333" s="227"/>
      <c r="B333" s="197"/>
      <c r="C333" s="197"/>
      <c r="D333" s="197"/>
      <c r="E333" s="197"/>
      <c r="F333" s="197"/>
      <c r="G333" s="197"/>
      <c r="H333" s="197"/>
      <c r="I333" s="197"/>
      <c r="J333" s="197"/>
      <c r="K333" s="197"/>
      <c r="L333" s="197"/>
      <c r="M333" s="197"/>
      <c r="N333" s="197"/>
      <c r="O333" s="197"/>
      <c r="P333" s="197"/>
      <c r="Q333" s="197"/>
      <c r="R333" s="197"/>
      <c r="S333" s="197"/>
      <c r="T333" s="197"/>
      <c r="U333" s="197"/>
      <c r="V333" s="197"/>
      <c r="W333" s="197"/>
      <c r="X333" s="197"/>
      <c r="Y333" s="197"/>
      <c r="Z333" s="197"/>
    </row>
    <row r="334" spans="1:26" ht="15.75" customHeight="1" x14ac:dyDescent="0.25">
      <c r="A334" s="227"/>
      <c r="B334" s="197"/>
      <c r="C334" s="197"/>
      <c r="D334" s="197"/>
      <c r="E334" s="197"/>
      <c r="F334" s="197"/>
      <c r="G334" s="197"/>
      <c r="H334" s="197"/>
      <c r="I334" s="197"/>
      <c r="J334" s="197"/>
      <c r="K334" s="197"/>
      <c r="L334" s="197"/>
      <c r="M334" s="197"/>
      <c r="N334" s="197"/>
      <c r="O334" s="197"/>
      <c r="P334" s="197"/>
      <c r="Q334" s="197"/>
      <c r="R334" s="197"/>
      <c r="S334" s="197"/>
      <c r="T334" s="197"/>
      <c r="U334" s="197"/>
      <c r="V334" s="197"/>
      <c r="W334" s="197"/>
      <c r="X334" s="197"/>
      <c r="Y334" s="197"/>
      <c r="Z334" s="197"/>
    </row>
    <row r="335" spans="1:26" ht="15.75" customHeight="1" x14ac:dyDescent="0.25">
      <c r="A335" s="227"/>
      <c r="B335" s="197"/>
      <c r="C335" s="197"/>
      <c r="D335" s="197"/>
      <c r="E335" s="197"/>
      <c r="F335" s="197"/>
      <c r="G335" s="197"/>
      <c r="H335" s="197"/>
      <c r="I335" s="197"/>
      <c r="J335" s="197"/>
      <c r="K335" s="197"/>
      <c r="L335" s="197"/>
      <c r="M335" s="197"/>
      <c r="N335" s="197"/>
      <c r="O335" s="197"/>
      <c r="P335" s="197"/>
      <c r="Q335" s="197"/>
      <c r="R335" s="197"/>
      <c r="S335" s="197"/>
      <c r="T335" s="197"/>
      <c r="U335" s="197"/>
      <c r="V335" s="197"/>
      <c r="W335" s="197"/>
      <c r="X335" s="197"/>
      <c r="Y335" s="197"/>
      <c r="Z335" s="197"/>
    </row>
    <row r="336" spans="1:26" ht="15.75" customHeight="1" x14ac:dyDescent="0.25">
      <c r="A336" s="227"/>
      <c r="B336" s="197"/>
      <c r="C336" s="197"/>
      <c r="D336" s="197"/>
      <c r="E336" s="197"/>
      <c r="F336" s="197"/>
      <c r="G336" s="197"/>
      <c r="H336" s="197"/>
      <c r="I336" s="197"/>
      <c r="J336" s="197"/>
      <c r="K336" s="197"/>
      <c r="L336" s="197"/>
      <c r="M336" s="197"/>
      <c r="N336" s="197"/>
      <c r="O336" s="197"/>
      <c r="P336" s="197"/>
      <c r="Q336" s="197"/>
      <c r="R336" s="197"/>
      <c r="S336" s="197"/>
      <c r="T336" s="197"/>
      <c r="U336" s="197"/>
      <c r="V336" s="197"/>
      <c r="W336" s="197"/>
      <c r="X336" s="197"/>
      <c r="Y336" s="197"/>
      <c r="Z336" s="197"/>
    </row>
    <row r="337" spans="1:26" ht="15.75" customHeight="1" x14ac:dyDescent="0.25">
      <c r="A337" s="227"/>
      <c r="B337" s="197"/>
      <c r="C337" s="197"/>
      <c r="D337" s="197"/>
      <c r="E337" s="197"/>
      <c r="F337" s="197"/>
      <c r="G337" s="197"/>
      <c r="H337" s="197"/>
      <c r="I337" s="197"/>
      <c r="J337" s="197"/>
      <c r="K337" s="197"/>
      <c r="L337" s="197"/>
      <c r="M337" s="197"/>
      <c r="N337" s="197"/>
      <c r="O337" s="197"/>
      <c r="P337" s="197"/>
      <c r="Q337" s="197"/>
      <c r="R337" s="197"/>
      <c r="S337" s="197"/>
      <c r="T337" s="197"/>
      <c r="U337" s="197"/>
      <c r="V337" s="197"/>
      <c r="W337" s="197"/>
      <c r="X337" s="197"/>
      <c r="Y337" s="197"/>
      <c r="Z337" s="197"/>
    </row>
    <row r="338" spans="1:26" ht="15.75" customHeight="1" x14ac:dyDescent="0.25">
      <c r="A338" s="227"/>
      <c r="B338" s="197"/>
      <c r="C338" s="197"/>
      <c r="D338" s="197"/>
      <c r="E338" s="197"/>
      <c r="F338" s="197"/>
      <c r="G338" s="197"/>
      <c r="H338" s="197"/>
      <c r="I338" s="197"/>
      <c r="J338" s="197"/>
      <c r="K338" s="197"/>
      <c r="L338" s="197"/>
      <c r="M338" s="197"/>
      <c r="N338" s="197"/>
      <c r="O338" s="197"/>
      <c r="P338" s="197"/>
      <c r="Q338" s="197"/>
      <c r="R338" s="197"/>
      <c r="S338" s="197"/>
      <c r="T338" s="197"/>
      <c r="U338" s="197"/>
      <c r="V338" s="197"/>
      <c r="W338" s="197"/>
      <c r="X338" s="197"/>
      <c r="Y338" s="197"/>
      <c r="Z338" s="197"/>
    </row>
    <row r="339" spans="1:26" ht="15.75" customHeight="1" x14ac:dyDescent="0.25">
      <c r="A339" s="227"/>
      <c r="B339" s="197"/>
      <c r="C339" s="197"/>
      <c r="D339" s="197"/>
      <c r="E339" s="197"/>
      <c r="F339" s="197"/>
      <c r="G339" s="197"/>
      <c r="H339" s="197"/>
      <c r="I339" s="197"/>
      <c r="J339" s="197"/>
      <c r="K339" s="197"/>
      <c r="L339" s="197"/>
      <c r="M339" s="197"/>
      <c r="N339" s="197"/>
      <c r="O339" s="197"/>
      <c r="P339" s="197"/>
      <c r="Q339" s="197"/>
      <c r="R339" s="197"/>
      <c r="S339" s="197"/>
      <c r="T339" s="197"/>
      <c r="U339" s="197"/>
      <c r="V339" s="197"/>
      <c r="W339" s="197"/>
      <c r="X339" s="197"/>
      <c r="Y339" s="197"/>
      <c r="Z339" s="197"/>
    </row>
    <row r="340" spans="1:26" ht="15.75" customHeight="1" x14ac:dyDescent="0.25">
      <c r="A340" s="227"/>
      <c r="B340" s="197"/>
      <c r="C340" s="197"/>
      <c r="D340" s="197"/>
      <c r="E340" s="197"/>
      <c r="F340" s="197"/>
      <c r="G340" s="197"/>
      <c r="H340" s="197"/>
      <c r="I340" s="197"/>
      <c r="J340" s="197"/>
      <c r="K340" s="197"/>
      <c r="L340" s="197"/>
      <c r="M340" s="197"/>
      <c r="N340" s="197"/>
      <c r="O340" s="197"/>
      <c r="P340" s="197"/>
      <c r="Q340" s="197"/>
      <c r="R340" s="197"/>
      <c r="S340" s="197"/>
      <c r="T340" s="197"/>
      <c r="U340" s="197"/>
      <c r="V340" s="197"/>
      <c r="W340" s="197"/>
      <c r="X340" s="197"/>
      <c r="Y340" s="197"/>
      <c r="Z340" s="197"/>
    </row>
    <row r="341" spans="1:26" ht="15.75" customHeight="1" x14ac:dyDescent="0.25">
      <c r="A341" s="227"/>
      <c r="B341" s="197"/>
      <c r="C341" s="197"/>
      <c r="D341" s="197"/>
      <c r="E341" s="197"/>
      <c r="F341" s="197"/>
      <c r="G341" s="197"/>
      <c r="H341" s="197"/>
      <c r="I341" s="197"/>
      <c r="J341" s="197"/>
      <c r="K341" s="197"/>
      <c r="L341" s="197"/>
      <c r="M341" s="197"/>
      <c r="N341" s="197"/>
      <c r="O341" s="197"/>
      <c r="P341" s="197"/>
      <c r="Q341" s="197"/>
      <c r="R341" s="197"/>
      <c r="S341" s="197"/>
      <c r="T341" s="197"/>
      <c r="U341" s="197"/>
      <c r="V341" s="197"/>
      <c r="W341" s="197"/>
      <c r="X341" s="197"/>
      <c r="Y341" s="197"/>
      <c r="Z341" s="197"/>
    </row>
    <row r="342" spans="1:26" ht="15.75" customHeight="1" x14ac:dyDescent="0.25">
      <c r="A342" s="227"/>
      <c r="B342" s="197"/>
      <c r="C342" s="197"/>
      <c r="D342" s="197"/>
      <c r="E342" s="197"/>
      <c r="F342" s="197"/>
      <c r="G342" s="197"/>
      <c r="H342" s="197"/>
      <c r="I342" s="197"/>
      <c r="J342" s="197"/>
      <c r="K342" s="197"/>
      <c r="L342" s="197"/>
      <c r="M342" s="197"/>
      <c r="N342" s="197"/>
      <c r="O342" s="197"/>
      <c r="P342" s="197"/>
      <c r="Q342" s="197"/>
      <c r="R342" s="197"/>
      <c r="S342" s="197"/>
      <c r="T342" s="197"/>
      <c r="U342" s="197"/>
      <c r="V342" s="197"/>
      <c r="W342" s="197"/>
      <c r="X342" s="197"/>
      <c r="Y342" s="197"/>
      <c r="Z342" s="197"/>
    </row>
    <row r="343" spans="1:26" ht="15.75" customHeight="1" x14ac:dyDescent="0.25">
      <c r="A343" s="227"/>
      <c r="B343" s="197"/>
      <c r="C343" s="197"/>
      <c r="D343" s="197"/>
      <c r="E343" s="197"/>
      <c r="F343" s="197"/>
      <c r="G343" s="197"/>
      <c r="H343" s="197"/>
      <c r="I343" s="197"/>
      <c r="J343" s="197"/>
      <c r="K343" s="197"/>
      <c r="L343" s="197"/>
      <c r="M343" s="197"/>
      <c r="N343" s="197"/>
      <c r="O343" s="197"/>
      <c r="P343" s="197"/>
      <c r="Q343" s="197"/>
      <c r="R343" s="197"/>
      <c r="S343" s="197"/>
      <c r="T343" s="197"/>
      <c r="U343" s="197"/>
      <c r="V343" s="197"/>
      <c r="W343" s="197"/>
      <c r="X343" s="197"/>
      <c r="Y343" s="197"/>
      <c r="Z343" s="197"/>
    </row>
    <row r="344" spans="1:26" ht="15.75" customHeight="1" x14ac:dyDescent="0.25">
      <c r="A344" s="227"/>
      <c r="B344" s="197"/>
      <c r="C344" s="197"/>
      <c r="D344" s="197"/>
      <c r="E344" s="197"/>
      <c r="F344" s="197"/>
      <c r="G344" s="197"/>
      <c r="H344" s="197"/>
      <c r="I344" s="197"/>
      <c r="J344" s="197"/>
      <c r="K344" s="197"/>
      <c r="L344" s="197"/>
      <c r="M344" s="197"/>
      <c r="N344" s="197"/>
      <c r="O344" s="197"/>
      <c r="P344" s="197"/>
      <c r="Q344" s="197"/>
      <c r="R344" s="197"/>
      <c r="S344" s="197"/>
      <c r="T344" s="197"/>
      <c r="U344" s="197"/>
      <c r="V344" s="197"/>
      <c r="W344" s="197"/>
      <c r="X344" s="197"/>
      <c r="Y344" s="197"/>
      <c r="Z344" s="197"/>
    </row>
    <row r="345" spans="1:26" ht="15.75" customHeight="1" x14ac:dyDescent="0.25">
      <c r="A345" s="227"/>
      <c r="B345" s="197"/>
      <c r="C345" s="197"/>
      <c r="D345" s="197"/>
      <c r="E345" s="197"/>
      <c r="F345" s="197"/>
      <c r="G345" s="197"/>
      <c r="H345" s="197"/>
      <c r="I345" s="197"/>
      <c r="J345" s="197"/>
      <c r="K345" s="197"/>
      <c r="L345" s="197"/>
      <c r="M345" s="197"/>
      <c r="N345" s="197"/>
      <c r="O345" s="197"/>
      <c r="P345" s="197"/>
      <c r="Q345" s="197"/>
      <c r="R345" s="197"/>
      <c r="S345" s="197"/>
      <c r="T345" s="197"/>
      <c r="U345" s="197"/>
      <c r="V345" s="197"/>
      <c r="W345" s="197"/>
      <c r="X345" s="197"/>
      <c r="Y345" s="197"/>
      <c r="Z345" s="197"/>
    </row>
    <row r="346" spans="1:26" ht="15.75" customHeight="1" x14ac:dyDescent="0.25">
      <c r="A346" s="227"/>
      <c r="B346" s="197"/>
      <c r="C346" s="197"/>
      <c r="D346" s="197"/>
      <c r="E346" s="197"/>
      <c r="F346" s="197"/>
      <c r="G346" s="197"/>
      <c r="H346" s="197"/>
      <c r="I346" s="197"/>
      <c r="J346" s="197"/>
      <c r="K346" s="197"/>
      <c r="L346" s="197"/>
      <c r="M346" s="197"/>
      <c r="N346" s="197"/>
      <c r="O346" s="197"/>
      <c r="P346" s="197"/>
      <c r="Q346" s="197"/>
      <c r="R346" s="197"/>
      <c r="S346" s="197"/>
      <c r="T346" s="197"/>
      <c r="U346" s="197"/>
      <c r="V346" s="197"/>
      <c r="W346" s="197"/>
      <c r="X346" s="197"/>
      <c r="Y346" s="197"/>
      <c r="Z346" s="197"/>
    </row>
    <row r="347" spans="1:26" ht="15.75" customHeight="1" x14ac:dyDescent="0.25">
      <c r="A347" s="227"/>
      <c r="B347" s="197"/>
      <c r="C347" s="197"/>
      <c r="D347" s="197"/>
      <c r="E347" s="197"/>
      <c r="F347" s="197"/>
      <c r="G347" s="197"/>
      <c r="H347" s="197"/>
      <c r="I347" s="197"/>
      <c r="J347" s="197"/>
      <c r="K347" s="197"/>
      <c r="L347" s="197"/>
      <c r="M347" s="197"/>
      <c r="N347" s="197"/>
      <c r="O347" s="197"/>
      <c r="P347" s="197"/>
      <c r="Q347" s="197"/>
      <c r="R347" s="197"/>
      <c r="S347" s="197"/>
      <c r="T347" s="197"/>
      <c r="U347" s="197"/>
      <c r="V347" s="197"/>
      <c r="W347" s="197"/>
      <c r="X347" s="197"/>
      <c r="Y347" s="197"/>
      <c r="Z347" s="197"/>
    </row>
    <row r="348" spans="1:26" ht="15.75" customHeight="1" x14ac:dyDescent="0.25">
      <c r="A348" s="227"/>
      <c r="B348" s="197"/>
      <c r="C348" s="197"/>
      <c r="D348" s="197"/>
      <c r="E348" s="197"/>
      <c r="F348" s="197"/>
      <c r="G348" s="197"/>
      <c r="H348" s="197"/>
      <c r="I348" s="197"/>
      <c r="J348" s="197"/>
      <c r="K348" s="197"/>
      <c r="L348" s="197"/>
      <c r="M348" s="197"/>
      <c r="N348" s="197"/>
      <c r="O348" s="197"/>
      <c r="P348" s="197"/>
      <c r="Q348" s="197"/>
      <c r="R348" s="197"/>
      <c r="S348" s="197"/>
      <c r="T348" s="197"/>
      <c r="U348" s="197"/>
      <c r="V348" s="197"/>
      <c r="W348" s="197"/>
      <c r="X348" s="197"/>
      <c r="Y348" s="197"/>
      <c r="Z348" s="197"/>
    </row>
    <row r="349" spans="1:26" ht="15.75" customHeight="1" x14ac:dyDescent="0.25">
      <c r="A349" s="227"/>
      <c r="B349" s="197"/>
      <c r="C349" s="197"/>
      <c r="D349" s="197"/>
      <c r="E349" s="197"/>
      <c r="F349" s="197"/>
      <c r="G349" s="197"/>
      <c r="H349" s="197"/>
      <c r="I349" s="197"/>
      <c r="J349" s="197"/>
      <c r="K349" s="197"/>
      <c r="L349" s="197"/>
      <c r="M349" s="197"/>
      <c r="N349" s="197"/>
      <c r="O349" s="197"/>
      <c r="P349" s="197"/>
      <c r="Q349" s="197"/>
      <c r="R349" s="197"/>
      <c r="S349" s="197"/>
      <c r="T349" s="197"/>
      <c r="U349" s="197"/>
      <c r="V349" s="197"/>
      <c r="W349" s="197"/>
      <c r="X349" s="197"/>
      <c r="Y349" s="197"/>
      <c r="Z349" s="197"/>
    </row>
    <row r="350" spans="1:26" ht="15.75" customHeight="1" x14ac:dyDescent="0.25">
      <c r="A350" s="227"/>
      <c r="B350" s="197"/>
      <c r="C350" s="197"/>
      <c r="D350" s="197"/>
      <c r="E350" s="197"/>
      <c r="F350" s="197"/>
      <c r="G350" s="197"/>
      <c r="H350" s="197"/>
      <c r="I350" s="197"/>
      <c r="J350" s="197"/>
      <c r="K350" s="197"/>
      <c r="L350" s="197"/>
      <c r="M350" s="197"/>
      <c r="N350" s="197"/>
      <c r="O350" s="197"/>
      <c r="P350" s="197"/>
      <c r="Q350" s="197"/>
      <c r="R350" s="197"/>
      <c r="S350" s="197"/>
      <c r="T350" s="197"/>
      <c r="U350" s="197"/>
      <c r="V350" s="197"/>
      <c r="W350" s="197"/>
      <c r="X350" s="197"/>
      <c r="Y350" s="197"/>
      <c r="Z350" s="197"/>
    </row>
    <row r="351" spans="1:26" ht="15.75" customHeight="1" x14ac:dyDescent="0.25">
      <c r="A351" s="227"/>
      <c r="B351" s="197"/>
      <c r="C351" s="197"/>
      <c r="D351" s="197"/>
      <c r="E351" s="197"/>
      <c r="F351" s="197"/>
      <c r="G351" s="197"/>
      <c r="H351" s="197"/>
      <c r="I351" s="197"/>
      <c r="J351" s="197"/>
      <c r="K351" s="197"/>
      <c r="L351" s="197"/>
      <c r="M351" s="197"/>
      <c r="N351" s="197"/>
      <c r="O351" s="197"/>
      <c r="P351" s="197"/>
      <c r="Q351" s="197"/>
      <c r="R351" s="197"/>
      <c r="S351" s="197"/>
      <c r="T351" s="197"/>
      <c r="U351" s="197"/>
      <c r="V351" s="197"/>
      <c r="W351" s="197"/>
      <c r="X351" s="197"/>
      <c r="Y351" s="197"/>
      <c r="Z351" s="197"/>
    </row>
    <row r="352" spans="1:26" ht="15.75" customHeight="1" x14ac:dyDescent="0.25">
      <c r="A352" s="227"/>
      <c r="B352" s="197"/>
      <c r="C352" s="197"/>
      <c r="D352" s="197"/>
      <c r="E352" s="197"/>
      <c r="F352" s="197"/>
      <c r="G352" s="197"/>
      <c r="H352" s="197"/>
      <c r="I352" s="197"/>
      <c r="J352" s="197"/>
      <c r="K352" s="197"/>
      <c r="L352" s="197"/>
      <c r="M352" s="197"/>
      <c r="N352" s="197"/>
      <c r="O352" s="197"/>
      <c r="P352" s="197"/>
      <c r="Q352" s="197"/>
      <c r="R352" s="197"/>
      <c r="S352" s="197"/>
      <c r="T352" s="197"/>
      <c r="U352" s="197"/>
      <c r="V352" s="197"/>
      <c r="W352" s="197"/>
      <c r="X352" s="197"/>
      <c r="Y352" s="197"/>
      <c r="Z352" s="197"/>
    </row>
    <row r="353" spans="1:26" ht="15.75" customHeight="1" x14ac:dyDescent="0.25">
      <c r="A353" s="227"/>
      <c r="B353" s="197"/>
      <c r="C353" s="197"/>
      <c r="D353" s="197"/>
      <c r="E353" s="197"/>
      <c r="F353" s="197"/>
      <c r="G353" s="197"/>
      <c r="H353" s="197"/>
      <c r="I353" s="197"/>
      <c r="J353" s="197"/>
      <c r="K353" s="197"/>
      <c r="L353" s="197"/>
      <c r="M353" s="197"/>
      <c r="N353" s="197"/>
      <c r="O353" s="197"/>
      <c r="P353" s="197"/>
      <c r="Q353" s="197"/>
      <c r="R353" s="197"/>
      <c r="S353" s="197"/>
      <c r="T353" s="197"/>
      <c r="U353" s="197"/>
      <c r="V353" s="197"/>
      <c r="W353" s="197"/>
      <c r="X353" s="197"/>
      <c r="Y353" s="197"/>
      <c r="Z353" s="197"/>
    </row>
    <row r="354" spans="1:26" ht="15.75" customHeight="1" x14ac:dyDescent="0.25">
      <c r="A354" s="227"/>
      <c r="B354" s="197"/>
      <c r="C354" s="197"/>
      <c r="D354" s="197"/>
      <c r="E354" s="197"/>
      <c r="F354" s="197"/>
      <c r="G354" s="197"/>
      <c r="H354" s="197"/>
      <c r="I354" s="197"/>
      <c r="J354" s="197"/>
      <c r="K354" s="197"/>
      <c r="L354" s="197"/>
      <c r="M354" s="197"/>
      <c r="N354" s="197"/>
      <c r="O354" s="197"/>
      <c r="P354" s="197"/>
      <c r="Q354" s="197"/>
      <c r="R354" s="197"/>
      <c r="S354" s="197"/>
      <c r="T354" s="197"/>
      <c r="U354" s="197"/>
      <c r="V354" s="197"/>
      <c r="W354" s="197"/>
      <c r="X354" s="197"/>
      <c r="Y354" s="197"/>
      <c r="Z354" s="197"/>
    </row>
    <row r="355" spans="1:26" ht="15.75" customHeight="1" x14ac:dyDescent="0.25">
      <c r="A355" s="227"/>
      <c r="B355" s="197"/>
      <c r="C355" s="197"/>
      <c r="D355" s="197"/>
      <c r="E355" s="197"/>
      <c r="F355" s="197"/>
      <c r="G355" s="197"/>
      <c r="H355" s="197"/>
      <c r="I355" s="197"/>
      <c r="J355" s="197"/>
      <c r="K355" s="197"/>
      <c r="L355" s="197"/>
      <c r="M355" s="197"/>
      <c r="N355" s="197"/>
      <c r="O355" s="197"/>
      <c r="P355" s="197"/>
      <c r="Q355" s="197"/>
      <c r="R355" s="197"/>
      <c r="S355" s="197"/>
      <c r="T355" s="197"/>
      <c r="U355" s="197"/>
      <c r="V355" s="197"/>
      <c r="W355" s="197"/>
      <c r="X355" s="197"/>
      <c r="Y355" s="197"/>
      <c r="Z355" s="197"/>
    </row>
    <row r="356" spans="1:26" ht="15.75" customHeight="1" x14ac:dyDescent="0.25">
      <c r="A356" s="227"/>
      <c r="B356" s="197"/>
      <c r="C356" s="197"/>
      <c r="D356" s="197"/>
      <c r="E356" s="197"/>
      <c r="F356" s="197"/>
      <c r="G356" s="197"/>
      <c r="H356" s="197"/>
      <c r="I356" s="197"/>
      <c r="J356" s="197"/>
      <c r="K356" s="197"/>
      <c r="L356" s="197"/>
      <c r="M356" s="197"/>
      <c r="N356" s="197"/>
      <c r="O356" s="197"/>
      <c r="P356" s="197"/>
      <c r="Q356" s="197"/>
      <c r="R356" s="197"/>
      <c r="S356" s="197"/>
      <c r="T356" s="197"/>
      <c r="U356" s="197"/>
      <c r="V356" s="197"/>
      <c r="W356" s="197"/>
      <c r="X356" s="197"/>
      <c r="Y356" s="197"/>
      <c r="Z356" s="197"/>
    </row>
    <row r="357" spans="1:26" ht="15.75" customHeight="1" x14ac:dyDescent="0.25">
      <c r="A357" s="227"/>
      <c r="B357" s="197"/>
      <c r="C357" s="197"/>
      <c r="D357" s="197"/>
      <c r="E357" s="197"/>
      <c r="F357" s="197"/>
      <c r="G357" s="197"/>
      <c r="H357" s="197"/>
      <c r="I357" s="197"/>
      <c r="J357" s="197"/>
      <c r="K357" s="197"/>
      <c r="L357" s="197"/>
      <c r="M357" s="197"/>
      <c r="N357" s="197"/>
      <c r="O357" s="197"/>
      <c r="P357" s="197"/>
      <c r="Q357" s="197"/>
      <c r="R357" s="197"/>
      <c r="S357" s="197"/>
      <c r="T357" s="197"/>
      <c r="U357" s="197"/>
      <c r="V357" s="197"/>
      <c r="W357" s="197"/>
      <c r="X357" s="197"/>
      <c r="Y357" s="197"/>
      <c r="Z357" s="197"/>
    </row>
    <row r="358" spans="1:26" ht="15.75" customHeight="1" x14ac:dyDescent="0.25">
      <c r="A358" s="227"/>
      <c r="B358" s="197"/>
      <c r="C358" s="197"/>
      <c r="D358" s="197"/>
      <c r="E358" s="197"/>
      <c r="F358" s="197"/>
      <c r="G358" s="197"/>
      <c r="H358" s="197"/>
      <c r="I358" s="197"/>
      <c r="J358" s="197"/>
      <c r="K358" s="197"/>
      <c r="L358" s="197"/>
      <c r="M358" s="197"/>
      <c r="N358" s="197"/>
      <c r="O358" s="197"/>
      <c r="P358" s="197"/>
      <c r="Q358" s="197"/>
      <c r="R358" s="197"/>
      <c r="S358" s="197"/>
      <c r="T358" s="197"/>
      <c r="U358" s="197"/>
      <c r="V358" s="197"/>
      <c r="W358" s="197"/>
      <c r="X358" s="197"/>
      <c r="Y358" s="197"/>
      <c r="Z358" s="197"/>
    </row>
    <row r="359" spans="1:26" ht="15.75" customHeight="1" x14ac:dyDescent="0.25">
      <c r="A359" s="227"/>
      <c r="B359" s="197"/>
      <c r="C359" s="197"/>
      <c r="D359" s="197"/>
      <c r="E359" s="197"/>
      <c r="F359" s="197"/>
      <c r="G359" s="197"/>
      <c r="H359" s="197"/>
      <c r="I359" s="197"/>
      <c r="J359" s="197"/>
      <c r="K359" s="197"/>
      <c r="L359" s="197"/>
      <c r="M359" s="197"/>
      <c r="N359" s="197"/>
      <c r="O359" s="197"/>
      <c r="P359" s="197"/>
      <c r="Q359" s="197"/>
      <c r="R359" s="197"/>
      <c r="S359" s="197"/>
      <c r="T359" s="197"/>
      <c r="U359" s="197"/>
      <c r="V359" s="197"/>
      <c r="W359" s="197"/>
      <c r="X359" s="197"/>
      <c r="Y359" s="197"/>
      <c r="Z359" s="197"/>
    </row>
    <row r="360" spans="1:26" ht="15.75" customHeight="1" x14ac:dyDescent="0.25">
      <c r="A360" s="227"/>
      <c r="B360" s="197"/>
      <c r="C360" s="197"/>
      <c r="D360" s="197"/>
      <c r="E360" s="197"/>
      <c r="F360" s="197"/>
      <c r="G360" s="197"/>
      <c r="H360" s="197"/>
      <c r="I360" s="197"/>
      <c r="J360" s="197"/>
      <c r="K360" s="197"/>
      <c r="L360" s="197"/>
      <c r="M360" s="197"/>
      <c r="N360" s="197"/>
      <c r="O360" s="197"/>
      <c r="P360" s="197"/>
      <c r="Q360" s="197"/>
      <c r="R360" s="197"/>
      <c r="S360" s="197"/>
      <c r="T360" s="197"/>
      <c r="U360" s="197"/>
      <c r="V360" s="197"/>
      <c r="W360" s="197"/>
      <c r="X360" s="197"/>
      <c r="Y360" s="197"/>
      <c r="Z360" s="197"/>
    </row>
    <row r="361" spans="1:26" ht="15.75" customHeight="1" x14ac:dyDescent="0.25">
      <c r="A361" s="227"/>
      <c r="B361" s="197"/>
      <c r="C361" s="197"/>
      <c r="D361" s="197"/>
      <c r="E361" s="197"/>
      <c r="F361" s="197"/>
      <c r="G361" s="197"/>
      <c r="H361" s="197"/>
      <c r="I361" s="197"/>
      <c r="J361" s="197"/>
      <c r="K361" s="197"/>
      <c r="L361" s="197"/>
      <c r="M361" s="197"/>
      <c r="N361" s="197"/>
      <c r="O361" s="197"/>
      <c r="P361" s="197"/>
      <c r="Q361" s="197"/>
      <c r="R361" s="197"/>
      <c r="S361" s="197"/>
      <c r="T361" s="197"/>
      <c r="U361" s="197"/>
      <c r="V361" s="197"/>
      <c r="W361" s="197"/>
      <c r="X361" s="197"/>
      <c r="Y361" s="197"/>
      <c r="Z361" s="197"/>
    </row>
    <row r="362" spans="1:26" ht="15.75" customHeight="1" x14ac:dyDescent="0.25">
      <c r="A362" s="227"/>
      <c r="B362" s="197"/>
      <c r="C362" s="197"/>
      <c r="D362" s="197"/>
      <c r="E362" s="197"/>
      <c r="F362" s="197"/>
      <c r="G362" s="197"/>
      <c r="H362" s="197"/>
      <c r="I362" s="197"/>
      <c r="J362" s="197"/>
      <c r="K362" s="197"/>
      <c r="L362" s="197"/>
      <c r="M362" s="197"/>
      <c r="N362" s="197"/>
      <c r="O362" s="197"/>
      <c r="P362" s="197"/>
      <c r="Q362" s="197"/>
      <c r="R362" s="197"/>
      <c r="S362" s="197"/>
      <c r="T362" s="197"/>
      <c r="U362" s="197"/>
      <c r="V362" s="197"/>
      <c r="W362" s="197"/>
      <c r="X362" s="197"/>
      <c r="Y362" s="197"/>
      <c r="Z362" s="197"/>
    </row>
    <row r="363" spans="1:26" ht="15.75" customHeight="1" x14ac:dyDescent="0.25">
      <c r="A363" s="227"/>
      <c r="B363" s="197"/>
      <c r="C363" s="197"/>
      <c r="D363" s="197"/>
      <c r="E363" s="197"/>
      <c r="F363" s="197"/>
      <c r="G363" s="197"/>
      <c r="H363" s="197"/>
      <c r="I363" s="197"/>
      <c r="J363" s="197"/>
      <c r="K363" s="197"/>
      <c r="L363" s="197"/>
      <c r="M363" s="197"/>
      <c r="N363" s="197"/>
      <c r="O363" s="197"/>
      <c r="P363" s="197"/>
      <c r="Q363" s="197"/>
      <c r="R363" s="197"/>
      <c r="S363" s="197"/>
      <c r="T363" s="197"/>
      <c r="U363" s="197"/>
      <c r="V363" s="197"/>
      <c r="W363" s="197"/>
      <c r="X363" s="197"/>
      <c r="Y363" s="197"/>
      <c r="Z363" s="197"/>
    </row>
    <row r="364" spans="1:26" ht="15.75" customHeight="1" x14ac:dyDescent="0.25">
      <c r="A364" s="227"/>
      <c r="B364" s="197"/>
      <c r="C364" s="197"/>
      <c r="D364" s="197"/>
      <c r="E364" s="197"/>
      <c r="F364" s="197"/>
      <c r="G364" s="197"/>
      <c r="H364" s="197"/>
      <c r="I364" s="197"/>
      <c r="J364" s="197"/>
      <c r="K364" s="197"/>
      <c r="L364" s="197"/>
      <c r="M364" s="197"/>
      <c r="N364" s="197"/>
      <c r="O364" s="197"/>
      <c r="P364" s="197"/>
      <c r="Q364" s="197"/>
      <c r="R364" s="197"/>
      <c r="S364" s="197"/>
      <c r="T364" s="197"/>
      <c r="U364" s="197"/>
      <c r="V364" s="197"/>
      <c r="W364" s="197"/>
      <c r="X364" s="197"/>
      <c r="Y364" s="197"/>
      <c r="Z364" s="197"/>
    </row>
    <row r="365" spans="1:26" ht="15.75" customHeight="1" x14ac:dyDescent="0.25">
      <c r="A365" s="227"/>
      <c r="B365" s="197"/>
      <c r="C365" s="197"/>
      <c r="D365" s="197"/>
      <c r="E365" s="197"/>
      <c r="F365" s="197"/>
      <c r="G365" s="197"/>
      <c r="H365" s="197"/>
      <c r="I365" s="197"/>
      <c r="J365" s="197"/>
      <c r="K365" s="197"/>
      <c r="L365" s="197"/>
      <c r="M365" s="197"/>
      <c r="N365" s="197"/>
      <c r="O365" s="197"/>
      <c r="P365" s="197"/>
      <c r="Q365" s="197"/>
      <c r="R365" s="197"/>
      <c r="S365" s="197"/>
      <c r="T365" s="197"/>
      <c r="U365" s="197"/>
      <c r="V365" s="197"/>
      <c r="W365" s="197"/>
      <c r="X365" s="197"/>
      <c r="Y365" s="197"/>
      <c r="Z365" s="197"/>
    </row>
    <row r="366" spans="1:26" ht="15.75" customHeight="1" x14ac:dyDescent="0.25">
      <c r="A366" s="227"/>
      <c r="B366" s="197"/>
      <c r="C366" s="197"/>
      <c r="D366" s="197"/>
      <c r="E366" s="197"/>
      <c r="F366" s="197"/>
      <c r="G366" s="197"/>
      <c r="H366" s="197"/>
      <c r="I366" s="197"/>
      <c r="J366" s="197"/>
      <c r="K366" s="197"/>
      <c r="L366" s="197"/>
      <c r="M366" s="197"/>
      <c r="N366" s="197"/>
      <c r="O366" s="197"/>
      <c r="P366" s="197"/>
      <c r="Q366" s="197"/>
      <c r="R366" s="197"/>
      <c r="S366" s="197"/>
      <c r="T366" s="197"/>
      <c r="U366" s="197"/>
      <c r="V366" s="197"/>
      <c r="W366" s="197"/>
      <c r="X366" s="197"/>
      <c r="Y366" s="197"/>
      <c r="Z366" s="197"/>
    </row>
    <row r="367" spans="1:26" ht="15.75" customHeight="1" x14ac:dyDescent="0.25">
      <c r="A367" s="227"/>
      <c r="B367" s="197"/>
      <c r="C367" s="197"/>
      <c r="D367" s="197"/>
      <c r="E367" s="197"/>
      <c r="F367" s="197"/>
      <c r="G367" s="197"/>
      <c r="H367" s="197"/>
      <c r="I367" s="197"/>
      <c r="J367" s="197"/>
      <c r="K367" s="197"/>
      <c r="L367" s="197"/>
      <c r="M367" s="197"/>
      <c r="N367" s="197"/>
      <c r="O367" s="197"/>
      <c r="P367" s="197"/>
      <c r="Q367" s="197"/>
      <c r="R367" s="197"/>
      <c r="S367" s="197"/>
      <c r="T367" s="197"/>
      <c r="U367" s="197"/>
      <c r="V367" s="197"/>
      <c r="W367" s="197"/>
      <c r="X367" s="197"/>
      <c r="Y367" s="197"/>
      <c r="Z367" s="197"/>
    </row>
    <row r="368" spans="1:26" ht="15.75" customHeight="1" x14ac:dyDescent="0.25">
      <c r="A368" s="227"/>
      <c r="B368" s="197"/>
      <c r="C368" s="197"/>
      <c r="D368" s="197"/>
      <c r="E368" s="197"/>
      <c r="F368" s="197"/>
      <c r="G368" s="197"/>
      <c r="H368" s="197"/>
      <c r="I368" s="197"/>
      <c r="J368" s="197"/>
      <c r="K368" s="197"/>
      <c r="L368" s="197"/>
      <c r="M368" s="197"/>
      <c r="N368" s="197"/>
      <c r="O368" s="197"/>
      <c r="P368" s="197"/>
      <c r="Q368" s="197"/>
      <c r="R368" s="197"/>
      <c r="S368" s="197"/>
      <c r="T368" s="197"/>
      <c r="U368" s="197"/>
      <c r="V368" s="197"/>
      <c r="W368" s="197"/>
      <c r="X368" s="197"/>
      <c r="Y368" s="197"/>
      <c r="Z368" s="197"/>
    </row>
    <row r="369" spans="1:26" ht="15.75" customHeight="1" x14ac:dyDescent="0.25">
      <c r="A369" s="227"/>
      <c r="B369" s="197"/>
      <c r="C369" s="197"/>
      <c r="D369" s="197"/>
      <c r="E369" s="197"/>
      <c r="F369" s="197"/>
      <c r="G369" s="197"/>
      <c r="H369" s="197"/>
      <c r="I369" s="197"/>
      <c r="J369" s="197"/>
      <c r="K369" s="197"/>
      <c r="L369" s="197"/>
      <c r="M369" s="197"/>
      <c r="N369" s="197"/>
      <c r="O369" s="197"/>
      <c r="P369" s="197"/>
      <c r="Q369" s="197"/>
      <c r="R369" s="197"/>
      <c r="S369" s="197"/>
      <c r="T369" s="197"/>
      <c r="U369" s="197"/>
      <c r="V369" s="197"/>
      <c r="W369" s="197"/>
      <c r="X369" s="197"/>
      <c r="Y369" s="197"/>
      <c r="Z369" s="197"/>
    </row>
    <row r="370" spans="1:26" ht="15.75" customHeight="1" x14ac:dyDescent="0.25">
      <c r="A370" s="227"/>
      <c r="B370" s="197"/>
      <c r="C370" s="197"/>
      <c r="D370" s="197"/>
      <c r="E370" s="197"/>
      <c r="F370" s="197"/>
      <c r="G370" s="197"/>
      <c r="H370" s="197"/>
      <c r="I370" s="197"/>
      <c r="J370" s="197"/>
      <c r="K370" s="197"/>
      <c r="L370" s="197"/>
      <c r="M370" s="197"/>
      <c r="N370" s="197"/>
      <c r="O370" s="197"/>
      <c r="P370" s="197"/>
      <c r="Q370" s="197"/>
      <c r="R370" s="197"/>
      <c r="S370" s="197"/>
      <c r="T370" s="197"/>
      <c r="U370" s="197"/>
      <c r="V370" s="197"/>
      <c r="W370" s="197"/>
      <c r="X370" s="197"/>
      <c r="Y370" s="197"/>
      <c r="Z370" s="197"/>
    </row>
    <row r="371" spans="1:26" ht="15.75" customHeight="1" x14ac:dyDescent="0.25">
      <c r="A371" s="227"/>
      <c r="B371" s="197"/>
      <c r="C371" s="197"/>
      <c r="D371" s="197"/>
      <c r="E371" s="197"/>
      <c r="F371" s="197"/>
      <c r="G371" s="197"/>
      <c r="H371" s="197"/>
      <c r="I371" s="197"/>
      <c r="J371" s="197"/>
      <c r="K371" s="197"/>
      <c r="L371" s="197"/>
      <c r="M371" s="197"/>
      <c r="N371" s="197"/>
      <c r="O371" s="197"/>
      <c r="P371" s="197"/>
      <c r="Q371" s="197"/>
      <c r="R371" s="197"/>
      <c r="S371" s="197"/>
      <c r="T371" s="197"/>
      <c r="U371" s="197"/>
      <c r="V371" s="197"/>
      <c r="W371" s="197"/>
      <c r="X371" s="197"/>
      <c r="Y371" s="197"/>
      <c r="Z371" s="197"/>
    </row>
    <row r="372" spans="1:26" ht="15.75" customHeight="1" x14ac:dyDescent="0.25">
      <c r="A372" s="227"/>
      <c r="B372" s="197"/>
      <c r="C372" s="197"/>
      <c r="D372" s="197"/>
      <c r="E372" s="197"/>
      <c r="F372" s="197"/>
      <c r="G372" s="197"/>
      <c r="H372" s="197"/>
      <c r="I372" s="197"/>
      <c r="J372" s="197"/>
      <c r="K372" s="197"/>
      <c r="L372" s="197"/>
      <c r="M372" s="197"/>
      <c r="N372" s="197"/>
      <c r="O372" s="197"/>
      <c r="P372" s="197"/>
      <c r="Q372" s="197"/>
      <c r="R372" s="197"/>
      <c r="S372" s="197"/>
      <c r="T372" s="197"/>
      <c r="U372" s="197"/>
      <c r="V372" s="197"/>
      <c r="W372" s="197"/>
      <c r="X372" s="197"/>
      <c r="Y372" s="197"/>
      <c r="Z372" s="197"/>
    </row>
    <row r="373" spans="1:26" ht="15.75" customHeight="1" x14ac:dyDescent="0.25">
      <c r="A373" s="227"/>
      <c r="B373" s="197"/>
      <c r="C373" s="197"/>
      <c r="D373" s="197"/>
      <c r="E373" s="197"/>
      <c r="F373" s="197"/>
      <c r="G373" s="197"/>
      <c r="H373" s="197"/>
      <c r="I373" s="197"/>
      <c r="J373" s="197"/>
      <c r="K373" s="197"/>
      <c r="L373" s="197"/>
      <c r="M373" s="197"/>
      <c r="N373" s="197"/>
      <c r="O373" s="197"/>
      <c r="P373" s="197"/>
      <c r="Q373" s="197"/>
      <c r="R373" s="197"/>
      <c r="S373" s="197"/>
      <c r="T373" s="197"/>
      <c r="U373" s="197"/>
      <c r="V373" s="197"/>
      <c r="W373" s="197"/>
      <c r="X373" s="197"/>
      <c r="Y373" s="197"/>
      <c r="Z373" s="197"/>
    </row>
    <row r="374" spans="1:26" ht="15.75" customHeight="1" x14ac:dyDescent="0.25">
      <c r="A374" s="227"/>
      <c r="B374" s="197"/>
      <c r="C374" s="197"/>
      <c r="D374" s="197"/>
      <c r="E374" s="197"/>
      <c r="F374" s="197"/>
      <c r="G374" s="197"/>
      <c r="H374" s="197"/>
      <c r="I374" s="197"/>
      <c r="J374" s="197"/>
      <c r="K374" s="197"/>
      <c r="L374" s="197"/>
      <c r="M374" s="197"/>
      <c r="N374" s="197"/>
      <c r="O374" s="197"/>
      <c r="P374" s="197"/>
      <c r="Q374" s="197"/>
      <c r="R374" s="197"/>
      <c r="S374" s="197"/>
      <c r="T374" s="197"/>
      <c r="U374" s="197"/>
      <c r="V374" s="197"/>
      <c r="W374" s="197"/>
      <c r="X374" s="197"/>
      <c r="Y374" s="197"/>
      <c r="Z374" s="197"/>
    </row>
    <row r="375" spans="1:26" ht="15.75" customHeight="1" x14ac:dyDescent="0.25">
      <c r="A375" s="227"/>
      <c r="B375" s="197"/>
      <c r="C375" s="197"/>
      <c r="D375" s="197"/>
      <c r="E375" s="197"/>
      <c r="F375" s="197"/>
      <c r="G375" s="197"/>
      <c r="H375" s="197"/>
      <c r="I375" s="197"/>
      <c r="J375" s="197"/>
      <c r="K375" s="197"/>
      <c r="L375" s="197"/>
      <c r="M375" s="197"/>
      <c r="N375" s="197"/>
      <c r="O375" s="197"/>
      <c r="P375" s="197"/>
      <c r="Q375" s="197"/>
      <c r="R375" s="197"/>
      <c r="S375" s="197"/>
      <c r="T375" s="197"/>
      <c r="U375" s="197"/>
      <c r="V375" s="197"/>
      <c r="W375" s="197"/>
      <c r="X375" s="197"/>
      <c r="Y375" s="197"/>
      <c r="Z375" s="197"/>
    </row>
    <row r="376" spans="1:26" ht="15.75" customHeight="1" x14ac:dyDescent="0.25">
      <c r="A376" s="227"/>
      <c r="B376" s="197"/>
      <c r="C376" s="197"/>
      <c r="D376" s="197"/>
      <c r="E376" s="197"/>
      <c r="F376" s="197"/>
      <c r="G376" s="197"/>
      <c r="H376" s="197"/>
      <c r="I376" s="197"/>
      <c r="J376" s="197"/>
      <c r="K376" s="197"/>
      <c r="L376" s="197"/>
      <c r="M376" s="197"/>
      <c r="N376" s="197"/>
      <c r="O376" s="197"/>
      <c r="P376" s="197"/>
      <c r="Q376" s="197"/>
      <c r="R376" s="197"/>
      <c r="S376" s="197"/>
      <c r="T376" s="197"/>
      <c r="U376" s="197"/>
      <c r="V376" s="197"/>
      <c r="W376" s="197"/>
      <c r="X376" s="197"/>
      <c r="Y376" s="197"/>
      <c r="Z376" s="197"/>
    </row>
    <row r="377" spans="1:26" ht="15.75" customHeight="1" x14ac:dyDescent="0.25">
      <c r="A377" s="227"/>
      <c r="B377" s="197"/>
      <c r="C377" s="197"/>
      <c r="D377" s="197"/>
      <c r="E377" s="197"/>
      <c r="F377" s="197"/>
      <c r="G377" s="197"/>
      <c r="H377" s="197"/>
      <c r="I377" s="197"/>
      <c r="J377" s="197"/>
      <c r="K377" s="197"/>
      <c r="L377" s="197"/>
      <c r="M377" s="197"/>
      <c r="N377" s="197"/>
      <c r="O377" s="197"/>
      <c r="P377" s="197"/>
      <c r="Q377" s="197"/>
      <c r="R377" s="197"/>
      <c r="S377" s="197"/>
      <c r="T377" s="197"/>
      <c r="U377" s="197"/>
      <c r="V377" s="197"/>
      <c r="W377" s="197"/>
      <c r="X377" s="197"/>
      <c r="Y377" s="197"/>
      <c r="Z377" s="197"/>
    </row>
    <row r="378" spans="1:26" ht="15.75" customHeight="1" x14ac:dyDescent="0.25">
      <c r="A378" s="227"/>
      <c r="B378" s="197"/>
      <c r="C378" s="197"/>
      <c r="D378" s="197"/>
      <c r="E378" s="197"/>
      <c r="F378" s="197"/>
      <c r="G378" s="197"/>
      <c r="H378" s="197"/>
      <c r="I378" s="197"/>
      <c r="J378" s="197"/>
      <c r="K378" s="197"/>
      <c r="L378" s="197"/>
      <c r="M378" s="197"/>
      <c r="N378" s="197"/>
      <c r="O378" s="197"/>
      <c r="P378" s="197"/>
      <c r="Q378" s="197"/>
      <c r="R378" s="197"/>
      <c r="S378" s="197"/>
      <c r="T378" s="197"/>
      <c r="U378" s="197"/>
      <c r="V378" s="197"/>
      <c r="W378" s="197"/>
      <c r="X378" s="197"/>
      <c r="Y378" s="197"/>
      <c r="Z378" s="197"/>
    </row>
    <row r="379" spans="1:26" ht="15.75" customHeight="1" x14ac:dyDescent="0.25">
      <c r="A379" s="227"/>
      <c r="B379" s="197"/>
      <c r="C379" s="197"/>
      <c r="D379" s="197"/>
      <c r="E379" s="197"/>
      <c r="F379" s="197"/>
      <c r="G379" s="197"/>
      <c r="H379" s="197"/>
      <c r="I379" s="197"/>
      <c r="J379" s="197"/>
      <c r="K379" s="197"/>
      <c r="L379" s="197"/>
      <c r="M379" s="197"/>
      <c r="N379" s="197"/>
      <c r="O379" s="197"/>
      <c r="P379" s="197"/>
      <c r="Q379" s="197"/>
      <c r="R379" s="197"/>
      <c r="S379" s="197"/>
      <c r="T379" s="197"/>
      <c r="U379" s="197"/>
      <c r="V379" s="197"/>
      <c r="W379" s="197"/>
      <c r="X379" s="197"/>
      <c r="Y379" s="197"/>
      <c r="Z379" s="197"/>
    </row>
    <row r="380" spans="1:26" ht="15.75" customHeight="1" x14ac:dyDescent="0.25">
      <c r="A380" s="227"/>
      <c r="B380" s="197"/>
      <c r="C380" s="197"/>
      <c r="D380" s="197"/>
      <c r="E380" s="197"/>
      <c r="F380" s="197"/>
      <c r="G380" s="197"/>
      <c r="H380" s="197"/>
      <c r="I380" s="197"/>
      <c r="J380" s="197"/>
      <c r="K380" s="197"/>
      <c r="L380" s="197"/>
      <c r="M380" s="197"/>
      <c r="N380" s="197"/>
      <c r="O380" s="197"/>
      <c r="P380" s="197"/>
      <c r="Q380" s="197"/>
      <c r="R380" s="197"/>
      <c r="S380" s="197"/>
      <c r="T380" s="197"/>
      <c r="U380" s="197"/>
      <c r="V380" s="197"/>
      <c r="W380" s="197"/>
      <c r="X380" s="197"/>
      <c r="Y380" s="197"/>
      <c r="Z380" s="197"/>
    </row>
    <row r="381" spans="1:26" ht="15.75" customHeight="1" x14ac:dyDescent="0.25">
      <c r="A381" s="227"/>
      <c r="B381" s="197"/>
      <c r="C381" s="197"/>
      <c r="D381" s="197"/>
      <c r="E381" s="197"/>
      <c r="F381" s="197"/>
      <c r="G381" s="197"/>
      <c r="H381" s="197"/>
      <c r="I381" s="197"/>
      <c r="J381" s="197"/>
      <c r="K381" s="197"/>
      <c r="L381" s="197"/>
      <c r="M381" s="197"/>
      <c r="N381" s="197"/>
      <c r="O381" s="197"/>
      <c r="P381" s="197"/>
      <c r="Q381" s="197"/>
      <c r="R381" s="197"/>
      <c r="S381" s="197"/>
      <c r="T381" s="197"/>
      <c r="U381" s="197"/>
      <c r="V381" s="197"/>
      <c r="W381" s="197"/>
      <c r="X381" s="197"/>
      <c r="Y381" s="197"/>
      <c r="Z381" s="197"/>
    </row>
    <row r="382" spans="1:26" ht="15.75" customHeight="1" x14ac:dyDescent="0.25">
      <c r="A382" s="227"/>
      <c r="B382" s="197"/>
      <c r="C382" s="197"/>
      <c r="D382" s="197"/>
      <c r="E382" s="197"/>
      <c r="F382" s="197"/>
      <c r="G382" s="197"/>
      <c r="H382" s="197"/>
      <c r="I382" s="197"/>
      <c r="J382" s="197"/>
      <c r="K382" s="197"/>
      <c r="L382" s="197"/>
      <c r="M382" s="197"/>
      <c r="N382" s="197"/>
      <c r="O382" s="197"/>
      <c r="P382" s="197"/>
      <c r="Q382" s="197"/>
      <c r="R382" s="197"/>
      <c r="S382" s="197"/>
      <c r="T382" s="197"/>
      <c r="U382" s="197"/>
      <c r="V382" s="197"/>
      <c r="W382" s="197"/>
      <c r="X382" s="197"/>
      <c r="Y382" s="197"/>
      <c r="Z382" s="197"/>
    </row>
    <row r="383" spans="1:26" ht="15.75" customHeight="1" x14ac:dyDescent="0.25">
      <c r="A383" s="227"/>
      <c r="B383" s="197"/>
      <c r="C383" s="197"/>
      <c r="D383" s="197"/>
      <c r="E383" s="197"/>
      <c r="F383" s="197"/>
      <c r="G383" s="197"/>
      <c r="H383" s="197"/>
      <c r="I383" s="197"/>
      <c r="J383" s="197"/>
      <c r="K383" s="197"/>
      <c r="L383" s="197"/>
      <c r="M383" s="197"/>
      <c r="N383" s="197"/>
      <c r="O383" s="197"/>
      <c r="P383" s="197"/>
      <c r="Q383" s="197"/>
      <c r="R383" s="197"/>
      <c r="S383" s="197"/>
      <c r="T383" s="197"/>
      <c r="U383" s="197"/>
      <c r="V383" s="197"/>
      <c r="W383" s="197"/>
      <c r="X383" s="197"/>
      <c r="Y383" s="197"/>
      <c r="Z383" s="197"/>
    </row>
    <row r="384" spans="1:26" ht="15.75" customHeight="1" x14ac:dyDescent="0.25">
      <c r="A384" s="227"/>
      <c r="B384" s="197"/>
      <c r="C384" s="197"/>
      <c r="D384" s="197"/>
      <c r="E384" s="197"/>
      <c r="F384" s="197"/>
      <c r="G384" s="197"/>
      <c r="H384" s="197"/>
      <c r="I384" s="197"/>
      <c r="J384" s="197"/>
      <c r="K384" s="197"/>
      <c r="L384" s="197"/>
      <c r="M384" s="197"/>
      <c r="N384" s="197"/>
      <c r="O384" s="197"/>
      <c r="P384" s="197"/>
      <c r="Q384" s="197"/>
      <c r="R384" s="197"/>
      <c r="S384" s="197"/>
      <c r="T384" s="197"/>
      <c r="U384" s="197"/>
      <c r="V384" s="197"/>
      <c r="W384" s="197"/>
      <c r="X384" s="197"/>
      <c r="Y384" s="197"/>
      <c r="Z384" s="197"/>
    </row>
    <row r="385" spans="1:26" ht="15.75" customHeight="1" x14ac:dyDescent="0.25">
      <c r="A385" s="227"/>
      <c r="B385" s="197"/>
      <c r="C385" s="197"/>
      <c r="D385" s="197"/>
      <c r="E385" s="197"/>
      <c r="F385" s="197"/>
      <c r="G385" s="197"/>
      <c r="H385" s="197"/>
      <c r="I385" s="197"/>
      <c r="J385" s="197"/>
      <c r="K385" s="197"/>
      <c r="L385" s="197"/>
      <c r="M385" s="197"/>
      <c r="N385" s="197"/>
      <c r="O385" s="197"/>
      <c r="P385" s="197"/>
      <c r="Q385" s="197"/>
      <c r="R385" s="197"/>
      <c r="S385" s="197"/>
      <c r="T385" s="197"/>
      <c r="U385" s="197"/>
      <c r="V385" s="197"/>
      <c r="W385" s="197"/>
      <c r="X385" s="197"/>
      <c r="Y385" s="197"/>
      <c r="Z385" s="197"/>
    </row>
    <row r="386" spans="1:26" ht="15.75" customHeight="1" x14ac:dyDescent="0.25">
      <c r="A386" s="227"/>
      <c r="B386" s="197"/>
      <c r="C386" s="197"/>
      <c r="D386" s="197"/>
      <c r="E386" s="197"/>
      <c r="F386" s="197"/>
      <c r="G386" s="197"/>
      <c r="H386" s="197"/>
      <c r="I386" s="197"/>
      <c r="J386" s="197"/>
      <c r="K386" s="197"/>
      <c r="L386" s="197"/>
      <c r="M386" s="197"/>
      <c r="N386" s="197"/>
      <c r="O386" s="197"/>
      <c r="P386" s="197"/>
      <c r="Q386" s="197"/>
      <c r="R386" s="197"/>
      <c r="S386" s="197"/>
      <c r="T386" s="197"/>
      <c r="U386" s="197"/>
      <c r="V386" s="197"/>
      <c r="W386" s="197"/>
      <c r="X386" s="197"/>
      <c r="Y386" s="197"/>
      <c r="Z386" s="197"/>
    </row>
    <row r="387" spans="1:26" ht="15.75" customHeight="1" x14ac:dyDescent="0.25">
      <c r="A387" s="227"/>
      <c r="B387" s="197"/>
      <c r="C387" s="197"/>
      <c r="D387" s="197"/>
      <c r="E387" s="197"/>
      <c r="F387" s="197"/>
      <c r="G387" s="197"/>
      <c r="H387" s="197"/>
      <c r="I387" s="197"/>
      <c r="J387" s="197"/>
      <c r="K387" s="197"/>
      <c r="L387" s="197"/>
      <c r="M387" s="197"/>
      <c r="N387" s="197"/>
      <c r="O387" s="197"/>
      <c r="P387" s="197"/>
      <c r="Q387" s="197"/>
      <c r="R387" s="197"/>
      <c r="S387" s="197"/>
      <c r="T387" s="197"/>
      <c r="U387" s="197"/>
      <c r="V387" s="197"/>
      <c r="W387" s="197"/>
      <c r="X387" s="197"/>
      <c r="Y387" s="197"/>
      <c r="Z387" s="197"/>
    </row>
    <row r="388" spans="1:26" ht="15.75" customHeight="1" x14ac:dyDescent="0.25">
      <c r="A388" s="227"/>
      <c r="B388" s="197"/>
      <c r="C388" s="197"/>
      <c r="D388" s="197"/>
      <c r="E388" s="197"/>
      <c r="F388" s="197"/>
      <c r="G388" s="197"/>
      <c r="H388" s="197"/>
      <c r="I388" s="197"/>
      <c r="J388" s="197"/>
      <c r="K388" s="197"/>
      <c r="L388" s="197"/>
      <c r="M388" s="197"/>
      <c r="N388" s="197"/>
      <c r="O388" s="197"/>
      <c r="P388" s="197"/>
      <c r="Q388" s="197"/>
      <c r="R388" s="197"/>
      <c r="S388" s="197"/>
      <c r="T388" s="197"/>
      <c r="U388" s="197"/>
      <c r="V388" s="197"/>
      <c r="W388" s="197"/>
      <c r="X388" s="197"/>
      <c r="Y388" s="197"/>
      <c r="Z388" s="197"/>
    </row>
    <row r="389" spans="1:26" ht="15.75" customHeight="1" x14ac:dyDescent="0.25">
      <c r="A389" s="227"/>
      <c r="B389" s="197"/>
      <c r="C389" s="197"/>
      <c r="D389" s="197"/>
      <c r="E389" s="197"/>
      <c r="F389" s="197"/>
      <c r="G389" s="197"/>
      <c r="H389" s="197"/>
      <c r="I389" s="197"/>
      <c r="J389" s="197"/>
      <c r="K389" s="197"/>
      <c r="L389" s="197"/>
      <c r="M389" s="197"/>
      <c r="N389" s="197"/>
      <c r="O389" s="197"/>
      <c r="P389" s="197"/>
      <c r="Q389" s="197"/>
      <c r="R389" s="197"/>
      <c r="S389" s="197"/>
      <c r="T389" s="197"/>
      <c r="U389" s="197"/>
      <c r="V389" s="197"/>
      <c r="W389" s="197"/>
      <c r="X389" s="197"/>
      <c r="Y389" s="197"/>
      <c r="Z389" s="197"/>
    </row>
    <row r="390" spans="1:26" ht="15.75" customHeight="1" x14ac:dyDescent="0.25">
      <c r="A390" s="227"/>
      <c r="B390" s="197"/>
      <c r="C390" s="197"/>
      <c r="D390" s="197"/>
      <c r="E390" s="197"/>
      <c r="F390" s="197"/>
      <c r="G390" s="197"/>
      <c r="H390" s="197"/>
      <c r="I390" s="197"/>
      <c r="J390" s="197"/>
      <c r="K390" s="197"/>
      <c r="L390" s="197"/>
      <c r="M390" s="197"/>
      <c r="N390" s="197"/>
      <c r="O390" s="197"/>
      <c r="P390" s="197"/>
      <c r="Q390" s="197"/>
      <c r="R390" s="197"/>
      <c r="S390" s="197"/>
      <c r="T390" s="197"/>
      <c r="U390" s="197"/>
      <c r="V390" s="197"/>
      <c r="W390" s="197"/>
      <c r="X390" s="197"/>
      <c r="Y390" s="197"/>
      <c r="Z390" s="197"/>
    </row>
    <row r="391" spans="1:26" ht="15.75" customHeight="1" x14ac:dyDescent="0.25">
      <c r="A391" s="227"/>
      <c r="B391" s="197"/>
      <c r="C391" s="197"/>
      <c r="D391" s="197"/>
      <c r="E391" s="197"/>
      <c r="F391" s="197"/>
      <c r="G391" s="197"/>
      <c r="H391" s="197"/>
      <c r="I391" s="197"/>
      <c r="J391" s="197"/>
      <c r="K391" s="197"/>
      <c r="L391" s="197"/>
      <c r="M391" s="197"/>
      <c r="N391" s="197"/>
      <c r="O391" s="197"/>
      <c r="P391" s="197"/>
      <c r="Q391" s="197"/>
      <c r="R391" s="197"/>
      <c r="S391" s="197"/>
      <c r="T391" s="197"/>
      <c r="U391" s="197"/>
      <c r="V391" s="197"/>
      <c r="W391" s="197"/>
      <c r="X391" s="197"/>
      <c r="Y391" s="197"/>
      <c r="Z391" s="197"/>
    </row>
    <row r="392" spans="1:26" ht="15.75" customHeight="1" x14ac:dyDescent="0.25">
      <c r="A392" s="227"/>
      <c r="B392" s="197"/>
      <c r="C392" s="197"/>
      <c r="D392" s="197"/>
      <c r="E392" s="197"/>
      <c r="F392" s="197"/>
      <c r="G392" s="197"/>
      <c r="H392" s="197"/>
      <c r="I392" s="197"/>
      <c r="J392" s="197"/>
      <c r="K392" s="197"/>
      <c r="L392" s="197"/>
      <c r="M392" s="197"/>
      <c r="N392" s="197"/>
      <c r="O392" s="197"/>
      <c r="P392" s="197"/>
      <c r="Q392" s="197"/>
      <c r="R392" s="197"/>
      <c r="S392" s="197"/>
      <c r="T392" s="197"/>
      <c r="U392" s="197"/>
      <c r="V392" s="197"/>
      <c r="W392" s="197"/>
      <c r="X392" s="197"/>
      <c r="Y392" s="197"/>
      <c r="Z392" s="197"/>
    </row>
    <row r="393" spans="1:26" ht="15.75" customHeight="1" x14ac:dyDescent="0.25">
      <c r="A393" s="227"/>
      <c r="B393" s="197"/>
      <c r="C393" s="197"/>
      <c r="D393" s="197"/>
      <c r="E393" s="197"/>
      <c r="F393" s="197"/>
      <c r="G393" s="197"/>
      <c r="H393" s="197"/>
      <c r="I393" s="197"/>
      <c r="J393" s="197"/>
      <c r="K393" s="197"/>
      <c r="L393" s="197"/>
      <c r="M393" s="197"/>
      <c r="N393" s="197"/>
      <c r="O393" s="197"/>
      <c r="P393" s="197"/>
      <c r="Q393" s="197"/>
      <c r="R393" s="197"/>
      <c r="S393" s="197"/>
      <c r="T393" s="197"/>
      <c r="U393" s="197"/>
      <c r="V393" s="197"/>
      <c r="W393" s="197"/>
      <c r="X393" s="197"/>
      <c r="Y393" s="197"/>
      <c r="Z393" s="197"/>
    </row>
    <row r="394" spans="1:26" ht="15.75" customHeight="1" x14ac:dyDescent="0.25">
      <c r="A394" s="227"/>
      <c r="B394" s="197"/>
      <c r="C394" s="197"/>
      <c r="D394" s="197"/>
      <c r="E394" s="197"/>
      <c r="F394" s="197"/>
      <c r="G394" s="197"/>
      <c r="H394" s="197"/>
      <c r="I394" s="197"/>
      <c r="J394" s="197"/>
      <c r="K394" s="197"/>
      <c r="L394" s="197"/>
      <c r="M394" s="197"/>
      <c r="N394" s="197"/>
      <c r="O394" s="197"/>
      <c r="P394" s="197"/>
      <c r="Q394" s="197"/>
      <c r="R394" s="197"/>
      <c r="S394" s="197"/>
      <c r="T394" s="197"/>
      <c r="U394" s="197"/>
      <c r="V394" s="197"/>
      <c r="W394" s="197"/>
      <c r="X394" s="197"/>
      <c r="Y394" s="197"/>
      <c r="Z394" s="197"/>
    </row>
    <row r="395" spans="1:26" ht="15.75" customHeight="1" x14ac:dyDescent="0.25">
      <c r="A395" s="227"/>
      <c r="B395" s="197"/>
      <c r="C395" s="197"/>
      <c r="D395" s="197"/>
      <c r="E395" s="197"/>
      <c r="F395" s="197"/>
      <c r="G395" s="197"/>
      <c r="H395" s="197"/>
      <c r="I395" s="197"/>
      <c r="J395" s="197"/>
      <c r="K395" s="197"/>
      <c r="L395" s="197"/>
      <c r="M395" s="197"/>
      <c r="N395" s="197"/>
      <c r="O395" s="197"/>
      <c r="P395" s="197"/>
      <c r="Q395" s="197"/>
      <c r="R395" s="197"/>
      <c r="S395" s="197"/>
      <c r="T395" s="197"/>
      <c r="U395" s="197"/>
      <c r="V395" s="197"/>
      <c r="W395" s="197"/>
      <c r="X395" s="197"/>
      <c r="Y395" s="197"/>
      <c r="Z395" s="197"/>
    </row>
    <row r="396" spans="1:26" ht="15.75" customHeight="1" x14ac:dyDescent="0.25">
      <c r="A396" s="227"/>
      <c r="B396" s="197"/>
      <c r="C396" s="197"/>
      <c r="D396" s="197"/>
      <c r="E396" s="197"/>
      <c r="F396" s="197"/>
      <c r="G396" s="197"/>
      <c r="H396" s="197"/>
      <c r="I396" s="197"/>
      <c r="J396" s="197"/>
      <c r="K396" s="197"/>
      <c r="L396" s="197"/>
      <c r="M396" s="197"/>
      <c r="N396" s="197"/>
      <c r="O396" s="197"/>
      <c r="P396" s="197"/>
      <c r="Q396" s="197"/>
      <c r="R396" s="197"/>
      <c r="S396" s="197"/>
      <c r="T396" s="197"/>
      <c r="U396" s="197"/>
      <c r="V396" s="197"/>
      <c r="W396" s="197"/>
      <c r="X396" s="197"/>
      <c r="Y396" s="197"/>
      <c r="Z396" s="197"/>
    </row>
    <row r="397" spans="1:26" ht="15.75" customHeight="1" x14ac:dyDescent="0.25">
      <c r="A397" s="227"/>
      <c r="B397" s="197"/>
      <c r="C397" s="197"/>
      <c r="D397" s="197"/>
      <c r="E397" s="197"/>
      <c r="F397" s="197"/>
      <c r="G397" s="197"/>
      <c r="H397" s="197"/>
      <c r="I397" s="197"/>
      <c r="J397" s="197"/>
      <c r="K397" s="197"/>
      <c r="L397" s="197"/>
      <c r="M397" s="197"/>
      <c r="N397" s="197"/>
      <c r="O397" s="197"/>
      <c r="P397" s="197"/>
      <c r="Q397" s="197"/>
      <c r="R397" s="197"/>
      <c r="S397" s="197"/>
      <c r="T397" s="197"/>
      <c r="U397" s="197"/>
      <c r="V397" s="197"/>
      <c r="W397" s="197"/>
      <c r="X397" s="197"/>
      <c r="Y397" s="197"/>
      <c r="Z397" s="197"/>
    </row>
    <row r="398" spans="1:26" ht="15.75" customHeight="1" x14ac:dyDescent="0.25">
      <c r="A398" s="227"/>
      <c r="B398" s="197"/>
      <c r="C398" s="197"/>
      <c r="D398" s="197"/>
      <c r="E398" s="197"/>
      <c r="F398" s="197"/>
      <c r="G398" s="197"/>
      <c r="H398" s="197"/>
      <c r="I398" s="197"/>
      <c r="J398" s="197"/>
      <c r="K398" s="197"/>
      <c r="L398" s="197"/>
      <c r="M398" s="197"/>
      <c r="N398" s="197"/>
      <c r="O398" s="197"/>
      <c r="P398" s="197"/>
      <c r="Q398" s="197"/>
      <c r="R398" s="197"/>
      <c r="S398" s="197"/>
      <c r="T398" s="197"/>
      <c r="U398" s="197"/>
      <c r="V398" s="197"/>
      <c r="W398" s="197"/>
      <c r="X398" s="197"/>
      <c r="Y398" s="197"/>
      <c r="Z398" s="197"/>
    </row>
    <row r="399" spans="1:26" ht="15.75" customHeight="1" x14ac:dyDescent="0.25">
      <c r="A399" s="227"/>
      <c r="B399" s="197"/>
      <c r="C399" s="197"/>
      <c r="D399" s="197"/>
      <c r="E399" s="197"/>
      <c r="F399" s="197"/>
      <c r="G399" s="197"/>
      <c r="H399" s="197"/>
      <c r="I399" s="197"/>
      <c r="J399" s="197"/>
      <c r="K399" s="197"/>
      <c r="L399" s="197"/>
      <c r="M399" s="197"/>
      <c r="N399" s="197"/>
      <c r="O399" s="197"/>
      <c r="P399" s="197"/>
      <c r="Q399" s="197"/>
      <c r="R399" s="197"/>
      <c r="S399" s="197"/>
      <c r="T399" s="197"/>
      <c r="U399" s="197"/>
      <c r="V399" s="197"/>
      <c r="W399" s="197"/>
      <c r="X399" s="197"/>
      <c r="Y399" s="197"/>
      <c r="Z399" s="197"/>
    </row>
    <row r="400" spans="1:26" ht="15.75" customHeight="1" x14ac:dyDescent="0.25">
      <c r="A400" s="227"/>
      <c r="B400" s="197"/>
      <c r="C400" s="197"/>
      <c r="D400" s="197"/>
      <c r="E400" s="197"/>
      <c r="F400" s="197"/>
      <c r="G400" s="197"/>
      <c r="H400" s="197"/>
      <c r="I400" s="197"/>
      <c r="J400" s="197"/>
      <c r="K400" s="197"/>
      <c r="L400" s="197"/>
      <c r="M400" s="197"/>
      <c r="N400" s="197"/>
      <c r="O400" s="197"/>
      <c r="P400" s="197"/>
      <c r="Q400" s="197"/>
      <c r="R400" s="197"/>
      <c r="S400" s="197"/>
      <c r="T400" s="197"/>
      <c r="U400" s="197"/>
      <c r="V400" s="197"/>
      <c r="W400" s="197"/>
      <c r="X400" s="197"/>
      <c r="Y400" s="197"/>
      <c r="Z400" s="197"/>
    </row>
    <row r="401" spans="1:26" ht="15.75" customHeight="1" x14ac:dyDescent="0.25">
      <c r="A401" s="227"/>
      <c r="B401" s="197"/>
      <c r="C401" s="197"/>
      <c r="D401" s="197"/>
      <c r="E401" s="197"/>
      <c r="F401" s="197"/>
      <c r="G401" s="197"/>
      <c r="H401" s="197"/>
      <c r="I401" s="197"/>
      <c r="J401" s="197"/>
      <c r="K401" s="197"/>
      <c r="L401" s="197"/>
      <c r="M401" s="197"/>
      <c r="N401" s="197"/>
      <c r="O401" s="197"/>
      <c r="P401" s="197"/>
      <c r="Q401" s="197"/>
      <c r="R401" s="197"/>
      <c r="S401" s="197"/>
      <c r="T401" s="197"/>
      <c r="U401" s="197"/>
      <c r="V401" s="197"/>
      <c r="W401" s="197"/>
      <c r="X401" s="197"/>
      <c r="Y401" s="197"/>
      <c r="Z401" s="197"/>
    </row>
    <row r="402" spans="1:26" ht="15.75" customHeight="1" x14ac:dyDescent="0.25">
      <c r="A402" s="227"/>
      <c r="B402" s="197"/>
      <c r="C402" s="197"/>
      <c r="D402" s="197"/>
      <c r="E402" s="197"/>
      <c r="F402" s="197"/>
      <c r="G402" s="197"/>
      <c r="H402" s="197"/>
      <c r="I402" s="197"/>
      <c r="J402" s="197"/>
      <c r="K402" s="197"/>
      <c r="L402" s="197"/>
      <c r="M402" s="197"/>
      <c r="N402" s="197"/>
      <c r="O402" s="197"/>
      <c r="P402" s="197"/>
      <c r="Q402" s="197"/>
      <c r="R402" s="197"/>
      <c r="S402" s="197"/>
      <c r="T402" s="197"/>
      <c r="U402" s="197"/>
      <c r="V402" s="197"/>
      <c r="W402" s="197"/>
      <c r="X402" s="197"/>
      <c r="Y402" s="197"/>
      <c r="Z402" s="197"/>
    </row>
    <row r="403" spans="1:26" ht="15.75" customHeight="1" x14ac:dyDescent="0.25">
      <c r="A403" s="227"/>
      <c r="B403" s="197"/>
      <c r="C403" s="197"/>
      <c r="D403" s="197"/>
      <c r="E403" s="197"/>
      <c r="F403" s="197"/>
      <c r="G403" s="197"/>
      <c r="H403" s="197"/>
      <c r="I403" s="197"/>
      <c r="J403" s="197"/>
      <c r="K403" s="197"/>
      <c r="L403" s="197"/>
      <c r="M403" s="197"/>
      <c r="N403" s="197"/>
      <c r="O403" s="197"/>
      <c r="P403" s="197"/>
      <c r="Q403" s="197"/>
      <c r="R403" s="197"/>
      <c r="S403" s="197"/>
      <c r="T403" s="197"/>
      <c r="U403" s="197"/>
      <c r="V403" s="197"/>
      <c r="W403" s="197"/>
      <c r="X403" s="197"/>
      <c r="Y403" s="197"/>
      <c r="Z403" s="197"/>
    </row>
    <row r="404" spans="1:26" ht="15.75" customHeight="1" x14ac:dyDescent="0.25">
      <c r="A404" s="227"/>
      <c r="B404" s="197"/>
      <c r="C404" s="197"/>
      <c r="D404" s="197"/>
      <c r="E404" s="197"/>
      <c r="F404" s="197"/>
      <c r="G404" s="197"/>
      <c r="H404" s="197"/>
      <c r="I404" s="197"/>
      <c r="J404" s="197"/>
      <c r="K404" s="197"/>
      <c r="L404" s="197"/>
      <c r="M404" s="197"/>
      <c r="N404" s="197"/>
      <c r="O404" s="197"/>
      <c r="P404" s="197"/>
      <c r="Q404" s="197"/>
      <c r="R404" s="197"/>
      <c r="S404" s="197"/>
      <c r="T404" s="197"/>
      <c r="U404" s="197"/>
      <c r="V404" s="197"/>
      <c r="W404" s="197"/>
      <c r="X404" s="197"/>
      <c r="Y404" s="197"/>
      <c r="Z404" s="197"/>
    </row>
    <row r="405" spans="1:26" ht="15.75" customHeight="1" x14ac:dyDescent="0.25">
      <c r="A405" s="227"/>
      <c r="B405" s="197"/>
      <c r="C405" s="197"/>
      <c r="D405" s="197"/>
      <c r="E405" s="197"/>
      <c r="F405" s="197"/>
      <c r="G405" s="197"/>
      <c r="H405" s="197"/>
      <c r="I405" s="197"/>
      <c r="J405" s="197"/>
      <c r="K405" s="197"/>
      <c r="L405" s="197"/>
      <c r="M405" s="197"/>
      <c r="N405" s="197"/>
      <c r="O405" s="197"/>
      <c r="P405" s="197"/>
      <c r="Q405" s="197"/>
      <c r="R405" s="197"/>
      <c r="S405" s="197"/>
      <c r="T405" s="197"/>
      <c r="U405" s="197"/>
      <c r="V405" s="197"/>
      <c r="W405" s="197"/>
      <c r="X405" s="197"/>
      <c r="Y405" s="197"/>
      <c r="Z405" s="197"/>
    </row>
    <row r="406" spans="1:26" ht="15.75" customHeight="1" x14ac:dyDescent="0.25">
      <c r="A406" s="227"/>
      <c r="B406" s="197"/>
      <c r="C406" s="197"/>
      <c r="D406" s="197"/>
      <c r="E406" s="197"/>
      <c r="F406" s="197"/>
      <c r="G406" s="197"/>
      <c r="H406" s="197"/>
      <c r="I406" s="197"/>
      <c r="J406" s="197"/>
      <c r="K406" s="197"/>
      <c r="L406" s="197"/>
      <c r="M406" s="197"/>
      <c r="N406" s="197"/>
      <c r="O406" s="197"/>
      <c r="P406" s="197"/>
      <c r="Q406" s="197"/>
      <c r="R406" s="197"/>
      <c r="S406" s="197"/>
      <c r="T406" s="197"/>
      <c r="U406" s="197"/>
      <c r="V406" s="197"/>
      <c r="W406" s="197"/>
      <c r="X406" s="197"/>
      <c r="Y406" s="197"/>
      <c r="Z406" s="197"/>
    </row>
    <row r="407" spans="1:26" ht="15.75" customHeight="1" x14ac:dyDescent="0.25">
      <c r="A407" s="227"/>
      <c r="B407" s="197"/>
      <c r="C407" s="197"/>
      <c r="D407" s="197"/>
      <c r="E407" s="197"/>
      <c r="F407" s="197"/>
      <c r="G407" s="197"/>
      <c r="H407" s="197"/>
      <c r="I407" s="197"/>
      <c r="J407" s="197"/>
      <c r="K407" s="197"/>
      <c r="L407" s="197"/>
      <c r="M407" s="197"/>
      <c r="N407" s="197"/>
      <c r="O407" s="197"/>
      <c r="P407" s="197"/>
      <c r="Q407" s="197"/>
      <c r="R407" s="197"/>
      <c r="S407" s="197"/>
      <c r="T407" s="197"/>
      <c r="U407" s="197"/>
      <c r="V407" s="197"/>
      <c r="W407" s="197"/>
      <c r="X407" s="197"/>
      <c r="Y407" s="197"/>
      <c r="Z407" s="197"/>
    </row>
    <row r="408" spans="1:26" ht="15.75" customHeight="1" x14ac:dyDescent="0.25">
      <c r="A408" s="227"/>
      <c r="B408" s="197"/>
      <c r="C408" s="197"/>
      <c r="D408" s="197"/>
      <c r="E408" s="197"/>
      <c r="F408" s="197"/>
      <c r="G408" s="197"/>
      <c r="H408" s="197"/>
      <c r="I408" s="197"/>
      <c r="J408" s="197"/>
      <c r="K408" s="197"/>
      <c r="L408" s="197"/>
      <c r="M408" s="197"/>
      <c r="N408" s="197"/>
      <c r="O408" s="197"/>
      <c r="P408" s="197"/>
      <c r="Q408" s="197"/>
      <c r="R408" s="197"/>
      <c r="S408" s="197"/>
      <c r="T408" s="197"/>
      <c r="U408" s="197"/>
      <c r="V408" s="197"/>
      <c r="W408" s="197"/>
      <c r="X408" s="197"/>
      <c r="Y408" s="197"/>
      <c r="Z408" s="197"/>
    </row>
    <row r="409" spans="1:26" ht="15.75" customHeight="1" x14ac:dyDescent="0.25">
      <c r="A409" s="227"/>
      <c r="B409" s="197"/>
      <c r="C409" s="197"/>
      <c r="D409" s="197"/>
      <c r="E409" s="197"/>
      <c r="F409" s="197"/>
      <c r="G409" s="197"/>
      <c r="H409" s="197"/>
      <c r="I409" s="197"/>
      <c r="J409" s="197"/>
      <c r="K409" s="197"/>
      <c r="L409" s="197"/>
      <c r="M409" s="197"/>
      <c r="N409" s="197"/>
      <c r="O409" s="197"/>
      <c r="P409" s="197"/>
      <c r="Q409" s="197"/>
      <c r="R409" s="197"/>
      <c r="S409" s="197"/>
      <c r="T409" s="197"/>
      <c r="U409" s="197"/>
      <c r="V409" s="197"/>
      <c r="W409" s="197"/>
      <c r="X409" s="197"/>
      <c r="Y409" s="197"/>
      <c r="Z409" s="197"/>
    </row>
    <row r="410" spans="1:26" ht="15.75" customHeight="1" x14ac:dyDescent="0.25">
      <c r="A410" s="227"/>
      <c r="B410" s="197"/>
      <c r="C410" s="197"/>
      <c r="D410" s="197"/>
      <c r="E410" s="197"/>
      <c r="F410" s="197"/>
      <c r="G410" s="197"/>
      <c r="H410" s="197"/>
      <c r="I410" s="197"/>
      <c r="J410" s="197"/>
      <c r="K410" s="197"/>
      <c r="L410" s="197"/>
      <c r="M410" s="197"/>
      <c r="N410" s="197"/>
      <c r="O410" s="197"/>
      <c r="P410" s="197"/>
      <c r="Q410" s="197"/>
      <c r="R410" s="197"/>
      <c r="S410" s="197"/>
      <c r="T410" s="197"/>
      <c r="U410" s="197"/>
      <c r="V410" s="197"/>
      <c r="W410" s="197"/>
      <c r="X410" s="197"/>
      <c r="Y410" s="197"/>
      <c r="Z410" s="197"/>
    </row>
    <row r="411" spans="1:26" ht="15.75" customHeight="1" x14ac:dyDescent="0.25">
      <c r="A411" s="227"/>
      <c r="B411" s="197"/>
      <c r="C411" s="197"/>
      <c r="D411" s="197"/>
      <c r="E411" s="197"/>
      <c r="F411" s="197"/>
      <c r="G411" s="197"/>
      <c r="H411" s="197"/>
      <c r="I411" s="197"/>
      <c r="J411" s="197"/>
      <c r="K411" s="197"/>
      <c r="L411" s="197"/>
      <c r="M411" s="197"/>
      <c r="N411" s="197"/>
      <c r="O411" s="197"/>
      <c r="P411" s="197"/>
      <c r="Q411" s="197"/>
      <c r="R411" s="197"/>
      <c r="S411" s="197"/>
      <c r="T411" s="197"/>
      <c r="U411" s="197"/>
      <c r="V411" s="197"/>
      <c r="W411" s="197"/>
      <c r="X411" s="197"/>
      <c r="Y411" s="197"/>
      <c r="Z411" s="197"/>
    </row>
    <row r="412" spans="1:26" ht="15.75" customHeight="1" x14ac:dyDescent="0.25">
      <c r="A412" s="227"/>
      <c r="B412" s="197"/>
      <c r="C412" s="197"/>
      <c r="D412" s="197"/>
      <c r="E412" s="197"/>
      <c r="F412" s="197"/>
      <c r="G412" s="197"/>
      <c r="H412" s="197"/>
      <c r="I412" s="197"/>
      <c r="J412" s="197"/>
      <c r="K412" s="197"/>
      <c r="L412" s="197"/>
      <c r="M412" s="197"/>
      <c r="N412" s="197"/>
      <c r="O412" s="197"/>
      <c r="P412" s="197"/>
      <c r="Q412" s="197"/>
      <c r="R412" s="197"/>
      <c r="S412" s="197"/>
      <c r="T412" s="197"/>
      <c r="U412" s="197"/>
      <c r="V412" s="197"/>
      <c r="W412" s="197"/>
      <c r="X412" s="197"/>
      <c r="Y412" s="197"/>
      <c r="Z412" s="197"/>
    </row>
    <row r="413" spans="1:26" ht="15.75" customHeight="1" x14ac:dyDescent="0.25">
      <c r="A413" s="227"/>
      <c r="B413" s="197"/>
      <c r="C413" s="197"/>
      <c r="D413" s="197"/>
      <c r="E413" s="197"/>
      <c r="F413" s="197"/>
      <c r="G413" s="197"/>
      <c r="H413" s="197"/>
      <c r="I413" s="197"/>
      <c r="J413" s="197"/>
      <c r="K413" s="197"/>
      <c r="L413" s="197"/>
      <c r="M413" s="197"/>
      <c r="N413" s="197"/>
      <c r="O413" s="197"/>
      <c r="P413" s="197"/>
      <c r="Q413" s="197"/>
      <c r="R413" s="197"/>
      <c r="S413" s="197"/>
      <c r="T413" s="197"/>
      <c r="U413" s="197"/>
      <c r="V413" s="197"/>
      <c r="W413" s="197"/>
      <c r="X413" s="197"/>
      <c r="Y413" s="197"/>
      <c r="Z413" s="197"/>
    </row>
    <row r="414" spans="1:26" ht="15.75" customHeight="1" x14ac:dyDescent="0.25">
      <c r="A414" s="227"/>
      <c r="B414" s="197"/>
      <c r="C414" s="197"/>
      <c r="D414" s="197"/>
      <c r="E414" s="197"/>
      <c r="F414" s="197"/>
      <c r="G414" s="197"/>
      <c r="H414" s="197"/>
      <c r="I414" s="197"/>
      <c r="J414" s="197"/>
      <c r="K414" s="197"/>
      <c r="L414" s="197"/>
      <c r="M414" s="197"/>
      <c r="N414" s="197"/>
      <c r="O414" s="197"/>
      <c r="P414" s="197"/>
      <c r="Q414" s="197"/>
      <c r="R414" s="197"/>
      <c r="S414" s="197"/>
      <c r="T414" s="197"/>
      <c r="U414" s="197"/>
      <c r="V414" s="197"/>
      <c r="W414" s="197"/>
      <c r="X414" s="197"/>
      <c r="Y414" s="197"/>
      <c r="Z414" s="197"/>
    </row>
    <row r="415" spans="1:26" ht="15.75" customHeight="1" x14ac:dyDescent="0.25">
      <c r="A415" s="227"/>
      <c r="B415" s="197"/>
      <c r="C415" s="197"/>
      <c r="D415" s="197"/>
      <c r="E415" s="197"/>
      <c r="F415" s="197"/>
      <c r="G415" s="197"/>
      <c r="H415" s="197"/>
      <c r="I415" s="197"/>
      <c r="J415" s="197"/>
      <c r="K415" s="197"/>
      <c r="L415" s="197"/>
      <c r="M415" s="197"/>
      <c r="N415" s="197"/>
      <c r="O415" s="197"/>
      <c r="P415" s="197"/>
      <c r="Q415" s="197"/>
      <c r="R415" s="197"/>
      <c r="S415" s="197"/>
      <c r="T415" s="197"/>
      <c r="U415" s="197"/>
      <c r="V415" s="197"/>
      <c r="W415" s="197"/>
      <c r="X415" s="197"/>
      <c r="Y415" s="197"/>
      <c r="Z415" s="197"/>
    </row>
    <row r="416" spans="1:26" ht="15.75" customHeight="1" x14ac:dyDescent="0.25">
      <c r="A416" s="227"/>
      <c r="B416" s="197"/>
      <c r="C416" s="197"/>
      <c r="D416" s="197"/>
      <c r="E416" s="197"/>
      <c r="F416" s="197"/>
      <c r="G416" s="197"/>
      <c r="H416" s="197"/>
      <c r="I416" s="197"/>
      <c r="J416" s="197"/>
      <c r="K416" s="197"/>
      <c r="L416" s="197"/>
      <c r="M416" s="197"/>
      <c r="N416" s="197"/>
      <c r="O416" s="197"/>
      <c r="P416" s="197"/>
      <c r="Q416" s="197"/>
      <c r="R416" s="197"/>
      <c r="S416" s="197"/>
      <c r="T416" s="197"/>
      <c r="U416" s="197"/>
      <c r="V416" s="197"/>
      <c r="W416" s="197"/>
      <c r="X416" s="197"/>
      <c r="Y416" s="197"/>
      <c r="Z416" s="197"/>
    </row>
    <row r="417" spans="1:26" ht="15.75" customHeight="1" x14ac:dyDescent="0.25">
      <c r="A417" s="227"/>
      <c r="B417" s="197"/>
      <c r="C417" s="197"/>
      <c r="D417" s="197"/>
      <c r="E417" s="197"/>
      <c r="F417" s="197"/>
      <c r="G417" s="197"/>
      <c r="H417" s="197"/>
      <c r="I417" s="197"/>
      <c r="J417" s="197"/>
      <c r="K417" s="197"/>
      <c r="L417" s="197"/>
      <c r="M417" s="197"/>
      <c r="N417" s="197"/>
      <c r="O417" s="197"/>
      <c r="P417" s="197"/>
      <c r="Q417" s="197"/>
      <c r="R417" s="197"/>
      <c r="S417" s="197"/>
      <c r="T417" s="197"/>
      <c r="U417" s="197"/>
      <c r="V417" s="197"/>
      <c r="W417" s="197"/>
      <c r="X417" s="197"/>
      <c r="Y417" s="197"/>
      <c r="Z417" s="197"/>
    </row>
    <row r="418" spans="1:26" ht="15.75" customHeight="1" x14ac:dyDescent="0.25">
      <c r="A418" s="227"/>
      <c r="B418" s="197"/>
      <c r="C418" s="197"/>
      <c r="D418" s="197"/>
      <c r="E418" s="197"/>
      <c r="F418" s="197"/>
      <c r="G418" s="197"/>
      <c r="H418" s="197"/>
      <c r="I418" s="197"/>
      <c r="J418" s="197"/>
      <c r="K418" s="197"/>
      <c r="L418" s="197"/>
      <c r="M418" s="197"/>
      <c r="N418" s="197"/>
      <c r="O418" s="197"/>
      <c r="P418" s="197"/>
      <c r="Q418" s="197"/>
      <c r="R418" s="197"/>
      <c r="S418" s="197"/>
      <c r="T418" s="197"/>
      <c r="U418" s="197"/>
      <c r="V418" s="197"/>
      <c r="W418" s="197"/>
      <c r="X418" s="197"/>
      <c r="Y418" s="197"/>
      <c r="Z418" s="197"/>
    </row>
    <row r="419" spans="1:26" ht="15.75" customHeight="1" x14ac:dyDescent="0.25">
      <c r="A419" s="227"/>
      <c r="B419" s="197"/>
      <c r="C419" s="197"/>
      <c r="D419" s="197"/>
      <c r="E419" s="197"/>
      <c r="F419" s="197"/>
      <c r="G419" s="197"/>
      <c r="H419" s="197"/>
      <c r="I419" s="197"/>
      <c r="J419" s="197"/>
      <c r="K419" s="197"/>
      <c r="L419" s="197"/>
      <c r="M419" s="197"/>
      <c r="N419" s="197"/>
      <c r="O419" s="197"/>
      <c r="P419" s="197"/>
      <c r="Q419" s="197"/>
      <c r="R419" s="197"/>
      <c r="S419" s="197"/>
      <c r="T419" s="197"/>
      <c r="U419" s="197"/>
      <c r="V419" s="197"/>
      <c r="W419" s="197"/>
      <c r="X419" s="197"/>
      <c r="Y419" s="197"/>
      <c r="Z419" s="197"/>
    </row>
    <row r="420" spans="1:26" ht="15.75" customHeight="1" x14ac:dyDescent="0.25">
      <c r="A420" s="227"/>
      <c r="B420" s="197"/>
      <c r="C420" s="197"/>
      <c r="D420" s="197"/>
      <c r="E420" s="197"/>
      <c r="F420" s="197"/>
      <c r="G420" s="197"/>
      <c r="H420" s="197"/>
      <c r="I420" s="197"/>
      <c r="J420" s="197"/>
      <c r="K420" s="197"/>
      <c r="L420" s="197"/>
      <c r="M420" s="197"/>
      <c r="N420" s="197"/>
      <c r="O420" s="197"/>
      <c r="P420" s="197"/>
      <c r="Q420" s="197"/>
      <c r="R420" s="197"/>
      <c r="S420" s="197"/>
      <c r="T420" s="197"/>
      <c r="U420" s="197"/>
      <c r="V420" s="197"/>
      <c r="W420" s="197"/>
      <c r="X420" s="197"/>
      <c r="Y420" s="197"/>
      <c r="Z420" s="197"/>
    </row>
    <row r="421" spans="1:26" ht="15.75" customHeight="1" x14ac:dyDescent="0.25">
      <c r="A421" s="227"/>
      <c r="B421" s="197"/>
      <c r="C421" s="197"/>
      <c r="D421" s="197"/>
      <c r="E421" s="197"/>
      <c r="F421" s="197"/>
      <c r="G421" s="197"/>
      <c r="H421" s="197"/>
      <c r="I421" s="197"/>
      <c r="J421" s="197"/>
      <c r="K421" s="197"/>
      <c r="L421" s="197"/>
      <c r="M421" s="197"/>
      <c r="N421" s="197"/>
      <c r="O421" s="197"/>
      <c r="P421" s="197"/>
      <c r="Q421" s="197"/>
      <c r="R421" s="197"/>
      <c r="S421" s="197"/>
      <c r="T421" s="197"/>
      <c r="U421" s="197"/>
      <c r="V421" s="197"/>
      <c r="W421" s="197"/>
      <c r="X421" s="197"/>
      <c r="Y421" s="197"/>
      <c r="Z421" s="197"/>
    </row>
    <row r="422" spans="1:26" ht="15.75" customHeight="1" x14ac:dyDescent="0.25">
      <c r="A422" s="227"/>
      <c r="B422" s="197"/>
      <c r="C422" s="197"/>
      <c r="D422" s="197"/>
      <c r="E422" s="197"/>
      <c r="F422" s="197"/>
      <c r="G422" s="197"/>
      <c r="H422" s="197"/>
      <c r="I422" s="197"/>
      <c r="J422" s="197"/>
      <c r="K422" s="197"/>
      <c r="L422" s="197"/>
      <c r="M422" s="197"/>
      <c r="N422" s="197"/>
      <c r="O422" s="197"/>
      <c r="P422" s="197"/>
      <c r="Q422" s="197"/>
      <c r="R422" s="197"/>
      <c r="S422" s="197"/>
      <c r="T422" s="197"/>
      <c r="U422" s="197"/>
      <c r="V422" s="197"/>
      <c r="W422" s="197"/>
      <c r="X422" s="197"/>
      <c r="Y422" s="197"/>
      <c r="Z422" s="197"/>
    </row>
    <row r="423" spans="1:26" ht="15.75" customHeight="1" x14ac:dyDescent="0.25">
      <c r="A423" s="227"/>
      <c r="B423" s="197"/>
      <c r="C423" s="197"/>
      <c r="D423" s="197"/>
      <c r="E423" s="197"/>
      <c r="F423" s="197"/>
      <c r="G423" s="197"/>
      <c r="H423" s="197"/>
      <c r="I423" s="197"/>
      <c r="J423" s="197"/>
      <c r="K423" s="197"/>
      <c r="L423" s="197"/>
      <c r="M423" s="197"/>
      <c r="N423" s="197"/>
      <c r="O423" s="197"/>
      <c r="P423" s="197"/>
      <c r="Q423" s="197"/>
      <c r="R423" s="197"/>
      <c r="S423" s="197"/>
      <c r="T423" s="197"/>
      <c r="U423" s="197"/>
      <c r="V423" s="197"/>
      <c r="W423" s="197"/>
      <c r="X423" s="197"/>
      <c r="Y423" s="197"/>
      <c r="Z423" s="197"/>
    </row>
    <row r="424" spans="1:26" ht="15.75" customHeight="1" x14ac:dyDescent="0.25">
      <c r="A424" s="227"/>
      <c r="B424" s="197"/>
      <c r="C424" s="197"/>
      <c r="D424" s="197"/>
      <c r="E424" s="197"/>
      <c r="F424" s="197"/>
      <c r="G424" s="197"/>
      <c r="H424" s="197"/>
      <c r="I424" s="197"/>
      <c r="J424" s="197"/>
      <c r="K424" s="197"/>
      <c r="L424" s="197"/>
      <c r="M424" s="197"/>
      <c r="N424" s="197"/>
      <c r="O424" s="197"/>
      <c r="P424" s="197"/>
      <c r="Q424" s="197"/>
      <c r="R424" s="197"/>
      <c r="S424" s="197"/>
      <c r="T424" s="197"/>
      <c r="U424" s="197"/>
      <c r="V424" s="197"/>
      <c r="W424" s="197"/>
      <c r="X424" s="197"/>
      <c r="Y424" s="197"/>
      <c r="Z424" s="197"/>
    </row>
    <row r="425" spans="1:26" ht="15.75" customHeight="1" x14ac:dyDescent="0.25">
      <c r="A425" s="227"/>
      <c r="B425" s="197"/>
      <c r="C425" s="197"/>
      <c r="D425" s="197"/>
      <c r="E425" s="197"/>
      <c r="F425" s="197"/>
      <c r="G425" s="197"/>
      <c r="H425" s="197"/>
      <c r="I425" s="197"/>
      <c r="J425" s="197"/>
      <c r="K425" s="197"/>
      <c r="L425" s="197"/>
      <c r="M425" s="197"/>
      <c r="N425" s="197"/>
      <c r="O425" s="197"/>
      <c r="P425" s="197"/>
      <c r="Q425" s="197"/>
      <c r="R425" s="197"/>
      <c r="S425" s="197"/>
      <c r="T425" s="197"/>
      <c r="U425" s="197"/>
      <c r="V425" s="197"/>
      <c r="W425" s="197"/>
      <c r="X425" s="197"/>
      <c r="Y425" s="197"/>
      <c r="Z425" s="197"/>
    </row>
    <row r="426" spans="1:26" ht="15.75" customHeight="1" x14ac:dyDescent="0.25">
      <c r="A426" s="227"/>
      <c r="B426" s="197"/>
      <c r="C426" s="197"/>
      <c r="D426" s="197"/>
      <c r="E426" s="197"/>
      <c r="F426" s="197"/>
      <c r="G426" s="197"/>
      <c r="H426" s="197"/>
      <c r="I426" s="197"/>
      <c r="J426" s="197"/>
      <c r="K426" s="197"/>
      <c r="L426" s="197"/>
      <c r="M426" s="197"/>
      <c r="N426" s="197"/>
      <c r="O426" s="197"/>
      <c r="P426" s="197"/>
      <c r="Q426" s="197"/>
      <c r="R426" s="197"/>
      <c r="S426" s="197"/>
      <c r="T426" s="197"/>
      <c r="U426" s="197"/>
      <c r="V426" s="197"/>
      <c r="W426" s="197"/>
      <c r="X426" s="197"/>
      <c r="Y426" s="197"/>
      <c r="Z426" s="197"/>
    </row>
    <row r="427" spans="1:26" ht="15.75" customHeight="1" x14ac:dyDescent="0.25">
      <c r="A427" s="227"/>
      <c r="B427" s="197"/>
      <c r="C427" s="197"/>
      <c r="D427" s="197"/>
      <c r="E427" s="197"/>
      <c r="F427" s="197"/>
      <c r="G427" s="197"/>
      <c r="H427" s="197"/>
      <c r="I427" s="197"/>
      <c r="J427" s="197"/>
      <c r="K427" s="197"/>
      <c r="L427" s="197"/>
      <c r="M427" s="197"/>
      <c r="N427" s="197"/>
      <c r="O427" s="197"/>
      <c r="P427" s="197"/>
      <c r="Q427" s="197"/>
      <c r="R427" s="197"/>
      <c r="S427" s="197"/>
      <c r="T427" s="197"/>
      <c r="U427" s="197"/>
      <c r="V427" s="197"/>
      <c r="W427" s="197"/>
      <c r="X427" s="197"/>
      <c r="Y427" s="197"/>
      <c r="Z427" s="197"/>
    </row>
    <row r="428" spans="1:26" ht="15.75" customHeight="1" x14ac:dyDescent="0.25">
      <c r="A428" s="227"/>
      <c r="B428" s="197"/>
      <c r="C428" s="197"/>
      <c r="D428" s="197"/>
      <c r="E428" s="197"/>
      <c r="F428" s="197"/>
      <c r="G428" s="197"/>
      <c r="H428" s="197"/>
      <c r="I428" s="197"/>
      <c r="J428" s="197"/>
      <c r="K428" s="197"/>
      <c r="L428" s="197"/>
      <c r="M428" s="197"/>
      <c r="N428" s="197"/>
      <c r="O428" s="197"/>
      <c r="P428" s="197"/>
      <c r="Q428" s="197"/>
      <c r="R428" s="197"/>
      <c r="S428" s="197"/>
      <c r="T428" s="197"/>
      <c r="U428" s="197"/>
      <c r="V428" s="197"/>
      <c r="W428" s="197"/>
      <c r="X428" s="197"/>
      <c r="Y428" s="197"/>
      <c r="Z428" s="197"/>
    </row>
    <row r="429" spans="1:26" ht="15.75" customHeight="1" x14ac:dyDescent="0.25">
      <c r="A429" s="227"/>
      <c r="B429" s="197"/>
      <c r="C429" s="197"/>
      <c r="D429" s="197"/>
      <c r="E429" s="197"/>
      <c r="F429" s="197"/>
      <c r="G429" s="197"/>
      <c r="H429" s="197"/>
      <c r="I429" s="197"/>
      <c r="J429" s="197"/>
      <c r="K429" s="197"/>
      <c r="L429" s="197"/>
      <c r="M429" s="197"/>
      <c r="N429" s="197"/>
      <c r="O429" s="197"/>
      <c r="P429" s="197"/>
      <c r="Q429" s="197"/>
      <c r="R429" s="197"/>
      <c r="S429" s="197"/>
      <c r="T429" s="197"/>
      <c r="U429" s="197"/>
      <c r="V429" s="197"/>
      <c r="W429" s="197"/>
      <c r="X429" s="197"/>
      <c r="Y429" s="197"/>
      <c r="Z429" s="197"/>
    </row>
    <row r="430" spans="1:26" ht="15.75" customHeight="1" x14ac:dyDescent="0.25">
      <c r="A430" s="227"/>
      <c r="B430" s="197"/>
      <c r="C430" s="197"/>
      <c r="D430" s="197"/>
      <c r="E430" s="197"/>
      <c r="F430" s="197"/>
      <c r="G430" s="197"/>
      <c r="H430" s="197"/>
      <c r="I430" s="197"/>
      <c r="J430" s="197"/>
      <c r="K430" s="197"/>
      <c r="L430" s="197"/>
      <c r="M430" s="197"/>
      <c r="N430" s="197"/>
      <c r="O430" s="197"/>
      <c r="P430" s="197"/>
      <c r="Q430" s="197"/>
      <c r="R430" s="197"/>
      <c r="S430" s="197"/>
      <c r="T430" s="197"/>
      <c r="U430" s="197"/>
      <c r="V430" s="197"/>
      <c r="W430" s="197"/>
      <c r="X430" s="197"/>
      <c r="Y430" s="197"/>
      <c r="Z430" s="197"/>
    </row>
    <row r="431" spans="1:26" ht="15.75" customHeight="1" x14ac:dyDescent="0.25">
      <c r="A431" s="227"/>
      <c r="B431" s="197"/>
      <c r="C431" s="197"/>
      <c r="D431" s="197"/>
      <c r="E431" s="197"/>
      <c r="F431" s="197"/>
      <c r="G431" s="197"/>
      <c r="H431" s="197"/>
      <c r="I431" s="197"/>
      <c r="J431" s="197"/>
      <c r="K431" s="197"/>
      <c r="L431" s="197"/>
      <c r="M431" s="197"/>
      <c r="N431" s="197"/>
      <c r="O431" s="197"/>
      <c r="P431" s="197"/>
      <c r="Q431" s="197"/>
      <c r="R431" s="197"/>
      <c r="S431" s="197"/>
      <c r="T431" s="197"/>
      <c r="U431" s="197"/>
      <c r="V431" s="197"/>
      <c r="W431" s="197"/>
      <c r="X431" s="197"/>
      <c r="Y431" s="197"/>
      <c r="Z431" s="197"/>
    </row>
    <row r="432" spans="1:26" ht="15.75" customHeight="1" x14ac:dyDescent="0.25">
      <c r="A432" s="227"/>
      <c r="B432" s="197"/>
      <c r="C432" s="197"/>
      <c r="D432" s="197"/>
      <c r="E432" s="197"/>
      <c r="F432" s="197"/>
      <c r="G432" s="197"/>
      <c r="H432" s="197"/>
      <c r="I432" s="197"/>
      <c r="J432" s="197"/>
      <c r="K432" s="197"/>
      <c r="L432" s="197"/>
      <c r="M432" s="197"/>
      <c r="N432" s="197"/>
      <c r="O432" s="197"/>
      <c r="P432" s="197"/>
      <c r="Q432" s="197"/>
      <c r="R432" s="197"/>
      <c r="S432" s="197"/>
      <c r="T432" s="197"/>
      <c r="U432" s="197"/>
      <c r="V432" s="197"/>
      <c r="W432" s="197"/>
      <c r="X432" s="197"/>
      <c r="Y432" s="197"/>
      <c r="Z432" s="197"/>
    </row>
    <row r="433" spans="1:26" ht="15.75" customHeight="1" x14ac:dyDescent="0.25">
      <c r="A433" s="227"/>
      <c r="B433" s="197"/>
      <c r="C433" s="197"/>
      <c r="D433" s="197"/>
      <c r="E433" s="197"/>
      <c r="F433" s="197"/>
      <c r="G433" s="197"/>
      <c r="H433" s="197"/>
      <c r="I433" s="197"/>
      <c r="J433" s="197"/>
      <c r="K433" s="197"/>
      <c r="L433" s="197"/>
      <c r="M433" s="197"/>
      <c r="N433" s="197"/>
      <c r="O433" s="197"/>
      <c r="P433" s="197"/>
      <c r="Q433" s="197"/>
      <c r="R433" s="197"/>
      <c r="S433" s="197"/>
      <c r="T433" s="197"/>
      <c r="U433" s="197"/>
      <c r="V433" s="197"/>
      <c r="W433" s="197"/>
      <c r="X433" s="197"/>
      <c r="Y433" s="197"/>
      <c r="Z433" s="197"/>
    </row>
    <row r="434" spans="1:26" ht="15.75" customHeight="1" x14ac:dyDescent="0.25">
      <c r="A434" s="227"/>
      <c r="B434" s="197"/>
      <c r="C434" s="197"/>
      <c r="D434" s="197"/>
      <c r="E434" s="197"/>
      <c r="F434" s="197"/>
      <c r="G434" s="197"/>
      <c r="H434" s="197"/>
      <c r="I434" s="197"/>
      <c r="J434" s="197"/>
      <c r="K434" s="197"/>
      <c r="L434" s="197"/>
      <c r="M434" s="197"/>
      <c r="N434" s="197"/>
      <c r="O434" s="197"/>
      <c r="P434" s="197"/>
      <c r="Q434" s="197"/>
      <c r="R434" s="197"/>
      <c r="S434" s="197"/>
      <c r="T434" s="197"/>
      <c r="U434" s="197"/>
      <c r="V434" s="197"/>
      <c r="W434" s="197"/>
      <c r="X434" s="197"/>
      <c r="Y434" s="197"/>
      <c r="Z434" s="197"/>
    </row>
    <row r="435" spans="1:26" ht="15.75" customHeight="1" x14ac:dyDescent="0.25">
      <c r="A435" s="227"/>
      <c r="B435" s="197"/>
      <c r="C435" s="197"/>
      <c r="D435" s="197"/>
      <c r="E435" s="197"/>
      <c r="F435" s="197"/>
      <c r="G435" s="197"/>
      <c r="H435" s="197"/>
      <c r="I435" s="197"/>
      <c r="J435" s="197"/>
      <c r="K435" s="197"/>
      <c r="L435" s="197"/>
      <c r="M435" s="197"/>
      <c r="N435" s="197"/>
      <c r="O435" s="197"/>
      <c r="P435" s="197"/>
      <c r="Q435" s="197"/>
      <c r="R435" s="197"/>
      <c r="S435" s="197"/>
      <c r="T435" s="197"/>
      <c r="U435" s="197"/>
      <c r="V435" s="197"/>
      <c r="W435" s="197"/>
      <c r="X435" s="197"/>
      <c r="Y435" s="197"/>
      <c r="Z435" s="197"/>
    </row>
    <row r="436" spans="1:26" ht="15.75" customHeight="1" x14ac:dyDescent="0.25">
      <c r="A436" s="227"/>
      <c r="B436" s="197"/>
      <c r="C436" s="197"/>
      <c r="D436" s="197"/>
      <c r="E436" s="197"/>
      <c r="F436" s="197"/>
      <c r="G436" s="197"/>
      <c r="H436" s="197"/>
      <c r="I436" s="197"/>
      <c r="J436" s="197"/>
      <c r="K436" s="197"/>
      <c r="L436" s="197"/>
      <c r="M436" s="197"/>
      <c r="N436" s="197"/>
      <c r="O436" s="197"/>
      <c r="P436" s="197"/>
      <c r="Q436" s="197"/>
      <c r="R436" s="197"/>
      <c r="S436" s="197"/>
      <c r="T436" s="197"/>
      <c r="U436" s="197"/>
      <c r="V436" s="197"/>
      <c r="W436" s="197"/>
      <c r="X436" s="197"/>
      <c r="Y436" s="197"/>
      <c r="Z436" s="197"/>
    </row>
    <row r="437" spans="1:26" ht="15.75" customHeight="1" x14ac:dyDescent="0.25">
      <c r="A437" s="227"/>
      <c r="B437" s="197"/>
      <c r="C437" s="197"/>
      <c r="D437" s="197"/>
      <c r="E437" s="197"/>
      <c r="F437" s="197"/>
      <c r="G437" s="197"/>
      <c r="H437" s="197"/>
      <c r="I437" s="197"/>
      <c r="J437" s="197"/>
      <c r="K437" s="197"/>
      <c r="L437" s="197"/>
      <c r="M437" s="197"/>
      <c r="N437" s="197"/>
      <c r="O437" s="197"/>
      <c r="P437" s="197"/>
      <c r="Q437" s="197"/>
      <c r="R437" s="197"/>
      <c r="S437" s="197"/>
      <c r="T437" s="197"/>
      <c r="U437" s="197"/>
      <c r="V437" s="197"/>
      <c r="W437" s="197"/>
      <c r="X437" s="197"/>
      <c r="Y437" s="197"/>
      <c r="Z437" s="197"/>
    </row>
    <row r="438" spans="1:26" ht="15.75" customHeight="1" x14ac:dyDescent="0.25">
      <c r="A438" s="227"/>
      <c r="B438" s="197"/>
      <c r="C438" s="197"/>
      <c r="D438" s="197"/>
      <c r="E438" s="197"/>
      <c r="F438" s="197"/>
      <c r="G438" s="197"/>
      <c r="H438" s="197"/>
      <c r="I438" s="197"/>
      <c r="J438" s="197"/>
      <c r="K438" s="197"/>
      <c r="L438" s="197"/>
      <c r="M438" s="197"/>
      <c r="N438" s="197"/>
      <c r="O438" s="197"/>
      <c r="P438" s="197"/>
      <c r="Q438" s="197"/>
      <c r="R438" s="197"/>
      <c r="S438" s="197"/>
      <c r="T438" s="197"/>
      <c r="U438" s="197"/>
      <c r="V438" s="197"/>
      <c r="W438" s="197"/>
      <c r="X438" s="197"/>
      <c r="Y438" s="197"/>
      <c r="Z438" s="197"/>
    </row>
    <row r="439" spans="1:26" ht="15.75" customHeight="1" x14ac:dyDescent="0.25">
      <c r="A439" s="227"/>
      <c r="B439" s="197"/>
      <c r="C439" s="197"/>
      <c r="D439" s="197"/>
      <c r="E439" s="197"/>
      <c r="F439" s="197"/>
      <c r="G439" s="197"/>
      <c r="H439" s="197"/>
      <c r="I439" s="197"/>
      <c r="J439" s="197"/>
      <c r="K439" s="197"/>
      <c r="L439" s="197"/>
      <c r="M439" s="197"/>
      <c r="N439" s="197"/>
      <c r="O439" s="197"/>
      <c r="P439" s="197"/>
      <c r="Q439" s="197"/>
      <c r="R439" s="197"/>
      <c r="S439" s="197"/>
      <c r="T439" s="197"/>
      <c r="U439" s="197"/>
      <c r="V439" s="197"/>
      <c r="W439" s="197"/>
      <c r="X439" s="197"/>
      <c r="Y439" s="197"/>
      <c r="Z439" s="197"/>
    </row>
    <row r="440" spans="1:26" ht="15.75" customHeight="1" x14ac:dyDescent="0.25">
      <c r="A440" s="227"/>
      <c r="B440" s="197"/>
      <c r="C440" s="197"/>
      <c r="D440" s="197"/>
      <c r="E440" s="197"/>
      <c r="F440" s="197"/>
      <c r="G440" s="197"/>
      <c r="H440" s="197"/>
      <c r="I440" s="197"/>
      <c r="J440" s="197"/>
      <c r="K440" s="197"/>
      <c r="L440" s="197"/>
      <c r="M440" s="197"/>
      <c r="N440" s="197"/>
      <c r="O440" s="197"/>
      <c r="P440" s="197"/>
      <c r="Q440" s="197"/>
      <c r="R440" s="197"/>
      <c r="S440" s="197"/>
      <c r="T440" s="197"/>
      <c r="U440" s="197"/>
      <c r="V440" s="197"/>
      <c r="W440" s="197"/>
      <c r="X440" s="197"/>
      <c r="Y440" s="197"/>
      <c r="Z440" s="197"/>
    </row>
    <row r="441" spans="1:26" ht="15.75" customHeight="1" x14ac:dyDescent="0.25">
      <c r="A441" s="227"/>
      <c r="B441" s="197"/>
      <c r="C441" s="197"/>
      <c r="D441" s="197"/>
      <c r="E441" s="197"/>
      <c r="F441" s="197"/>
      <c r="G441" s="197"/>
      <c r="H441" s="197"/>
      <c r="I441" s="197"/>
      <c r="J441" s="197"/>
      <c r="K441" s="197"/>
      <c r="L441" s="197"/>
      <c r="M441" s="197"/>
      <c r="N441" s="197"/>
      <c r="O441" s="197"/>
      <c r="P441" s="197"/>
      <c r="Q441" s="197"/>
      <c r="R441" s="197"/>
      <c r="S441" s="197"/>
      <c r="T441" s="197"/>
      <c r="U441" s="197"/>
      <c r="V441" s="197"/>
      <c r="W441" s="197"/>
      <c r="X441" s="197"/>
      <c r="Y441" s="197"/>
      <c r="Z441" s="197"/>
    </row>
    <row r="442" spans="1:26" ht="15.75" customHeight="1" x14ac:dyDescent="0.25">
      <c r="A442" s="227"/>
      <c r="B442" s="197"/>
      <c r="C442" s="197"/>
      <c r="D442" s="197"/>
      <c r="E442" s="197"/>
      <c r="F442" s="197"/>
      <c r="G442" s="197"/>
      <c r="H442" s="197"/>
      <c r="I442" s="197"/>
      <c r="J442" s="197"/>
      <c r="K442" s="197"/>
      <c r="L442" s="197"/>
      <c r="M442" s="197"/>
      <c r="N442" s="197"/>
      <c r="O442" s="197"/>
      <c r="P442" s="197"/>
      <c r="Q442" s="197"/>
      <c r="R442" s="197"/>
      <c r="S442" s="197"/>
      <c r="T442" s="197"/>
      <c r="U442" s="197"/>
      <c r="V442" s="197"/>
      <c r="W442" s="197"/>
      <c r="X442" s="197"/>
      <c r="Y442" s="197"/>
      <c r="Z442" s="197"/>
    </row>
    <row r="443" spans="1:26" ht="15.75" customHeight="1" x14ac:dyDescent="0.25">
      <c r="A443" s="227"/>
      <c r="B443" s="197"/>
      <c r="C443" s="197"/>
      <c r="D443" s="197"/>
      <c r="E443" s="197"/>
      <c r="F443" s="197"/>
      <c r="G443" s="197"/>
      <c r="H443" s="197"/>
      <c r="I443" s="197"/>
      <c r="J443" s="197"/>
      <c r="K443" s="197"/>
      <c r="L443" s="197"/>
      <c r="M443" s="197"/>
      <c r="N443" s="197"/>
      <c r="O443" s="197"/>
      <c r="P443" s="197"/>
      <c r="Q443" s="197"/>
      <c r="R443" s="197"/>
      <c r="S443" s="197"/>
      <c r="T443" s="197"/>
      <c r="U443" s="197"/>
      <c r="V443" s="197"/>
      <c r="W443" s="197"/>
      <c r="X443" s="197"/>
      <c r="Y443" s="197"/>
      <c r="Z443" s="197"/>
    </row>
    <row r="444" spans="1:26" ht="15.75" customHeight="1" x14ac:dyDescent="0.25">
      <c r="A444" s="227"/>
      <c r="B444" s="197"/>
      <c r="C444" s="197"/>
      <c r="D444" s="197"/>
      <c r="E444" s="197"/>
      <c r="F444" s="197"/>
      <c r="G444" s="197"/>
      <c r="H444" s="197"/>
      <c r="I444" s="197"/>
      <c r="J444" s="197"/>
      <c r="K444" s="197"/>
      <c r="L444" s="197"/>
      <c r="M444" s="197"/>
      <c r="N444" s="197"/>
      <c r="O444" s="197"/>
      <c r="P444" s="197"/>
      <c r="Q444" s="197"/>
      <c r="R444" s="197"/>
      <c r="S444" s="197"/>
      <c r="T444" s="197"/>
      <c r="U444" s="197"/>
      <c r="V444" s="197"/>
      <c r="W444" s="197"/>
      <c r="X444" s="197"/>
      <c r="Y444" s="197"/>
      <c r="Z444" s="197"/>
    </row>
    <row r="445" spans="1:26" ht="15.75" customHeight="1" x14ac:dyDescent="0.25">
      <c r="A445" s="227"/>
      <c r="B445" s="197"/>
      <c r="C445" s="197"/>
      <c r="D445" s="197"/>
      <c r="E445" s="197"/>
      <c r="F445" s="197"/>
      <c r="G445" s="197"/>
      <c r="H445" s="197"/>
      <c r="I445" s="197"/>
      <c r="J445" s="197"/>
      <c r="K445" s="197"/>
      <c r="L445" s="197"/>
      <c r="M445" s="197"/>
      <c r="N445" s="197"/>
      <c r="O445" s="197"/>
      <c r="P445" s="197"/>
      <c r="Q445" s="197"/>
      <c r="R445" s="197"/>
      <c r="S445" s="197"/>
      <c r="T445" s="197"/>
      <c r="U445" s="197"/>
      <c r="V445" s="197"/>
      <c r="W445" s="197"/>
      <c r="X445" s="197"/>
      <c r="Y445" s="197"/>
      <c r="Z445" s="197"/>
    </row>
    <row r="446" spans="1:26" ht="15.75" customHeight="1" x14ac:dyDescent="0.25">
      <c r="A446" s="227"/>
      <c r="B446" s="197"/>
      <c r="C446" s="197"/>
      <c r="D446" s="197"/>
      <c r="E446" s="197"/>
      <c r="F446" s="197"/>
      <c r="G446" s="197"/>
      <c r="H446" s="197"/>
      <c r="I446" s="197"/>
      <c r="J446" s="197"/>
      <c r="K446" s="197"/>
      <c r="L446" s="197"/>
      <c r="M446" s="197"/>
      <c r="N446" s="197"/>
      <c r="O446" s="197"/>
      <c r="P446" s="197"/>
      <c r="Q446" s="197"/>
      <c r="R446" s="197"/>
      <c r="S446" s="197"/>
      <c r="T446" s="197"/>
      <c r="U446" s="197"/>
      <c r="V446" s="197"/>
      <c r="W446" s="197"/>
      <c r="X446" s="197"/>
      <c r="Y446" s="197"/>
      <c r="Z446" s="197"/>
    </row>
    <row r="447" spans="1:26" ht="15.75" customHeight="1" x14ac:dyDescent="0.25">
      <c r="A447" s="227"/>
      <c r="B447" s="197"/>
      <c r="C447" s="197"/>
      <c r="D447" s="197"/>
      <c r="E447" s="197"/>
      <c r="F447" s="197"/>
      <c r="G447" s="197"/>
      <c r="H447" s="197"/>
      <c r="I447" s="197"/>
      <c r="J447" s="197"/>
      <c r="K447" s="197"/>
      <c r="L447" s="197"/>
      <c r="M447" s="197"/>
      <c r="N447" s="197"/>
      <c r="O447" s="197"/>
      <c r="P447" s="197"/>
      <c r="Q447" s="197"/>
      <c r="R447" s="197"/>
      <c r="S447" s="197"/>
      <c r="T447" s="197"/>
      <c r="U447" s="197"/>
      <c r="V447" s="197"/>
      <c r="W447" s="197"/>
      <c r="X447" s="197"/>
      <c r="Y447" s="197"/>
      <c r="Z447" s="197"/>
    </row>
    <row r="448" spans="1:26" ht="15.75" customHeight="1" x14ac:dyDescent="0.25">
      <c r="A448" s="227"/>
      <c r="B448" s="197"/>
      <c r="C448" s="197"/>
      <c r="D448" s="197"/>
      <c r="E448" s="197"/>
      <c r="F448" s="197"/>
      <c r="G448" s="197"/>
      <c r="H448" s="197"/>
      <c r="I448" s="197"/>
      <c r="J448" s="197"/>
      <c r="K448" s="197"/>
      <c r="L448" s="197"/>
      <c r="M448" s="197"/>
      <c r="N448" s="197"/>
      <c r="O448" s="197"/>
      <c r="P448" s="197"/>
      <c r="Q448" s="197"/>
      <c r="R448" s="197"/>
      <c r="S448" s="197"/>
      <c r="T448" s="197"/>
      <c r="U448" s="197"/>
      <c r="V448" s="197"/>
      <c r="W448" s="197"/>
      <c r="X448" s="197"/>
      <c r="Y448" s="197"/>
      <c r="Z448" s="197"/>
    </row>
    <row r="449" spans="1:26" ht="15.75" customHeight="1" x14ac:dyDescent="0.25">
      <c r="A449" s="227"/>
      <c r="B449" s="197"/>
      <c r="C449" s="197"/>
      <c r="D449" s="197"/>
      <c r="E449" s="197"/>
      <c r="F449" s="197"/>
      <c r="G449" s="197"/>
      <c r="H449" s="197"/>
      <c r="I449" s="197"/>
      <c r="J449" s="197"/>
      <c r="K449" s="197"/>
      <c r="L449" s="197"/>
      <c r="M449" s="197"/>
      <c r="N449" s="197"/>
      <c r="O449" s="197"/>
      <c r="P449" s="197"/>
      <c r="Q449" s="197"/>
      <c r="R449" s="197"/>
      <c r="S449" s="197"/>
      <c r="T449" s="197"/>
      <c r="U449" s="197"/>
      <c r="V449" s="197"/>
      <c r="W449" s="197"/>
      <c r="X449" s="197"/>
      <c r="Y449" s="197"/>
      <c r="Z449" s="197"/>
    </row>
    <row r="450" spans="1:26" ht="15.75" customHeight="1" x14ac:dyDescent="0.25">
      <c r="A450" s="227"/>
      <c r="B450" s="197"/>
      <c r="C450" s="197"/>
      <c r="D450" s="197"/>
      <c r="E450" s="197"/>
      <c r="F450" s="197"/>
      <c r="G450" s="197"/>
      <c r="H450" s="197"/>
      <c r="I450" s="197"/>
      <c r="J450" s="197"/>
      <c r="K450" s="197"/>
      <c r="L450" s="197"/>
      <c r="M450" s="197"/>
      <c r="N450" s="197"/>
      <c r="O450" s="197"/>
      <c r="P450" s="197"/>
      <c r="Q450" s="197"/>
      <c r="R450" s="197"/>
      <c r="S450" s="197"/>
      <c r="T450" s="197"/>
      <c r="U450" s="197"/>
      <c r="V450" s="197"/>
      <c r="W450" s="197"/>
      <c r="X450" s="197"/>
      <c r="Y450" s="197"/>
      <c r="Z450" s="197"/>
    </row>
    <row r="451" spans="1:26" ht="15.75" customHeight="1" x14ac:dyDescent="0.25">
      <c r="A451" s="227"/>
      <c r="B451" s="197"/>
      <c r="C451" s="197"/>
      <c r="D451" s="197"/>
      <c r="E451" s="197"/>
      <c r="F451" s="197"/>
      <c r="G451" s="197"/>
      <c r="H451" s="197"/>
      <c r="I451" s="197"/>
      <c r="J451" s="197"/>
      <c r="K451" s="197"/>
      <c r="L451" s="197"/>
      <c r="M451" s="197"/>
      <c r="N451" s="197"/>
      <c r="O451" s="197"/>
      <c r="P451" s="197"/>
      <c r="Q451" s="197"/>
      <c r="R451" s="197"/>
      <c r="S451" s="197"/>
      <c r="T451" s="197"/>
      <c r="U451" s="197"/>
      <c r="V451" s="197"/>
      <c r="W451" s="197"/>
      <c r="X451" s="197"/>
      <c r="Y451" s="197"/>
      <c r="Z451" s="197"/>
    </row>
    <row r="452" spans="1:26" ht="15.75" customHeight="1" x14ac:dyDescent="0.25">
      <c r="A452" s="227"/>
      <c r="B452" s="197"/>
      <c r="C452" s="197"/>
      <c r="D452" s="197"/>
      <c r="E452" s="197"/>
      <c r="F452" s="197"/>
      <c r="G452" s="197"/>
      <c r="H452" s="197"/>
      <c r="I452" s="197"/>
      <c r="J452" s="197"/>
      <c r="K452" s="197"/>
      <c r="L452" s="197"/>
      <c r="M452" s="197"/>
      <c r="N452" s="197"/>
      <c r="O452" s="197"/>
      <c r="P452" s="197"/>
      <c r="Q452" s="197"/>
      <c r="R452" s="197"/>
      <c r="S452" s="197"/>
      <c r="T452" s="197"/>
      <c r="U452" s="197"/>
      <c r="V452" s="197"/>
      <c r="W452" s="197"/>
      <c r="X452" s="197"/>
      <c r="Y452" s="197"/>
      <c r="Z452" s="197"/>
    </row>
    <row r="453" spans="1:26" ht="15.75" customHeight="1" x14ac:dyDescent="0.25">
      <c r="A453" s="227"/>
      <c r="B453" s="197"/>
      <c r="C453" s="197"/>
      <c r="D453" s="197"/>
      <c r="E453" s="197"/>
      <c r="F453" s="197"/>
      <c r="G453" s="197"/>
      <c r="H453" s="197"/>
      <c r="I453" s="197"/>
      <c r="J453" s="197"/>
      <c r="K453" s="197"/>
      <c r="L453" s="197"/>
      <c r="M453" s="197"/>
      <c r="N453" s="197"/>
      <c r="O453" s="197"/>
      <c r="P453" s="197"/>
      <c r="Q453" s="197"/>
      <c r="R453" s="197"/>
      <c r="S453" s="197"/>
      <c r="T453" s="197"/>
      <c r="U453" s="197"/>
      <c r="V453" s="197"/>
      <c r="W453" s="197"/>
      <c r="X453" s="197"/>
      <c r="Y453" s="197"/>
      <c r="Z453" s="197"/>
    </row>
    <row r="454" spans="1:26" ht="15.75" customHeight="1" x14ac:dyDescent="0.25">
      <c r="A454" s="227"/>
      <c r="B454" s="197"/>
      <c r="C454" s="197"/>
      <c r="D454" s="197"/>
      <c r="E454" s="197"/>
      <c r="F454" s="197"/>
      <c r="G454" s="197"/>
      <c r="H454" s="197"/>
      <c r="I454" s="197"/>
      <c r="J454" s="197"/>
      <c r="K454" s="197"/>
      <c r="L454" s="197"/>
      <c r="M454" s="197"/>
      <c r="N454" s="197"/>
      <c r="O454" s="197"/>
      <c r="P454" s="197"/>
      <c r="Q454" s="197"/>
      <c r="R454" s="197"/>
      <c r="S454" s="197"/>
      <c r="T454" s="197"/>
      <c r="U454" s="197"/>
      <c r="V454" s="197"/>
      <c r="W454" s="197"/>
      <c r="X454" s="197"/>
      <c r="Y454" s="197"/>
      <c r="Z454" s="197"/>
    </row>
    <row r="455" spans="1:26" ht="15.75" customHeight="1" x14ac:dyDescent="0.25">
      <c r="A455" s="227"/>
      <c r="B455" s="197"/>
      <c r="C455" s="197"/>
      <c r="D455" s="197"/>
      <c r="E455" s="197"/>
      <c r="F455" s="197"/>
      <c r="G455" s="197"/>
      <c r="H455" s="197"/>
      <c r="I455" s="197"/>
      <c r="J455" s="197"/>
      <c r="K455" s="197"/>
      <c r="L455" s="197"/>
      <c r="M455" s="197"/>
      <c r="N455" s="197"/>
      <c r="O455" s="197"/>
      <c r="P455" s="197"/>
      <c r="Q455" s="197"/>
      <c r="R455" s="197"/>
      <c r="S455" s="197"/>
      <c r="T455" s="197"/>
      <c r="U455" s="197"/>
      <c r="V455" s="197"/>
      <c r="W455" s="197"/>
      <c r="X455" s="197"/>
      <c r="Y455" s="197"/>
      <c r="Z455" s="197"/>
    </row>
    <row r="456" spans="1:26" ht="15.75" customHeight="1" x14ac:dyDescent="0.25">
      <c r="A456" s="227"/>
      <c r="B456" s="197"/>
      <c r="C456" s="197"/>
      <c r="D456" s="197"/>
      <c r="E456" s="197"/>
      <c r="F456" s="197"/>
      <c r="G456" s="197"/>
      <c r="H456" s="197"/>
      <c r="I456" s="197"/>
      <c r="J456" s="197"/>
      <c r="K456" s="197"/>
      <c r="L456" s="197"/>
      <c r="M456" s="197"/>
      <c r="N456" s="197"/>
      <c r="O456" s="197"/>
      <c r="P456" s="197"/>
      <c r="Q456" s="197"/>
      <c r="R456" s="197"/>
      <c r="S456" s="197"/>
      <c r="T456" s="197"/>
      <c r="U456" s="197"/>
      <c r="V456" s="197"/>
      <c r="W456" s="197"/>
      <c r="X456" s="197"/>
      <c r="Y456" s="197"/>
      <c r="Z456" s="197"/>
    </row>
    <row r="457" spans="1:26" ht="15.75" customHeight="1" x14ac:dyDescent="0.25">
      <c r="A457" s="227"/>
      <c r="B457" s="197"/>
      <c r="C457" s="197"/>
      <c r="D457" s="197"/>
      <c r="E457" s="197"/>
      <c r="F457" s="197"/>
      <c r="G457" s="197"/>
      <c r="H457" s="197"/>
      <c r="I457" s="197"/>
      <c r="J457" s="197"/>
      <c r="K457" s="197"/>
      <c r="L457" s="197"/>
      <c r="M457" s="197"/>
      <c r="N457" s="197"/>
      <c r="O457" s="197"/>
      <c r="P457" s="197"/>
      <c r="Q457" s="197"/>
      <c r="R457" s="197"/>
      <c r="S457" s="197"/>
      <c r="T457" s="197"/>
      <c r="U457" s="197"/>
      <c r="V457" s="197"/>
      <c r="W457" s="197"/>
      <c r="X457" s="197"/>
      <c r="Y457" s="197"/>
      <c r="Z457" s="197"/>
    </row>
    <row r="458" spans="1:26" ht="15.75" customHeight="1" x14ac:dyDescent="0.25">
      <c r="A458" s="227"/>
      <c r="B458" s="197"/>
      <c r="C458" s="197"/>
      <c r="D458" s="197"/>
      <c r="E458" s="197"/>
      <c r="F458" s="197"/>
      <c r="G458" s="197"/>
      <c r="H458" s="197"/>
      <c r="I458" s="197"/>
      <c r="J458" s="197"/>
      <c r="K458" s="197"/>
      <c r="L458" s="197"/>
      <c r="M458" s="197"/>
      <c r="N458" s="197"/>
      <c r="O458" s="197"/>
      <c r="P458" s="197"/>
      <c r="Q458" s="197"/>
      <c r="R458" s="197"/>
      <c r="S458" s="197"/>
      <c r="T458" s="197"/>
      <c r="U458" s="197"/>
      <c r="V458" s="197"/>
      <c r="W458" s="197"/>
      <c r="X458" s="197"/>
      <c r="Y458" s="197"/>
      <c r="Z458" s="197"/>
    </row>
    <row r="459" spans="1:26" ht="15.75" customHeight="1" x14ac:dyDescent="0.25">
      <c r="A459" s="227"/>
      <c r="B459" s="197"/>
      <c r="C459" s="197"/>
      <c r="D459" s="197"/>
      <c r="E459" s="197"/>
      <c r="F459" s="197"/>
      <c r="G459" s="197"/>
      <c r="H459" s="197"/>
      <c r="I459" s="197"/>
      <c r="J459" s="197"/>
      <c r="K459" s="197"/>
      <c r="L459" s="197"/>
      <c r="M459" s="197"/>
      <c r="N459" s="197"/>
      <c r="O459" s="197"/>
      <c r="P459" s="197"/>
      <c r="Q459" s="197"/>
      <c r="R459" s="197"/>
      <c r="S459" s="197"/>
      <c r="T459" s="197"/>
      <c r="U459" s="197"/>
      <c r="V459" s="197"/>
      <c r="W459" s="197"/>
      <c r="X459" s="197"/>
      <c r="Y459" s="197"/>
      <c r="Z459" s="197"/>
    </row>
    <row r="460" spans="1:26" ht="15.75" customHeight="1" x14ac:dyDescent="0.25">
      <c r="A460" s="227"/>
      <c r="B460" s="197"/>
      <c r="C460" s="197"/>
      <c r="D460" s="197"/>
      <c r="E460" s="197"/>
      <c r="F460" s="197"/>
      <c r="G460" s="197"/>
      <c r="H460" s="197"/>
      <c r="I460" s="197"/>
      <c r="J460" s="197"/>
      <c r="K460" s="197"/>
      <c r="L460" s="197"/>
      <c r="M460" s="197"/>
      <c r="N460" s="197"/>
      <c r="O460" s="197"/>
      <c r="P460" s="197"/>
      <c r="Q460" s="197"/>
      <c r="R460" s="197"/>
      <c r="S460" s="197"/>
      <c r="T460" s="197"/>
      <c r="U460" s="197"/>
      <c r="V460" s="197"/>
      <c r="W460" s="197"/>
      <c r="X460" s="197"/>
      <c r="Y460" s="197"/>
      <c r="Z460" s="197"/>
    </row>
    <row r="461" spans="1:26" ht="15.75" customHeight="1" x14ac:dyDescent="0.25">
      <c r="A461" s="227"/>
      <c r="B461" s="197"/>
      <c r="C461" s="197"/>
      <c r="D461" s="197"/>
      <c r="E461" s="197"/>
      <c r="F461" s="197"/>
      <c r="G461" s="197"/>
      <c r="H461" s="197"/>
      <c r="I461" s="197"/>
      <c r="J461" s="197"/>
      <c r="K461" s="197"/>
      <c r="L461" s="197"/>
      <c r="M461" s="197"/>
      <c r="N461" s="197"/>
      <c r="O461" s="197"/>
      <c r="P461" s="197"/>
      <c r="Q461" s="197"/>
      <c r="R461" s="197"/>
      <c r="S461" s="197"/>
      <c r="T461" s="197"/>
      <c r="U461" s="197"/>
      <c r="V461" s="197"/>
      <c r="W461" s="197"/>
      <c r="X461" s="197"/>
      <c r="Y461" s="197"/>
      <c r="Z461" s="197"/>
    </row>
    <row r="462" spans="1:26" ht="15.75" customHeight="1" x14ac:dyDescent="0.25">
      <c r="A462" s="227"/>
      <c r="B462" s="197"/>
      <c r="C462" s="197"/>
      <c r="D462" s="197"/>
      <c r="E462" s="197"/>
      <c r="F462" s="197"/>
      <c r="G462" s="197"/>
      <c r="H462" s="197"/>
      <c r="I462" s="197"/>
      <c r="J462" s="197"/>
      <c r="K462" s="197"/>
      <c r="L462" s="197"/>
      <c r="M462" s="197"/>
      <c r="N462" s="197"/>
      <c r="O462" s="197"/>
      <c r="P462" s="197"/>
      <c r="Q462" s="197"/>
      <c r="R462" s="197"/>
      <c r="S462" s="197"/>
      <c r="T462" s="197"/>
      <c r="U462" s="197"/>
      <c r="V462" s="197"/>
      <c r="W462" s="197"/>
      <c r="X462" s="197"/>
      <c r="Y462" s="197"/>
      <c r="Z462" s="197"/>
    </row>
    <row r="463" spans="1:26" ht="15.75" customHeight="1" x14ac:dyDescent="0.25">
      <c r="A463" s="227"/>
      <c r="B463" s="197"/>
      <c r="C463" s="197"/>
      <c r="D463" s="197"/>
      <c r="E463" s="197"/>
      <c r="F463" s="197"/>
      <c r="G463" s="197"/>
      <c r="H463" s="197"/>
      <c r="I463" s="197"/>
      <c r="J463" s="197"/>
      <c r="K463" s="197"/>
      <c r="L463" s="197"/>
      <c r="M463" s="197"/>
      <c r="N463" s="197"/>
      <c r="O463" s="197"/>
      <c r="P463" s="197"/>
      <c r="Q463" s="197"/>
      <c r="R463" s="197"/>
      <c r="S463" s="197"/>
      <c r="T463" s="197"/>
      <c r="U463" s="197"/>
      <c r="V463" s="197"/>
      <c r="W463" s="197"/>
      <c r="X463" s="197"/>
      <c r="Y463" s="197"/>
      <c r="Z463" s="197"/>
    </row>
    <row r="464" spans="1:26" ht="15.75" customHeight="1" x14ac:dyDescent="0.25">
      <c r="A464" s="227"/>
      <c r="B464" s="197"/>
      <c r="C464" s="197"/>
      <c r="D464" s="197"/>
      <c r="E464" s="197"/>
      <c r="F464" s="197"/>
      <c r="G464" s="197"/>
      <c r="H464" s="197"/>
      <c r="I464" s="197"/>
      <c r="J464" s="197"/>
      <c r="K464" s="197"/>
      <c r="L464" s="197"/>
      <c r="M464" s="197"/>
      <c r="N464" s="197"/>
      <c r="O464" s="197"/>
      <c r="P464" s="197"/>
      <c r="Q464" s="197"/>
      <c r="R464" s="197"/>
      <c r="S464" s="197"/>
      <c r="T464" s="197"/>
      <c r="U464" s="197"/>
      <c r="V464" s="197"/>
      <c r="W464" s="197"/>
      <c r="X464" s="197"/>
      <c r="Y464" s="197"/>
      <c r="Z464" s="197"/>
    </row>
    <row r="465" spans="1:26" ht="15.75" customHeight="1" x14ac:dyDescent="0.25">
      <c r="A465" s="227"/>
      <c r="B465" s="197"/>
      <c r="C465" s="197"/>
      <c r="D465" s="197"/>
      <c r="E465" s="197"/>
      <c r="F465" s="197"/>
      <c r="G465" s="197"/>
      <c r="H465" s="197"/>
      <c r="I465" s="197"/>
      <c r="J465" s="197"/>
      <c r="K465" s="197"/>
      <c r="L465" s="197"/>
      <c r="M465" s="197"/>
      <c r="N465" s="197"/>
      <c r="O465" s="197"/>
      <c r="P465" s="197"/>
      <c r="Q465" s="197"/>
      <c r="R465" s="197"/>
      <c r="S465" s="197"/>
      <c r="T465" s="197"/>
      <c r="U465" s="197"/>
      <c r="V465" s="197"/>
      <c r="W465" s="197"/>
      <c r="X465" s="197"/>
      <c r="Y465" s="197"/>
      <c r="Z465" s="197"/>
    </row>
    <row r="466" spans="1:26" ht="15.75" customHeight="1" x14ac:dyDescent="0.25">
      <c r="A466" s="227"/>
      <c r="B466" s="197"/>
      <c r="C466" s="197"/>
      <c r="D466" s="197"/>
      <c r="E466" s="197"/>
      <c r="F466" s="197"/>
      <c r="G466" s="197"/>
      <c r="H466" s="197"/>
      <c r="I466" s="197"/>
      <c r="J466" s="197"/>
      <c r="K466" s="197"/>
      <c r="L466" s="197"/>
      <c r="M466" s="197"/>
      <c r="N466" s="197"/>
      <c r="O466" s="197"/>
      <c r="P466" s="197"/>
      <c r="Q466" s="197"/>
      <c r="R466" s="197"/>
      <c r="S466" s="197"/>
      <c r="T466" s="197"/>
      <c r="U466" s="197"/>
      <c r="V466" s="197"/>
      <c r="W466" s="197"/>
      <c r="X466" s="197"/>
      <c r="Y466" s="197"/>
      <c r="Z466" s="197"/>
    </row>
    <row r="467" spans="1:26" ht="15.75" customHeight="1" x14ac:dyDescent="0.25">
      <c r="A467" s="227"/>
      <c r="B467" s="197"/>
      <c r="C467" s="197"/>
      <c r="D467" s="197"/>
      <c r="E467" s="197"/>
      <c r="F467" s="197"/>
      <c r="G467" s="197"/>
      <c r="H467" s="197"/>
      <c r="I467" s="197"/>
      <c r="J467" s="197"/>
      <c r="K467" s="197"/>
      <c r="L467" s="197"/>
      <c r="M467" s="197"/>
      <c r="N467" s="197"/>
      <c r="O467" s="197"/>
      <c r="P467" s="197"/>
      <c r="Q467" s="197"/>
      <c r="R467" s="197"/>
      <c r="S467" s="197"/>
      <c r="T467" s="197"/>
      <c r="U467" s="197"/>
      <c r="V467" s="197"/>
      <c r="W467" s="197"/>
      <c r="X467" s="197"/>
      <c r="Y467" s="197"/>
      <c r="Z467" s="197"/>
    </row>
    <row r="468" spans="1:26" ht="15.75" customHeight="1" x14ac:dyDescent="0.25">
      <c r="A468" s="227"/>
      <c r="B468" s="197"/>
      <c r="C468" s="197"/>
      <c r="D468" s="197"/>
      <c r="E468" s="197"/>
      <c r="F468" s="197"/>
      <c r="G468" s="197"/>
      <c r="H468" s="197"/>
      <c r="I468" s="197"/>
      <c r="J468" s="197"/>
      <c r="K468" s="197"/>
      <c r="L468" s="197"/>
      <c r="M468" s="197"/>
      <c r="N468" s="197"/>
      <c r="O468" s="197"/>
      <c r="P468" s="197"/>
      <c r="Q468" s="197"/>
      <c r="R468" s="197"/>
      <c r="S468" s="197"/>
      <c r="T468" s="197"/>
      <c r="U468" s="197"/>
      <c r="V468" s="197"/>
      <c r="W468" s="197"/>
      <c r="X468" s="197"/>
      <c r="Y468" s="197"/>
      <c r="Z468" s="197"/>
    </row>
    <row r="469" spans="1:26" ht="15.75" customHeight="1" x14ac:dyDescent="0.25">
      <c r="A469" s="227"/>
      <c r="B469" s="197"/>
      <c r="C469" s="197"/>
      <c r="D469" s="197"/>
      <c r="E469" s="197"/>
      <c r="F469" s="197"/>
      <c r="G469" s="197"/>
      <c r="H469" s="197"/>
      <c r="I469" s="197"/>
      <c r="J469" s="197"/>
      <c r="K469" s="197"/>
      <c r="L469" s="197"/>
      <c r="M469" s="197"/>
      <c r="N469" s="197"/>
      <c r="O469" s="197"/>
      <c r="P469" s="197"/>
      <c r="Q469" s="197"/>
      <c r="R469" s="197"/>
      <c r="S469" s="197"/>
      <c r="T469" s="197"/>
      <c r="U469" s="197"/>
      <c r="V469" s="197"/>
      <c r="W469" s="197"/>
      <c r="X469" s="197"/>
      <c r="Y469" s="197"/>
      <c r="Z469" s="197"/>
    </row>
    <row r="470" spans="1:26" ht="15.75" customHeight="1" x14ac:dyDescent="0.25">
      <c r="A470" s="227"/>
      <c r="B470" s="197"/>
      <c r="C470" s="197"/>
      <c r="D470" s="197"/>
      <c r="E470" s="197"/>
      <c r="F470" s="197"/>
      <c r="G470" s="197"/>
      <c r="H470" s="197"/>
      <c r="I470" s="197"/>
      <c r="J470" s="197"/>
      <c r="K470" s="197"/>
      <c r="L470" s="197"/>
      <c r="M470" s="197"/>
      <c r="N470" s="197"/>
      <c r="O470" s="197"/>
      <c r="P470" s="197"/>
      <c r="Q470" s="197"/>
      <c r="R470" s="197"/>
      <c r="S470" s="197"/>
      <c r="T470" s="197"/>
      <c r="U470" s="197"/>
      <c r="V470" s="197"/>
      <c r="W470" s="197"/>
      <c r="X470" s="197"/>
      <c r="Y470" s="197"/>
      <c r="Z470" s="197"/>
    </row>
    <row r="471" spans="1:26" ht="15.75" customHeight="1" x14ac:dyDescent="0.25">
      <c r="A471" s="227"/>
      <c r="B471" s="197"/>
      <c r="C471" s="197"/>
      <c r="D471" s="197"/>
      <c r="E471" s="197"/>
      <c r="F471" s="197"/>
      <c r="G471" s="197"/>
      <c r="H471" s="197"/>
      <c r="I471" s="197"/>
      <c r="J471" s="197"/>
      <c r="K471" s="197"/>
      <c r="L471" s="197"/>
      <c r="M471" s="197"/>
      <c r="N471" s="197"/>
      <c r="O471" s="197"/>
      <c r="P471" s="197"/>
      <c r="Q471" s="197"/>
      <c r="R471" s="197"/>
      <c r="S471" s="197"/>
      <c r="T471" s="197"/>
      <c r="U471" s="197"/>
      <c r="V471" s="197"/>
      <c r="W471" s="197"/>
      <c r="X471" s="197"/>
      <c r="Y471" s="197"/>
      <c r="Z471" s="197"/>
    </row>
    <row r="472" spans="1:26" ht="15.75" customHeight="1" x14ac:dyDescent="0.25">
      <c r="A472" s="227"/>
      <c r="B472" s="197"/>
      <c r="C472" s="197"/>
      <c r="D472" s="197"/>
      <c r="E472" s="197"/>
      <c r="F472" s="197"/>
      <c r="G472" s="197"/>
      <c r="H472" s="197"/>
      <c r="I472" s="197"/>
      <c r="J472" s="197"/>
      <c r="K472" s="197"/>
      <c r="L472" s="197"/>
      <c r="M472" s="197"/>
      <c r="N472" s="197"/>
      <c r="O472" s="197"/>
      <c r="P472" s="197"/>
      <c r="Q472" s="197"/>
      <c r="R472" s="197"/>
      <c r="S472" s="197"/>
      <c r="T472" s="197"/>
      <c r="U472" s="197"/>
      <c r="V472" s="197"/>
      <c r="W472" s="197"/>
      <c r="X472" s="197"/>
      <c r="Y472" s="197"/>
      <c r="Z472" s="197"/>
    </row>
    <row r="473" spans="1:26" ht="15.75" customHeight="1" x14ac:dyDescent="0.25">
      <c r="A473" s="227"/>
      <c r="B473" s="197"/>
      <c r="C473" s="197"/>
      <c r="D473" s="197"/>
      <c r="E473" s="197"/>
      <c r="F473" s="197"/>
      <c r="G473" s="197"/>
      <c r="H473" s="197"/>
      <c r="I473" s="197"/>
      <c r="J473" s="197"/>
      <c r="K473" s="197"/>
      <c r="L473" s="197"/>
      <c r="M473" s="197"/>
      <c r="N473" s="197"/>
      <c r="O473" s="197"/>
      <c r="P473" s="197"/>
      <c r="Q473" s="197"/>
      <c r="R473" s="197"/>
      <c r="S473" s="197"/>
      <c r="T473" s="197"/>
      <c r="U473" s="197"/>
      <c r="V473" s="197"/>
      <c r="W473" s="197"/>
      <c r="X473" s="197"/>
      <c r="Y473" s="197"/>
      <c r="Z473" s="197"/>
    </row>
    <row r="474" spans="1:26" ht="15.75" customHeight="1" x14ac:dyDescent="0.25">
      <c r="A474" s="227"/>
      <c r="B474" s="197"/>
      <c r="C474" s="197"/>
      <c r="D474" s="197"/>
      <c r="E474" s="197"/>
      <c r="F474" s="197"/>
      <c r="G474" s="197"/>
      <c r="H474" s="197"/>
      <c r="I474" s="197"/>
      <c r="J474" s="197"/>
      <c r="K474" s="197"/>
      <c r="L474" s="197"/>
      <c r="M474" s="197"/>
      <c r="N474" s="197"/>
      <c r="O474" s="197"/>
      <c r="P474" s="197"/>
      <c r="Q474" s="197"/>
      <c r="R474" s="197"/>
      <c r="S474" s="197"/>
      <c r="T474" s="197"/>
      <c r="U474" s="197"/>
      <c r="V474" s="197"/>
      <c r="W474" s="197"/>
      <c r="X474" s="197"/>
      <c r="Y474" s="197"/>
      <c r="Z474" s="197"/>
    </row>
    <row r="475" spans="1:26" ht="15.75" customHeight="1" x14ac:dyDescent="0.25">
      <c r="A475" s="227"/>
      <c r="B475" s="197"/>
      <c r="C475" s="197"/>
      <c r="D475" s="197"/>
      <c r="E475" s="197"/>
      <c r="F475" s="197"/>
      <c r="G475" s="197"/>
      <c r="H475" s="197"/>
      <c r="I475" s="197"/>
      <c r="J475" s="197"/>
      <c r="K475" s="197"/>
      <c r="L475" s="197"/>
      <c r="M475" s="197"/>
      <c r="N475" s="197"/>
      <c r="O475" s="197"/>
      <c r="P475" s="197"/>
      <c r="Q475" s="197"/>
      <c r="R475" s="197"/>
      <c r="S475" s="197"/>
      <c r="T475" s="197"/>
      <c r="U475" s="197"/>
      <c r="V475" s="197"/>
      <c r="W475" s="197"/>
      <c r="X475" s="197"/>
      <c r="Y475" s="197"/>
      <c r="Z475" s="197"/>
    </row>
    <row r="476" spans="1:26" ht="15.75" customHeight="1" x14ac:dyDescent="0.25">
      <c r="A476" s="227"/>
      <c r="B476" s="197"/>
      <c r="C476" s="197"/>
      <c r="D476" s="197"/>
      <c r="E476" s="197"/>
      <c r="F476" s="197"/>
      <c r="G476" s="197"/>
      <c r="H476" s="197"/>
      <c r="I476" s="197"/>
      <c r="J476" s="197"/>
      <c r="K476" s="197"/>
      <c r="L476" s="197"/>
      <c r="M476" s="197"/>
      <c r="N476" s="197"/>
      <c r="O476" s="197"/>
      <c r="P476" s="197"/>
      <c r="Q476" s="197"/>
      <c r="R476" s="197"/>
      <c r="S476" s="197"/>
      <c r="T476" s="197"/>
      <c r="U476" s="197"/>
      <c r="V476" s="197"/>
      <c r="W476" s="197"/>
      <c r="X476" s="197"/>
      <c r="Y476" s="197"/>
      <c r="Z476" s="197"/>
    </row>
    <row r="477" spans="1:26" ht="15.75" customHeight="1" x14ac:dyDescent="0.25">
      <c r="A477" s="227"/>
      <c r="B477" s="197"/>
      <c r="C477" s="197"/>
      <c r="D477" s="197"/>
      <c r="E477" s="197"/>
      <c r="F477" s="197"/>
      <c r="G477" s="197"/>
      <c r="H477" s="197"/>
      <c r="I477" s="197"/>
      <c r="J477" s="197"/>
      <c r="K477" s="197"/>
      <c r="L477" s="197"/>
      <c r="M477" s="197"/>
      <c r="N477" s="197"/>
      <c r="O477" s="197"/>
      <c r="P477" s="197"/>
      <c r="Q477" s="197"/>
      <c r="R477" s="197"/>
      <c r="S477" s="197"/>
      <c r="T477" s="197"/>
      <c r="U477" s="197"/>
      <c r="V477" s="197"/>
      <c r="W477" s="197"/>
      <c r="X477" s="197"/>
      <c r="Y477" s="197"/>
      <c r="Z477" s="197"/>
    </row>
    <row r="478" spans="1:26" ht="15.75" customHeight="1" x14ac:dyDescent="0.25">
      <c r="A478" s="227"/>
      <c r="B478" s="197"/>
      <c r="C478" s="197"/>
      <c r="D478" s="197"/>
      <c r="E478" s="197"/>
      <c r="F478" s="197"/>
      <c r="G478" s="197"/>
      <c r="H478" s="197"/>
      <c r="I478" s="197"/>
      <c r="J478" s="197"/>
      <c r="K478" s="197"/>
      <c r="L478" s="197"/>
      <c r="M478" s="197"/>
      <c r="N478" s="197"/>
      <c r="O478" s="197"/>
      <c r="P478" s="197"/>
      <c r="Q478" s="197"/>
      <c r="R478" s="197"/>
      <c r="S478" s="197"/>
      <c r="T478" s="197"/>
      <c r="U478" s="197"/>
      <c r="V478" s="197"/>
      <c r="W478" s="197"/>
      <c r="X478" s="197"/>
      <c r="Y478" s="197"/>
      <c r="Z478" s="197"/>
    </row>
    <row r="479" spans="1:26" ht="15.75" customHeight="1" x14ac:dyDescent="0.25">
      <c r="A479" s="227"/>
      <c r="B479" s="197"/>
      <c r="C479" s="197"/>
      <c r="D479" s="197"/>
      <c r="E479" s="197"/>
      <c r="F479" s="197"/>
      <c r="G479" s="197"/>
      <c r="H479" s="197"/>
      <c r="I479" s="197"/>
      <c r="J479" s="197"/>
      <c r="K479" s="197"/>
      <c r="L479" s="197"/>
      <c r="M479" s="197"/>
      <c r="N479" s="197"/>
      <c r="O479" s="197"/>
      <c r="P479" s="197"/>
      <c r="Q479" s="197"/>
      <c r="R479" s="197"/>
      <c r="S479" s="197"/>
      <c r="T479" s="197"/>
      <c r="U479" s="197"/>
      <c r="V479" s="197"/>
      <c r="W479" s="197"/>
      <c r="X479" s="197"/>
      <c r="Y479" s="197"/>
      <c r="Z479" s="197"/>
    </row>
    <row r="480" spans="1:26" ht="15.75" customHeight="1" x14ac:dyDescent="0.25">
      <c r="A480" s="227"/>
      <c r="B480" s="197"/>
      <c r="C480" s="197"/>
      <c r="D480" s="197"/>
      <c r="E480" s="197"/>
      <c r="F480" s="197"/>
      <c r="G480" s="197"/>
      <c r="H480" s="197"/>
      <c r="I480" s="197"/>
      <c r="J480" s="197"/>
      <c r="K480" s="197"/>
      <c r="L480" s="197"/>
      <c r="M480" s="197"/>
      <c r="N480" s="197"/>
      <c r="O480" s="197"/>
      <c r="P480" s="197"/>
      <c r="Q480" s="197"/>
      <c r="R480" s="197"/>
      <c r="S480" s="197"/>
      <c r="T480" s="197"/>
      <c r="U480" s="197"/>
      <c r="V480" s="197"/>
      <c r="W480" s="197"/>
      <c r="X480" s="197"/>
      <c r="Y480" s="197"/>
      <c r="Z480" s="197"/>
    </row>
    <row r="481" spans="1:26" ht="15.75" customHeight="1" x14ac:dyDescent="0.25">
      <c r="A481" s="227"/>
      <c r="B481" s="197"/>
      <c r="C481" s="197"/>
      <c r="D481" s="197"/>
      <c r="E481" s="197"/>
      <c r="F481" s="197"/>
      <c r="G481" s="197"/>
      <c r="H481" s="197"/>
      <c r="I481" s="197"/>
      <c r="J481" s="197"/>
      <c r="K481" s="197"/>
      <c r="L481" s="197"/>
      <c r="M481" s="197"/>
      <c r="N481" s="197"/>
      <c r="O481" s="197"/>
      <c r="P481" s="197"/>
      <c r="Q481" s="197"/>
      <c r="R481" s="197"/>
      <c r="S481" s="197"/>
      <c r="T481" s="197"/>
      <c r="U481" s="197"/>
      <c r="V481" s="197"/>
      <c r="W481" s="197"/>
      <c r="X481" s="197"/>
      <c r="Y481" s="197"/>
      <c r="Z481" s="197"/>
    </row>
    <row r="482" spans="1:26" ht="15.75" customHeight="1" x14ac:dyDescent="0.25">
      <c r="A482" s="227"/>
      <c r="B482" s="197"/>
      <c r="C482" s="197"/>
      <c r="D482" s="197"/>
      <c r="E482" s="197"/>
      <c r="F482" s="197"/>
      <c r="G482" s="197"/>
      <c r="H482" s="197"/>
      <c r="I482" s="197"/>
      <c r="J482" s="197"/>
      <c r="K482" s="197"/>
      <c r="L482" s="197"/>
      <c r="M482" s="197"/>
      <c r="N482" s="197"/>
      <c r="O482" s="197"/>
      <c r="P482" s="197"/>
      <c r="Q482" s="197"/>
      <c r="R482" s="197"/>
      <c r="S482" s="197"/>
      <c r="T482" s="197"/>
      <c r="U482" s="197"/>
      <c r="V482" s="197"/>
      <c r="W482" s="197"/>
      <c r="X482" s="197"/>
      <c r="Y482" s="197"/>
      <c r="Z482" s="197"/>
    </row>
    <row r="483" spans="1:26" ht="15.75" customHeight="1" x14ac:dyDescent="0.25">
      <c r="A483" s="227"/>
      <c r="B483" s="197"/>
      <c r="C483" s="197"/>
      <c r="D483" s="197"/>
      <c r="E483" s="197"/>
      <c r="F483" s="197"/>
      <c r="G483" s="197"/>
      <c r="H483" s="197"/>
      <c r="I483" s="197"/>
      <c r="J483" s="197"/>
      <c r="K483" s="197"/>
      <c r="L483" s="197"/>
      <c r="M483" s="197"/>
      <c r="N483" s="197"/>
      <c r="O483" s="197"/>
      <c r="P483" s="197"/>
      <c r="Q483" s="197"/>
      <c r="R483" s="197"/>
      <c r="S483" s="197"/>
      <c r="T483" s="197"/>
      <c r="U483" s="197"/>
      <c r="V483" s="197"/>
      <c r="W483" s="197"/>
      <c r="X483" s="197"/>
      <c r="Y483" s="197"/>
      <c r="Z483" s="197"/>
    </row>
    <row r="484" spans="1:26" ht="15.75" customHeight="1" x14ac:dyDescent="0.25">
      <c r="A484" s="227"/>
      <c r="B484" s="197"/>
      <c r="C484" s="197"/>
      <c r="D484" s="197"/>
      <c r="E484" s="197"/>
      <c r="F484" s="197"/>
      <c r="G484" s="197"/>
      <c r="H484" s="197"/>
      <c r="I484" s="197"/>
      <c r="J484" s="197"/>
      <c r="K484" s="197"/>
      <c r="L484" s="197"/>
      <c r="M484" s="197"/>
      <c r="N484" s="197"/>
      <c r="O484" s="197"/>
      <c r="P484" s="197"/>
      <c r="Q484" s="197"/>
      <c r="R484" s="197"/>
      <c r="S484" s="197"/>
      <c r="T484" s="197"/>
      <c r="U484" s="197"/>
      <c r="V484" s="197"/>
      <c r="W484" s="197"/>
      <c r="X484" s="197"/>
      <c r="Y484" s="197"/>
      <c r="Z484" s="197"/>
    </row>
    <row r="485" spans="1:26" ht="15.75" customHeight="1" x14ac:dyDescent="0.25">
      <c r="A485" s="227"/>
      <c r="B485" s="197"/>
      <c r="C485" s="197"/>
      <c r="D485" s="197"/>
      <c r="E485" s="197"/>
      <c r="F485" s="197"/>
      <c r="G485" s="197"/>
      <c r="H485" s="197"/>
      <c r="I485" s="197"/>
      <c r="J485" s="197"/>
      <c r="K485" s="197"/>
      <c r="L485" s="197"/>
      <c r="M485" s="197"/>
      <c r="N485" s="197"/>
      <c r="O485" s="197"/>
      <c r="P485" s="197"/>
      <c r="Q485" s="197"/>
      <c r="R485" s="197"/>
      <c r="S485" s="197"/>
      <c r="T485" s="197"/>
      <c r="U485" s="197"/>
      <c r="V485" s="197"/>
      <c r="W485" s="197"/>
      <c r="X485" s="197"/>
      <c r="Y485" s="197"/>
      <c r="Z485" s="197"/>
    </row>
    <row r="486" spans="1:26" ht="15.75" customHeight="1" x14ac:dyDescent="0.25">
      <c r="A486" s="227"/>
      <c r="B486" s="197"/>
      <c r="C486" s="197"/>
      <c r="D486" s="197"/>
      <c r="E486" s="197"/>
      <c r="F486" s="197"/>
      <c r="G486" s="197"/>
      <c r="H486" s="197"/>
      <c r="I486" s="197"/>
      <c r="J486" s="197"/>
      <c r="K486" s="197"/>
      <c r="L486" s="197"/>
      <c r="M486" s="197"/>
      <c r="N486" s="197"/>
      <c r="O486" s="197"/>
      <c r="P486" s="197"/>
      <c r="Q486" s="197"/>
      <c r="R486" s="197"/>
      <c r="S486" s="197"/>
      <c r="T486" s="197"/>
      <c r="U486" s="197"/>
      <c r="V486" s="197"/>
      <c r="W486" s="197"/>
      <c r="X486" s="197"/>
      <c r="Y486" s="197"/>
      <c r="Z486" s="197"/>
    </row>
    <row r="487" spans="1:26" ht="15.75" customHeight="1" x14ac:dyDescent="0.25">
      <c r="A487" s="227"/>
      <c r="B487" s="197"/>
      <c r="C487" s="197"/>
      <c r="D487" s="197"/>
      <c r="E487" s="197"/>
      <c r="F487" s="197"/>
      <c r="G487" s="197"/>
      <c r="H487" s="197"/>
      <c r="I487" s="197"/>
      <c r="J487" s="197"/>
      <c r="K487" s="197"/>
      <c r="L487" s="197"/>
      <c r="M487" s="197"/>
      <c r="N487" s="197"/>
      <c r="O487" s="197"/>
      <c r="P487" s="197"/>
      <c r="Q487" s="197"/>
      <c r="R487" s="197"/>
      <c r="S487" s="197"/>
      <c r="T487" s="197"/>
      <c r="U487" s="197"/>
      <c r="V487" s="197"/>
      <c r="W487" s="197"/>
      <c r="X487" s="197"/>
      <c r="Y487" s="197"/>
      <c r="Z487" s="197"/>
    </row>
    <row r="488" spans="1:26" ht="15.75" customHeight="1" x14ac:dyDescent="0.25">
      <c r="A488" s="227"/>
      <c r="B488" s="197"/>
      <c r="C488" s="197"/>
      <c r="D488" s="197"/>
      <c r="E488" s="197"/>
      <c r="F488" s="197"/>
      <c r="G488" s="197"/>
      <c r="H488" s="197"/>
      <c r="I488" s="197"/>
      <c r="J488" s="197"/>
      <c r="K488" s="197"/>
      <c r="L488" s="197"/>
      <c r="M488" s="197"/>
      <c r="N488" s="197"/>
      <c r="O488" s="197"/>
      <c r="P488" s="197"/>
      <c r="Q488" s="197"/>
      <c r="R488" s="197"/>
      <c r="S488" s="197"/>
      <c r="T488" s="197"/>
      <c r="U488" s="197"/>
      <c r="V488" s="197"/>
      <c r="W488" s="197"/>
      <c r="X488" s="197"/>
      <c r="Y488" s="197"/>
      <c r="Z488" s="197"/>
    </row>
    <row r="489" spans="1:26" ht="15.75" customHeight="1" x14ac:dyDescent="0.25">
      <c r="A489" s="227"/>
      <c r="B489" s="197"/>
      <c r="C489" s="197"/>
      <c r="D489" s="197"/>
      <c r="E489" s="197"/>
      <c r="F489" s="197"/>
      <c r="G489" s="197"/>
      <c r="H489" s="197"/>
      <c r="I489" s="197"/>
      <c r="J489" s="197"/>
      <c r="K489" s="197"/>
      <c r="L489" s="197"/>
      <c r="M489" s="197"/>
      <c r="N489" s="197"/>
      <c r="O489" s="197"/>
      <c r="P489" s="197"/>
      <c r="Q489" s="197"/>
      <c r="R489" s="197"/>
      <c r="S489" s="197"/>
      <c r="T489" s="197"/>
      <c r="U489" s="197"/>
      <c r="V489" s="197"/>
      <c r="W489" s="197"/>
      <c r="X489" s="197"/>
      <c r="Y489" s="197"/>
      <c r="Z489" s="197"/>
    </row>
    <row r="490" spans="1:26" ht="15.75" customHeight="1" x14ac:dyDescent="0.25">
      <c r="A490" s="227"/>
      <c r="B490" s="197"/>
      <c r="C490" s="197"/>
      <c r="D490" s="197"/>
      <c r="E490" s="197"/>
      <c r="F490" s="197"/>
      <c r="G490" s="197"/>
      <c r="H490" s="197"/>
      <c r="I490" s="197"/>
      <c r="J490" s="197"/>
      <c r="K490" s="197"/>
      <c r="L490" s="197"/>
      <c r="M490" s="197"/>
      <c r="N490" s="197"/>
      <c r="O490" s="197"/>
      <c r="P490" s="197"/>
      <c r="Q490" s="197"/>
      <c r="R490" s="197"/>
      <c r="S490" s="197"/>
      <c r="T490" s="197"/>
      <c r="U490" s="197"/>
      <c r="V490" s="197"/>
      <c r="W490" s="197"/>
      <c r="X490" s="197"/>
      <c r="Y490" s="197"/>
      <c r="Z490" s="197"/>
    </row>
    <row r="491" spans="1:26" ht="15.75" customHeight="1" x14ac:dyDescent="0.25">
      <c r="A491" s="227"/>
      <c r="B491" s="197"/>
      <c r="C491" s="197"/>
      <c r="D491" s="197"/>
      <c r="E491" s="197"/>
      <c r="F491" s="197"/>
      <c r="G491" s="197"/>
      <c r="H491" s="197"/>
      <c r="I491" s="197"/>
      <c r="J491" s="197"/>
      <c r="K491" s="197"/>
      <c r="L491" s="197"/>
      <c r="M491" s="197"/>
      <c r="N491" s="197"/>
      <c r="O491" s="197"/>
      <c r="P491" s="197"/>
      <c r="Q491" s="197"/>
      <c r="R491" s="197"/>
      <c r="S491" s="197"/>
      <c r="T491" s="197"/>
      <c r="U491" s="197"/>
      <c r="V491" s="197"/>
      <c r="W491" s="197"/>
      <c r="X491" s="197"/>
      <c r="Y491" s="197"/>
      <c r="Z491" s="197"/>
    </row>
    <row r="492" spans="1:26" ht="15.75" customHeight="1" x14ac:dyDescent="0.25">
      <c r="A492" s="227"/>
      <c r="B492" s="197"/>
      <c r="C492" s="197"/>
      <c r="D492" s="197"/>
      <c r="E492" s="197"/>
      <c r="F492" s="197"/>
      <c r="G492" s="197"/>
      <c r="H492" s="197"/>
      <c r="I492" s="197"/>
      <c r="J492" s="197"/>
      <c r="K492" s="197"/>
      <c r="L492" s="197"/>
      <c r="M492" s="197"/>
      <c r="N492" s="197"/>
      <c r="O492" s="197"/>
      <c r="P492" s="197"/>
      <c r="Q492" s="197"/>
      <c r="R492" s="197"/>
      <c r="S492" s="197"/>
      <c r="T492" s="197"/>
      <c r="U492" s="197"/>
      <c r="V492" s="197"/>
      <c r="W492" s="197"/>
      <c r="X492" s="197"/>
      <c r="Y492" s="197"/>
      <c r="Z492" s="197"/>
    </row>
    <row r="493" spans="1:26" ht="15.75" customHeight="1" x14ac:dyDescent="0.25">
      <c r="A493" s="227"/>
      <c r="B493" s="197"/>
      <c r="C493" s="197"/>
      <c r="D493" s="197"/>
      <c r="E493" s="197"/>
      <c r="F493" s="197"/>
      <c r="G493" s="197"/>
      <c r="H493" s="197"/>
      <c r="I493" s="197"/>
      <c r="J493" s="197"/>
      <c r="K493" s="197"/>
      <c r="L493" s="197"/>
      <c r="M493" s="197"/>
      <c r="N493" s="197"/>
      <c r="O493" s="197"/>
      <c r="P493" s="197"/>
      <c r="Q493" s="197"/>
      <c r="R493" s="197"/>
      <c r="S493" s="197"/>
      <c r="T493" s="197"/>
      <c r="U493" s="197"/>
      <c r="V493" s="197"/>
      <c r="W493" s="197"/>
      <c r="X493" s="197"/>
      <c r="Y493" s="197"/>
      <c r="Z493" s="197"/>
    </row>
    <row r="494" spans="1:26" ht="15.75" customHeight="1" x14ac:dyDescent="0.25">
      <c r="A494" s="227"/>
      <c r="B494" s="197"/>
      <c r="C494" s="197"/>
      <c r="D494" s="197"/>
      <c r="E494" s="197"/>
      <c r="F494" s="197"/>
      <c r="G494" s="197"/>
      <c r="H494" s="197"/>
      <c r="I494" s="197"/>
      <c r="J494" s="197"/>
      <c r="K494" s="197"/>
      <c r="L494" s="197"/>
      <c r="M494" s="197"/>
      <c r="N494" s="197"/>
      <c r="O494" s="197"/>
      <c r="P494" s="197"/>
      <c r="Q494" s="197"/>
      <c r="R494" s="197"/>
      <c r="S494" s="197"/>
      <c r="T494" s="197"/>
      <c r="U494" s="197"/>
      <c r="V494" s="197"/>
      <c r="W494" s="197"/>
      <c r="X494" s="197"/>
      <c r="Y494" s="197"/>
      <c r="Z494" s="197"/>
    </row>
    <row r="495" spans="1:26" ht="15.75" customHeight="1" x14ac:dyDescent="0.25">
      <c r="A495" s="227"/>
      <c r="B495" s="197"/>
      <c r="C495" s="197"/>
      <c r="D495" s="197"/>
      <c r="E495" s="197"/>
      <c r="F495" s="197"/>
      <c r="G495" s="197"/>
      <c r="H495" s="197"/>
      <c r="I495" s="197"/>
      <c r="J495" s="197"/>
      <c r="K495" s="197"/>
      <c r="L495" s="197"/>
      <c r="M495" s="197"/>
      <c r="N495" s="197"/>
      <c r="O495" s="197"/>
      <c r="P495" s="197"/>
      <c r="Q495" s="197"/>
      <c r="R495" s="197"/>
      <c r="S495" s="197"/>
      <c r="T495" s="197"/>
      <c r="U495" s="197"/>
      <c r="V495" s="197"/>
      <c r="W495" s="197"/>
      <c r="X495" s="197"/>
      <c r="Y495" s="197"/>
      <c r="Z495" s="197"/>
    </row>
    <row r="496" spans="1:26" ht="15.75" customHeight="1" x14ac:dyDescent="0.25">
      <c r="A496" s="227"/>
      <c r="B496" s="197"/>
      <c r="C496" s="197"/>
      <c r="D496" s="197"/>
      <c r="E496" s="197"/>
      <c r="F496" s="197"/>
      <c r="G496" s="197"/>
      <c r="H496" s="197"/>
      <c r="I496" s="197"/>
      <c r="J496" s="197"/>
      <c r="K496" s="197"/>
      <c r="L496" s="197"/>
      <c r="M496" s="197"/>
      <c r="N496" s="197"/>
      <c r="O496" s="197"/>
      <c r="P496" s="197"/>
      <c r="Q496" s="197"/>
      <c r="R496" s="197"/>
      <c r="S496" s="197"/>
      <c r="T496" s="197"/>
      <c r="U496" s="197"/>
      <c r="V496" s="197"/>
      <c r="W496" s="197"/>
      <c r="X496" s="197"/>
      <c r="Y496" s="197"/>
      <c r="Z496" s="197"/>
    </row>
    <row r="497" spans="1:26" ht="15.75" customHeight="1" x14ac:dyDescent="0.25">
      <c r="A497" s="227"/>
      <c r="B497" s="197"/>
      <c r="C497" s="197"/>
      <c r="D497" s="197"/>
      <c r="E497" s="197"/>
      <c r="F497" s="197"/>
      <c r="G497" s="197"/>
      <c r="H497" s="197"/>
      <c r="I497" s="197"/>
      <c r="J497" s="197"/>
      <c r="K497" s="197"/>
      <c r="L497" s="197"/>
      <c r="M497" s="197"/>
      <c r="N497" s="197"/>
      <c r="O497" s="197"/>
      <c r="P497" s="197"/>
      <c r="Q497" s="197"/>
      <c r="R497" s="197"/>
      <c r="S497" s="197"/>
      <c r="T497" s="197"/>
      <c r="U497" s="197"/>
      <c r="V497" s="197"/>
      <c r="W497" s="197"/>
      <c r="X497" s="197"/>
      <c r="Y497" s="197"/>
      <c r="Z497" s="197"/>
    </row>
    <row r="498" spans="1:26" ht="15.75" customHeight="1" x14ac:dyDescent="0.25">
      <c r="A498" s="227"/>
      <c r="B498" s="197"/>
      <c r="C498" s="197"/>
      <c r="D498" s="197"/>
      <c r="E498" s="197"/>
      <c r="F498" s="197"/>
      <c r="G498" s="197"/>
      <c r="H498" s="197"/>
      <c r="I498" s="197"/>
      <c r="J498" s="197"/>
      <c r="K498" s="197"/>
      <c r="L498" s="197"/>
      <c r="M498" s="197"/>
      <c r="N498" s="197"/>
      <c r="O498" s="197"/>
      <c r="P498" s="197"/>
      <c r="Q498" s="197"/>
      <c r="R498" s="197"/>
      <c r="S498" s="197"/>
      <c r="T498" s="197"/>
      <c r="U498" s="197"/>
      <c r="V498" s="197"/>
      <c r="W498" s="197"/>
      <c r="X498" s="197"/>
      <c r="Y498" s="197"/>
      <c r="Z498" s="197"/>
    </row>
    <row r="499" spans="1:26" ht="15.75" customHeight="1" x14ac:dyDescent="0.25">
      <c r="A499" s="227"/>
      <c r="B499" s="197"/>
      <c r="C499" s="197"/>
      <c r="D499" s="197"/>
      <c r="E499" s="197"/>
      <c r="F499" s="197"/>
      <c r="G499" s="197"/>
      <c r="H499" s="197"/>
      <c r="I499" s="197"/>
      <c r="J499" s="197"/>
      <c r="K499" s="197"/>
      <c r="L499" s="197"/>
      <c r="M499" s="197"/>
      <c r="N499" s="197"/>
      <c r="O499" s="197"/>
      <c r="P499" s="197"/>
      <c r="Q499" s="197"/>
      <c r="R499" s="197"/>
      <c r="S499" s="197"/>
      <c r="T499" s="197"/>
      <c r="U499" s="197"/>
      <c r="V499" s="197"/>
      <c r="W499" s="197"/>
      <c r="X499" s="197"/>
      <c r="Y499" s="197"/>
      <c r="Z499" s="197"/>
    </row>
    <row r="500" spans="1:26" ht="15.75" customHeight="1" x14ac:dyDescent="0.25">
      <c r="A500" s="227"/>
      <c r="B500" s="197"/>
      <c r="C500" s="197"/>
      <c r="D500" s="197"/>
      <c r="E500" s="197"/>
      <c r="F500" s="197"/>
      <c r="G500" s="197"/>
      <c r="H500" s="197"/>
      <c r="I500" s="197"/>
      <c r="J500" s="197"/>
      <c r="K500" s="197"/>
      <c r="L500" s="197"/>
      <c r="M500" s="197"/>
      <c r="N500" s="197"/>
      <c r="O500" s="197"/>
      <c r="P500" s="197"/>
      <c r="Q500" s="197"/>
      <c r="R500" s="197"/>
      <c r="S500" s="197"/>
      <c r="T500" s="197"/>
      <c r="U500" s="197"/>
      <c r="V500" s="197"/>
      <c r="W500" s="197"/>
      <c r="X500" s="197"/>
      <c r="Y500" s="197"/>
      <c r="Z500" s="197"/>
    </row>
    <row r="501" spans="1:26" ht="15.75" customHeight="1" x14ac:dyDescent="0.25">
      <c r="A501" s="227"/>
      <c r="B501" s="197"/>
      <c r="C501" s="197"/>
      <c r="D501" s="197"/>
      <c r="E501" s="197"/>
      <c r="F501" s="197"/>
      <c r="G501" s="197"/>
      <c r="H501" s="197"/>
      <c r="I501" s="197"/>
      <c r="J501" s="197"/>
      <c r="K501" s="197"/>
      <c r="L501" s="197"/>
      <c r="M501" s="197"/>
      <c r="N501" s="197"/>
      <c r="O501" s="197"/>
      <c r="P501" s="197"/>
      <c r="Q501" s="197"/>
      <c r="R501" s="197"/>
      <c r="S501" s="197"/>
      <c r="T501" s="197"/>
      <c r="U501" s="197"/>
      <c r="V501" s="197"/>
      <c r="W501" s="197"/>
      <c r="X501" s="197"/>
      <c r="Y501" s="197"/>
      <c r="Z501" s="197"/>
    </row>
    <row r="502" spans="1:26" ht="15.75" customHeight="1" x14ac:dyDescent="0.25">
      <c r="A502" s="227"/>
      <c r="B502" s="197"/>
      <c r="C502" s="197"/>
      <c r="D502" s="197"/>
      <c r="E502" s="197"/>
      <c r="F502" s="197"/>
      <c r="G502" s="197"/>
      <c r="H502" s="197"/>
      <c r="I502" s="197"/>
      <c r="J502" s="197"/>
      <c r="K502" s="197"/>
      <c r="L502" s="197"/>
      <c r="M502" s="197"/>
      <c r="N502" s="197"/>
      <c r="O502" s="197"/>
      <c r="P502" s="197"/>
      <c r="Q502" s="197"/>
      <c r="R502" s="197"/>
      <c r="S502" s="197"/>
      <c r="T502" s="197"/>
      <c r="U502" s="197"/>
      <c r="V502" s="197"/>
      <c r="W502" s="197"/>
      <c r="X502" s="197"/>
      <c r="Y502" s="197"/>
      <c r="Z502" s="197"/>
    </row>
    <row r="503" spans="1:26" ht="15.75" customHeight="1" x14ac:dyDescent="0.25">
      <c r="A503" s="227"/>
      <c r="B503" s="197"/>
      <c r="C503" s="197"/>
      <c r="D503" s="197"/>
      <c r="E503" s="197"/>
      <c r="F503" s="197"/>
      <c r="G503" s="197"/>
      <c r="H503" s="197"/>
      <c r="I503" s="197"/>
      <c r="J503" s="197"/>
      <c r="K503" s="197"/>
      <c r="L503" s="197"/>
      <c r="M503" s="197"/>
      <c r="N503" s="197"/>
      <c r="O503" s="197"/>
      <c r="P503" s="197"/>
      <c r="Q503" s="197"/>
      <c r="R503" s="197"/>
      <c r="S503" s="197"/>
      <c r="T503" s="197"/>
      <c r="U503" s="197"/>
      <c r="V503" s="197"/>
      <c r="W503" s="197"/>
      <c r="X503" s="197"/>
      <c r="Y503" s="197"/>
      <c r="Z503" s="197"/>
    </row>
    <row r="504" spans="1:26" ht="15.75" customHeight="1" x14ac:dyDescent="0.25">
      <c r="A504" s="227"/>
      <c r="B504" s="197"/>
      <c r="C504" s="197"/>
      <c r="D504" s="197"/>
      <c r="E504" s="197"/>
      <c r="F504" s="197"/>
      <c r="G504" s="197"/>
      <c r="H504" s="197"/>
      <c r="I504" s="197"/>
      <c r="J504" s="197"/>
      <c r="K504" s="197"/>
      <c r="L504" s="197"/>
      <c r="M504" s="197"/>
      <c r="N504" s="197"/>
      <c r="O504" s="197"/>
      <c r="P504" s="197"/>
      <c r="Q504" s="197"/>
      <c r="R504" s="197"/>
      <c r="S504" s="197"/>
      <c r="T504" s="197"/>
      <c r="U504" s="197"/>
      <c r="V504" s="197"/>
      <c r="W504" s="197"/>
      <c r="X504" s="197"/>
      <c r="Y504" s="197"/>
      <c r="Z504" s="197"/>
    </row>
    <row r="505" spans="1:26" ht="15.75" customHeight="1" x14ac:dyDescent="0.25">
      <c r="A505" s="227"/>
      <c r="B505" s="197"/>
      <c r="C505" s="197"/>
      <c r="D505" s="197"/>
      <c r="E505" s="197"/>
      <c r="F505" s="197"/>
      <c r="G505" s="197"/>
      <c r="H505" s="197"/>
      <c r="I505" s="197"/>
      <c r="J505" s="197"/>
      <c r="K505" s="197"/>
      <c r="L505" s="197"/>
      <c r="M505" s="197"/>
      <c r="N505" s="197"/>
      <c r="O505" s="197"/>
      <c r="P505" s="197"/>
      <c r="Q505" s="197"/>
      <c r="R505" s="197"/>
      <c r="S505" s="197"/>
      <c r="T505" s="197"/>
      <c r="U505" s="197"/>
      <c r="V505" s="197"/>
      <c r="W505" s="197"/>
      <c r="X505" s="197"/>
      <c r="Y505" s="197"/>
      <c r="Z505" s="197"/>
    </row>
    <row r="506" spans="1:26" ht="15.75" customHeight="1" x14ac:dyDescent="0.25">
      <c r="A506" s="227"/>
      <c r="B506" s="197"/>
      <c r="C506" s="197"/>
      <c r="D506" s="197"/>
      <c r="E506" s="197"/>
      <c r="F506" s="197"/>
      <c r="G506" s="197"/>
      <c r="H506" s="197"/>
      <c r="I506" s="197"/>
      <c r="J506" s="197"/>
      <c r="K506" s="197"/>
      <c r="L506" s="197"/>
      <c r="M506" s="197"/>
      <c r="N506" s="197"/>
      <c r="O506" s="197"/>
      <c r="P506" s="197"/>
      <c r="Q506" s="197"/>
      <c r="R506" s="197"/>
      <c r="S506" s="197"/>
      <c r="T506" s="197"/>
      <c r="U506" s="197"/>
      <c r="V506" s="197"/>
      <c r="W506" s="197"/>
      <c r="X506" s="197"/>
      <c r="Y506" s="197"/>
      <c r="Z506" s="197"/>
    </row>
    <row r="507" spans="1:26" ht="15.75" customHeight="1" x14ac:dyDescent="0.25">
      <c r="A507" s="227"/>
      <c r="B507" s="197"/>
      <c r="C507" s="197"/>
      <c r="D507" s="197"/>
      <c r="E507" s="197"/>
      <c r="F507" s="197"/>
      <c r="G507" s="197"/>
      <c r="H507" s="197"/>
      <c r="I507" s="197"/>
      <c r="J507" s="197"/>
      <c r="K507" s="197"/>
      <c r="L507" s="197"/>
      <c r="M507" s="197"/>
      <c r="N507" s="197"/>
      <c r="O507" s="197"/>
      <c r="P507" s="197"/>
      <c r="Q507" s="197"/>
      <c r="R507" s="197"/>
      <c r="S507" s="197"/>
      <c r="T507" s="197"/>
      <c r="U507" s="197"/>
      <c r="V507" s="197"/>
      <c r="W507" s="197"/>
      <c r="X507" s="197"/>
      <c r="Y507" s="197"/>
      <c r="Z507" s="197"/>
    </row>
    <row r="508" spans="1:26" ht="15.75" customHeight="1" x14ac:dyDescent="0.25">
      <c r="A508" s="227"/>
      <c r="B508" s="197"/>
      <c r="C508" s="197"/>
      <c r="D508" s="197"/>
      <c r="E508" s="197"/>
      <c r="F508" s="197"/>
      <c r="G508" s="197"/>
      <c r="H508" s="197"/>
      <c r="I508" s="197"/>
      <c r="J508" s="197"/>
      <c r="K508" s="197"/>
      <c r="L508" s="197"/>
      <c r="M508" s="197"/>
      <c r="N508" s="197"/>
      <c r="O508" s="197"/>
      <c r="P508" s="197"/>
      <c r="Q508" s="197"/>
      <c r="R508" s="197"/>
      <c r="S508" s="197"/>
      <c r="T508" s="197"/>
      <c r="U508" s="197"/>
      <c r="V508" s="197"/>
      <c r="W508" s="197"/>
      <c r="X508" s="197"/>
      <c r="Y508" s="197"/>
      <c r="Z508" s="197"/>
    </row>
    <row r="509" spans="1:26" ht="15.75" customHeight="1" x14ac:dyDescent="0.25">
      <c r="A509" s="227"/>
      <c r="B509" s="197"/>
      <c r="C509" s="197"/>
      <c r="D509" s="197"/>
      <c r="E509" s="197"/>
      <c r="F509" s="197"/>
      <c r="G509" s="197"/>
      <c r="H509" s="197"/>
      <c r="I509" s="197"/>
      <c r="J509" s="197"/>
      <c r="K509" s="197"/>
      <c r="L509" s="197"/>
      <c r="M509" s="197"/>
      <c r="N509" s="197"/>
      <c r="O509" s="197"/>
      <c r="P509" s="197"/>
      <c r="Q509" s="197"/>
      <c r="R509" s="197"/>
      <c r="S509" s="197"/>
      <c r="T509" s="197"/>
      <c r="U509" s="197"/>
      <c r="V509" s="197"/>
      <c r="W509" s="197"/>
      <c r="X509" s="197"/>
      <c r="Y509" s="197"/>
      <c r="Z509" s="197"/>
    </row>
    <row r="510" spans="1:26" ht="15.75" customHeight="1" x14ac:dyDescent="0.25">
      <c r="A510" s="227"/>
      <c r="B510" s="197"/>
      <c r="C510" s="197"/>
      <c r="D510" s="197"/>
      <c r="E510" s="197"/>
      <c r="F510" s="197"/>
      <c r="G510" s="197"/>
      <c r="H510" s="197"/>
      <c r="I510" s="197"/>
      <c r="J510" s="197"/>
      <c r="K510" s="197"/>
      <c r="L510" s="197"/>
      <c r="M510" s="197"/>
      <c r="N510" s="197"/>
      <c r="O510" s="197"/>
      <c r="P510" s="197"/>
      <c r="Q510" s="197"/>
      <c r="R510" s="197"/>
      <c r="S510" s="197"/>
      <c r="T510" s="197"/>
      <c r="U510" s="197"/>
      <c r="V510" s="197"/>
      <c r="W510" s="197"/>
      <c r="X510" s="197"/>
      <c r="Y510" s="197"/>
      <c r="Z510" s="197"/>
    </row>
    <row r="511" spans="1:26" ht="15.75" customHeight="1" x14ac:dyDescent="0.25">
      <c r="A511" s="227"/>
      <c r="B511" s="197"/>
      <c r="C511" s="197"/>
      <c r="D511" s="197"/>
      <c r="E511" s="197"/>
      <c r="F511" s="197"/>
      <c r="G511" s="197"/>
      <c r="H511" s="197"/>
      <c r="I511" s="197"/>
      <c r="J511" s="197"/>
      <c r="K511" s="197"/>
      <c r="L511" s="197"/>
      <c r="M511" s="197"/>
      <c r="N511" s="197"/>
      <c r="O511" s="197"/>
      <c r="P511" s="197"/>
      <c r="Q511" s="197"/>
      <c r="R511" s="197"/>
      <c r="S511" s="197"/>
      <c r="T511" s="197"/>
      <c r="U511" s="197"/>
      <c r="V511" s="197"/>
      <c r="W511" s="197"/>
      <c r="X511" s="197"/>
      <c r="Y511" s="197"/>
      <c r="Z511" s="197"/>
    </row>
    <row r="512" spans="1:26" ht="15.75" customHeight="1" x14ac:dyDescent="0.25">
      <c r="A512" s="227"/>
      <c r="B512" s="197"/>
      <c r="C512" s="197"/>
      <c r="D512" s="197"/>
      <c r="E512" s="197"/>
      <c r="F512" s="197"/>
      <c r="G512" s="197"/>
      <c r="H512" s="197"/>
      <c r="I512" s="197"/>
      <c r="J512" s="197"/>
      <c r="K512" s="197"/>
      <c r="L512" s="197"/>
      <c r="M512" s="197"/>
      <c r="N512" s="197"/>
      <c r="O512" s="197"/>
      <c r="P512" s="197"/>
      <c r="Q512" s="197"/>
      <c r="R512" s="197"/>
      <c r="S512" s="197"/>
      <c r="T512" s="197"/>
      <c r="U512" s="197"/>
      <c r="V512" s="197"/>
      <c r="W512" s="197"/>
      <c r="X512" s="197"/>
      <c r="Y512" s="197"/>
      <c r="Z512" s="197"/>
    </row>
    <row r="513" spans="1:26" ht="15.75" customHeight="1" x14ac:dyDescent="0.25">
      <c r="A513" s="227"/>
      <c r="B513" s="197"/>
      <c r="C513" s="197"/>
      <c r="D513" s="197"/>
      <c r="E513" s="197"/>
      <c r="F513" s="197"/>
      <c r="G513" s="197"/>
      <c r="H513" s="197"/>
      <c r="I513" s="197"/>
      <c r="J513" s="197"/>
      <c r="K513" s="197"/>
      <c r="L513" s="197"/>
      <c r="M513" s="197"/>
      <c r="N513" s="197"/>
      <c r="O513" s="197"/>
      <c r="P513" s="197"/>
      <c r="Q513" s="197"/>
      <c r="R513" s="197"/>
      <c r="S513" s="197"/>
      <c r="T513" s="197"/>
      <c r="U513" s="197"/>
      <c r="V513" s="197"/>
      <c r="W513" s="197"/>
      <c r="X513" s="197"/>
      <c r="Y513" s="197"/>
      <c r="Z513" s="197"/>
    </row>
    <row r="514" spans="1:26" ht="15.75" customHeight="1" x14ac:dyDescent="0.25">
      <c r="A514" s="227"/>
      <c r="B514" s="197"/>
      <c r="C514" s="197"/>
      <c r="D514" s="197"/>
      <c r="E514" s="197"/>
      <c r="F514" s="197"/>
      <c r="G514" s="197"/>
      <c r="H514" s="197"/>
      <c r="I514" s="197"/>
      <c r="J514" s="197"/>
      <c r="K514" s="197"/>
      <c r="L514" s="197"/>
      <c r="M514" s="197"/>
      <c r="N514" s="197"/>
      <c r="O514" s="197"/>
      <c r="P514" s="197"/>
      <c r="Q514" s="197"/>
      <c r="R514" s="197"/>
      <c r="S514" s="197"/>
      <c r="T514" s="197"/>
      <c r="U514" s="197"/>
      <c r="V514" s="197"/>
      <c r="W514" s="197"/>
      <c r="X514" s="197"/>
      <c r="Y514" s="197"/>
      <c r="Z514" s="197"/>
    </row>
    <row r="515" spans="1:26" ht="15.75" customHeight="1" x14ac:dyDescent="0.25">
      <c r="A515" s="227"/>
      <c r="B515" s="197"/>
      <c r="C515" s="197"/>
      <c r="D515" s="197"/>
      <c r="E515" s="197"/>
      <c r="F515" s="197"/>
      <c r="G515" s="197"/>
      <c r="H515" s="197"/>
      <c r="I515" s="197"/>
      <c r="J515" s="197"/>
      <c r="K515" s="197"/>
      <c r="L515" s="197"/>
      <c r="M515" s="197"/>
      <c r="N515" s="197"/>
      <c r="O515" s="197"/>
      <c r="P515" s="197"/>
      <c r="Q515" s="197"/>
      <c r="R515" s="197"/>
      <c r="S515" s="197"/>
      <c r="T515" s="197"/>
      <c r="U515" s="197"/>
      <c r="V515" s="197"/>
      <c r="W515" s="197"/>
      <c r="X515" s="197"/>
      <c r="Y515" s="197"/>
      <c r="Z515" s="197"/>
    </row>
    <row r="516" spans="1:26" ht="15.75" customHeight="1" x14ac:dyDescent="0.25">
      <c r="A516" s="227"/>
      <c r="B516" s="197"/>
      <c r="C516" s="197"/>
      <c r="D516" s="197"/>
      <c r="E516" s="197"/>
      <c r="F516" s="197"/>
      <c r="G516" s="197"/>
      <c r="H516" s="197"/>
      <c r="I516" s="197"/>
      <c r="J516" s="197"/>
      <c r="K516" s="197"/>
      <c r="L516" s="197"/>
      <c r="M516" s="197"/>
      <c r="N516" s="197"/>
      <c r="O516" s="197"/>
      <c r="P516" s="197"/>
      <c r="Q516" s="197"/>
      <c r="R516" s="197"/>
      <c r="S516" s="197"/>
      <c r="T516" s="197"/>
      <c r="U516" s="197"/>
      <c r="V516" s="197"/>
      <c r="W516" s="197"/>
      <c r="X516" s="197"/>
      <c r="Y516" s="197"/>
      <c r="Z516" s="197"/>
    </row>
    <row r="517" spans="1:26" ht="15.75" customHeight="1" x14ac:dyDescent="0.25">
      <c r="A517" s="227"/>
      <c r="B517" s="197"/>
      <c r="C517" s="197"/>
      <c r="D517" s="197"/>
      <c r="E517" s="197"/>
      <c r="F517" s="197"/>
      <c r="G517" s="197"/>
      <c r="H517" s="197"/>
      <c r="I517" s="197"/>
      <c r="J517" s="197"/>
      <c r="K517" s="197"/>
      <c r="L517" s="197"/>
      <c r="M517" s="197"/>
      <c r="N517" s="197"/>
      <c r="O517" s="197"/>
      <c r="P517" s="197"/>
      <c r="Q517" s="197"/>
      <c r="R517" s="197"/>
      <c r="S517" s="197"/>
      <c r="T517" s="197"/>
      <c r="U517" s="197"/>
      <c r="V517" s="197"/>
      <c r="W517" s="197"/>
      <c r="X517" s="197"/>
      <c r="Y517" s="197"/>
      <c r="Z517" s="197"/>
    </row>
    <row r="518" spans="1:26" ht="15.75" customHeight="1" x14ac:dyDescent="0.25">
      <c r="A518" s="227"/>
      <c r="B518" s="197"/>
      <c r="C518" s="197"/>
      <c r="D518" s="197"/>
      <c r="E518" s="197"/>
      <c r="F518" s="197"/>
      <c r="G518" s="197"/>
      <c r="H518" s="197"/>
      <c r="I518" s="197"/>
      <c r="J518" s="197"/>
      <c r="K518" s="197"/>
      <c r="L518" s="197"/>
      <c r="M518" s="197"/>
      <c r="N518" s="197"/>
      <c r="O518" s="197"/>
      <c r="P518" s="197"/>
      <c r="Q518" s="197"/>
      <c r="R518" s="197"/>
      <c r="S518" s="197"/>
      <c r="T518" s="197"/>
      <c r="U518" s="197"/>
      <c r="V518" s="197"/>
      <c r="W518" s="197"/>
      <c r="X518" s="197"/>
      <c r="Y518" s="197"/>
      <c r="Z518" s="197"/>
    </row>
    <row r="519" spans="1:26" ht="15.75" customHeight="1" x14ac:dyDescent="0.25">
      <c r="A519" s="227"/>
      <c r="B519" s="197"/>
      <c r="C519" s="197"/>
      <c r="D519" s="197"/>
      <c r="E519" s="197"/>
      <c r="F519" s="197"/>
      <c r="G519" s="197"/>
      <c r="H519" s="197"/>
      <c r="I519" s="197"/>
      <c r="J519" s="197"/>
      <c r="K519" s="197"/>
      <c r="L519" s="197"/>
      <c r="M519" s="197"/>
      <c r="N519" s="197"/>
      <c r="O519" s="197"/>
      <c r="P519" s="197"/>
      <c r="Q519" s="197"/>
      <c r="R519" s="197"/>
      <c r="S519" s="197"/>
      <c r="T519" s="197"/>
      <c r="U519" s="197"/>
      <c r="V519" s="197"/>
      <c r="W519" s="197"/>
      <c r="X519" s="197"/>
      <c r="Y519" s="197"/>
      <c r="Z519" s="197"/>
    </row>
    <row r="520" spans="1:26" ht="15.75" customHeight="1" x14ac:dyDescent="0.25">
      <c r="A520" s="227"/>
      <c r="B520" s="197"/>
      <c r="C520" s="197"/>
      <c r="D520" s="197"/>
      <c r="E520" s="197"/>
      <c r="F520" s="197"/>
      <c r="G520" s="197"/>
      <c r="H520" s="197"/>
      <c r="I520" s="197"/>
      <c r="J520" s="197"/>
      <c r="K520" s="197"/>
      <c r="L520" s="197"/>
      <c r="M520" s="197"/>
      <c r="N520" s="197"/>
      <c r="O520" s="197"/>
      <c r="P520" s="197"/>
      <c r="Q520" s="197"/>
      <c r="R520" s="197"/>
      <c r="S520" s="197"/>
      <c r="T520" s="197"/>
      <c r="U520" s="197"/>
      <c r="V520" s="197"/>
      <c r="W520" s="197"/>
      <c r="X520" s="197"/>
      <c r="Y520" s="197"/>
      <c r="Z520" s="197"/>
    </row>
    <row r="521" spans="1:26" ht="15.75" customHeight="1" x14ac:dyDescent="0.25">
      <c r="A521" s="227"/>
      <c r="B521" s="197"/>
      <c r="C521" s="197"/>
      <c r="D521" s="197"/>
      <c r="E521" s="197"/>
      <c r="F521" s="197"/>
      <c r="G521" s="197"/>
      <c r="H521" s="197"/>
      <c r="I521" s="197"/>
      <c r="J521" s="197"/>
      <c r="K521" s="197"/>
      <c r="L521" s="197"/>
      <c r="M521" s="197"/>
      <c r="N521" s="197"/>
      <c r="O521" s="197"/>
      <c r="P521" s="197"/>
      <c r="Q521" s="197"/>
      <c r="R521" s="197"/>
      <c r="S521" s="197"/>
      <c r="T521" s="197"/>
      <c r="U521" s="197"/>
      <c r="V521" s="197"/>
      <c r="W521" s="197"/>
      <c r="X521" s="197"/>
      <c r="Y521" s="197"/>
      <c r="Z521" s="197"/>
    </row>
    <row r="522" spans="1:26" ht="15.75" customHeight="1" x14ac:dyDescent="0.25">
      <c r="A522" s="227"/>
      <c r="B522" s="197"/>
      <c r="C522" s="197"/>
      <c r="D522" s="197"/>
      <c r="E522" s="197"/>
      <c r="F522" s="197"/>
      <c r="G522" s="197"/>
      <c r="H522" s="197"/>
      <c r="I522" s="197"/>
      <c r="J522" s="197"/>
      <c r="K522" s="197"/>
      <c r="L522" s="197"/>
      <c r="M522" s="197"/>
      <c r="N522" s="197"/>
      <c r="O522" s="197"/>
      <c r="P522" s="197"/>
      <c r="Q522" s="197"/>
      <c r="R522" s="197"/>
      <c r="S522" s="197"/>
      <c r="T522" s="197"/>
      <c r="U522" s="197"/>
      <c r="V522" s="197"/>
      <c r="W522" s="197"/>
      <c r="X522" s="197"/>
      <c r="Y522" s="197"/>
      <c r="Z522" s="197"/>
    </row>
    <row r="523" spans="1:26" ht="15.75" customHeight="1" x14ac:dyDescent="0.25">
      <c r="A523" s="227"/>
      <c r="B523" s="197"/>
      <c r="C523" s="197"/>
      <c r="D523" s="197"/>
      <c r="E523" s="197"/>
      <c r="F523" s="197"/>
      <c r="G523" s="197"/>
      <c r="H523" s="197"/>
      <c r="I523" s="197"/>
      <c r="J523" s="197"/>
      <c r="K523" s="197"/>
      <c r="L523" s="197"/>
      <c r="M523" s="197"/>
      <c r="N523" s="197"/>
      <c r="O523" s="197"/>
      <c r="P523" s="197"/>
      <c r="Q523" s="197"/>
      <c r="R523" s="197"/>
      <c r="S523" s="197"/>
      <c r="T523" s="197"/>
      <c r="U523" s="197"/>
      <c r="V523" s="197"/>
      <c r="W523" s="197"/>
      <c r="X523" s="197"/>
      <c r="Y523" s="197"/>
      <c r="Z523" s="197"/>
    </row>
    <row r="524" spans="1:26" ht="15.75" customHeight="1" x14ac:dyDescent="0.25">
      <c r="A524" s="227"/>
      <c r="B524" s="197"/>
      <c r="C524" s="197"/>
      <c r="D524" s="197"/>
      <c r="E524" s="197"/>
      <c r="F524" s="197"/>
      <c r="G524" s="197"/>
      <c r="H524" s="197"/>
      <c r="I524" s="197"/>
      <c r="J524" s="197"/>
      <c r="K524" s="197"/>
      <c r="L524" s="197"/>
      <c r="M524" s="197"/>
      <c r="N524" s="197"/>
      <c r="O524" s="197"/>
      <c r="P524" s="197"/>
      <c r="Q524" s="197"/>
      <c r="R524" s="197"/>
      <c r="S524" s="197"/>
      <c r="T524" s="197"/>
      <c r="U524" s="197"/>
      <c r="V524" s="197"/>
      <c r="W524" s="197"/>
      <c r="X524" s="197"/>
      <c r="Y524" s="197"/>
      <c r="Z524" s="197"/>
    </row>
    <row r="525" spans="1:26" ht="15.75" customHeight="1" x14ac:dyDescent="0.25">
      <c r="A525" s="227"/>
      <c r="B525" s="197"/>
      <c r="C525" s="197"/>
      <c r="D525" s="197"/>
      <c r="E525" s="197"/>
      <c r="F525" s="197"/>
      <c r="G525" s="197"/>
      <c r="H525" s="197"/>
      <c r="I525" s="197"/>
      <c r="J525" s="197"/>
      <c r="K525" s="197"/>
      <c r="L525" s="197"/>
      <c r="M525" s="197"/>
      <c r="N525" s="197"/>
      <c r="O525" s="197"/>
      <c r="P525" s="197"/>
      <c r="Q525" s="197"/>
      <c r="R525" s="197"/>
      <c r="S525" s="197"/>
      <c r="T525" s="197"/>
      <c r="U525" s="197"/>
      <c r="V525" s="197"/>
      <c r="W525" s="197"/>
      <c r="X525" s="197"/>
      <c r="Y525" s="197"/>
      <c r="Z525" s="197"/>
    </row>
    <row r="526" spans="1:26" ht="15.75" customHeight="1" x14ac:dyDescent="0.25">
      <c r="A526" s="227"/>
      <c r="B526" s="197"/>
      <c r="C526" s="197"/>
      <c r="D526" s="197"/>
      <c r="E526" s="197"/>
      <c r="F526" s="197"/>
      <c r="G526" s="197"/>
      <c r="H526" s="197"/>
      <c r="I526" s="197"/>
      <c r="J526" s="197"/>
      <c r="K526" s="197"/>
      <c r="L526" s="197"/>
      <c r="M526" s="197"/>
      <c r="N526" s="197"/>
      <c r="O526" s="197"/>
      <c r="P526" s="197"/>
      <c r="Q526" s="197"/>
      <c r="R526" s="197"/>
      <c r="S526" s="197"/>
      <c r="T526" s="197"/>
      <c r="U526" s="197"/>
      <c r="V526" s="197"/>
      <c r="W526" s="197"/>
      <c r="X526" s="197"/>
      <c r="Y526" s="197"/>
      <c r="Z526" s="197"/>
    </row>
    <row r="527" spans="1:26" ht="15.75" customHeight="1" x14ac:dyDescent="0.25">
      <c r="A527" s="227"/>
      <c r="B527" s="197"/>
      <c r="C527" s="197"/>
      <c r="D527" s="197"/>
      <c r="E527" s="197"/>
      <c r="F527" s="197"/>
      <c r="G527" s="197"/>
      <c r="H527" s="197"/>
      <c r="I527" s="197"/>
      <c r="J527" s="197"/>
      <c r="K527" s="197"/>
      <c r="L527" s="197"/>
      <c r="M527" s="197"/>
      <c r="N527" s="197"/>
      <c r="O527" s="197"/>
      <c r="P527" s="197"/>
      <c r="Q527" s="197"/>
      <c r="R527" s="197"/>
      <c r="S527" s="197"/>
      <c r="T527" s="197"/>
      <c r="U527" s="197"/>
      <c r="V527" s="197"/>
      <c r="W527" s="197"/>
      <c r="X527" s="197"/>
      <c r="Y527" s="197"/>
      <c r="Z527" s="197"/>
    </row>
    <row r="528" spans="1:26" ht="15.75" customHeight="1" x14ac:dyDescent="0.25">
      <c r="A528" s="227"/>
      <c r="B528" s="197"/>
      <c r="C528" s="197"/>
      <c r="D528" s="197"/>
      <c r="E528" s="197"/>
      <c r="F528" s="197"/>
      <c r="G528" s="197"/>
      <c r="H528" s="197"/>
      <c r="I528" s="197"/>
      <c r="J528" s="197"/>
      <c r="K528" s="197"/>
      <c r="L528" s="197"/>
      <c r="M528" s="197"/>
      <c r="N528" s="197"/>
      <c r="O528" s="197"/>
      <c r="P528" s="197"/>
      <c r="Q528" s="197"/>
      <c r="R528" s="197"/>
      <c r="S528" s="197"/>
      <c r="T528" s="197"/>
      <c r="U528" s="197"/>
      <c r="V528" s="197"/>
      <c r="W528" s="197"/>
      <c r="X528" s="197"/>
      <c r="Y528" s="197"/>
      <c r="Z528" s="197"/>
    </row>
    <row r="529" spans="1:26" ht="15.75" customHeight="1" x14ac:dyDescent="0.25">
      <c r="A529" s="227"/>
      <c r="B529" s="197"/>
      <c r="C529" s="197"/>
      <c r="D529" s="197"/>
      <c r="E529" s="197"/>
      <c r="F529" s="197"/>
      <c r="G529" s="197"/>
      <c r="H529" s="197"/>
      <c r="I529" s="197"/>
      <c r="J529" s="197"/>
      <c r="K529" s="197"/>
      <c r="L529" s="197"/>
      <c r="M529" s="197"/>
      <c r="N529" s="197"/>
      <c r="O529" s="197"/>
      <c r="P529" s="197"/>
      <c r="Q529" s="197"/>
      <c r="R529" s="197"/>
      <c r="S529" s="197"/>
      <c r="T529" s="197"/>
      <c r="U529" s="197"/>
      <c r="V529" s="197"/>
      <c r="W529" s="197"/>
      <c r="X529" s="197"/>
      <c r="Y529" s="197"/>
      <c r="Z529" s="197"/>
    </row>
    <row r="530" spans="1:26" ht="15.75" customHeight="1" x14ac:dyDescent="0.25">
      <c r="A530" s="227"/>
      <c r="B530" s="197"/>
      <c r="C530" s="197"/>
      <c r="D530" s="197"/>
      <c r="E530" s="197"/>
      <c r="F530" s="197"/>
      <c r="G530" s="197"/>
      <c r="H530" s="197"/>
      <c r="I530" s="197"/>
      <c r="J530" s="197"/>
      <c r="K530" s="197"/>
      <c r="L530" s="197"/>
      <c r="M530" s="197"/>
      <c r="N530" s="197"/>
      <c r="O530" s="197"/>
      <c r="P530" s="197"/>
      <c r="Q530" s="197"/>
      <c r="R530" s="197"/>
      <c r="S530" s="197"/>
      <c r="T530" s="197"/>
      <c r="U530" s="197"/>
      <c r="V530" s="197"/>
      <c r="W530" s="197"/>
      <c r="X530" s="197"/>
      <c r="Y530" s="197"/>
      <c r="Z530" s="197"/>
    </row>
    <row r="531" spans="1:26" ht="15.75" customHeight="1" x14ac:dyDescent="0.25">
      <c r="A531" s="227"/>
      <c r="B531" s="197"/>
      <c r="C531" s="197"/>
      <c r="D531" s="197"/>
      <c r="E531" s="197"/>
      <c r="F531" s="197"/>
      <c r="G531" s="197"/>
      <c r="H531" s="197"/>
      <c r="I531" s="197"/>
      <c r="J531" s="197"/>
      <c r="K531" s="197"/>
      <c r="L531" s="197"/>
      <c r="M531" s="197"/>
      <c r="N531" s="197"/>
      <c r="O531" s="197"/>
      <c r="P531" s="197"/>
      <c r="Q531" s="197"/>
      <c r="R531" s="197"/>
      <c r="S531" s="197"/>
      <c r="T531" s="197"/>
      <c r="U531" s="197"/>
      <c r="V531" s="197"/>
      <c r="W531" s="197"/>
      <c r="X531" s="197"/>
      <c r="Y531" s="197"/>
      <c r="Z531" s="197"/>
    </row>
    <row r="532" spans="1:26" ht="15.75" customHeight="1" x14ac:dyDescent="0.25">
      <c r="A532" s="227"/>
      <c r="B532" s="197"/>
      <c r="C532" s="197"/>
      <c r="D532" s="197"/>
      <c r="E532" s="197"/>
      <c r="F532" s="197"/>
      <c r="G532" s="197"/>
      <c r="H532" s="197"/>
      <c r="I532" s="197"/>
      <c r="J532" s="197"/>
      <c r="K532" s="197"/>
      <c r="L532" s="197"/>
      <c r="M532" s="197"/>
      <c r="N532" s="197"/>
      <c r="O532" s="197"/>
      <c r="P532" s="197"/>
      <c r="Q532" s="197"/>
      <c r="R532" s="197"/>
      <c r="S532" s="197"/>
      <c r="T532" s="197"/>
      <c r="U532" s="197"/>
      <c r="V532" s="197"/>
      <c r="W532" s="197"/>
      <c r="X532" s="197"/>
      <c r="Y532" s="197"/>
      <c r="Z532" s="197"/>
    </row>
    <row r="533" spans="1:26" ht="15.75" customHeight="1" x14ac:dyDescent="0.25">
      <c r="A533" s="227"/>
      <c r="B533" s="197"/>
      <c r="C533" s="197"/>
      <c r="D533" s="197"/>
      <c r="E533" s="197"/>
      <c r="F533" s="197"/>
      <c r="G533" s="197"/>
      <c r="H533" s="197"/>
      <c r="I533" s="197"/>
      <c r="J533" s="197"/>
      <c r="K533" s="197"/>
      <c r="L533" s="197"/>
      <c r="M533" s="197"/>
      <c r="N533" s="197"/>
      <c r="O533" s="197"/>
      <c r="P533" s="197"/>
      <c r="Q533" s="197"/>
      <c r="R533" s="197"/>
      <c r="S533" s="197"/>
      <c r="T533" s="197"/>
      <c r="U533" s="197"/>
      <c r="V533" s="197"/>
      <c r="W533" s="197"/>
      <c r="X533" s="197"/>
      <c r="Y533" s="197"/>
      <c r="Z533" s="197"/>
    </row>
    <row r="534" spans="1:26" ht="15.75" customHeight="1" x14ac:dyDescent="0.25">
      <c r="A534" s="227"/>
      <c r="B534" s="197"/>
      <c r="C534" s="197"/>
      <c r="D534" s="197"/>
      <c r="E534" s="197"/>
      <c r="F534" s="197"/>
      <c r="G534" s="197"/>
      <c r="H534" s="197"/>
      <c r="I534" s="197"/>
      <c r="J534" s="197"/>
      <c r="K534" s="197"/>
      <c r="L534" s="197"/>
      <c r="M534" s="197"/>
      <c r="N534" s="197"/>
      <c r="O534" s="197"/>
      <c r="P534" s="197"/>
      <c r="Q534" s="197"/>
      <c r="R534" s="197"/>
      <c r="S534" s="197"/>
      <c r="T534" s="197"/>
      <c r="U534" s="197"/>
      <c r="V534" s="197"/>
      <c r="W534" s="197"/>
      <c r="X534" s="197"/>
      <c r="Y534" s="197"/>
      <c r="Z534" s="197"/>
    </row>
    <row r="535" spans="1:26" ht="15.75" customHeight="1" x14ac:dyDescent="0.25">
      <c r="A535" s="227"/>
      <c r="B535" s="197"/>
      <c r="C535" s="197"/>
      <c r="D535" s="197"/>
      <c r="E535" s="197"/>
      <c r="F535" s="197"/>
      <c r="G535" s="197"/>
      <c r="H535" s="197"/>
      <c r="I535" s="197"/>
      <c r="J535" s="197"/>
      <c r="K535" s="197"/>
      <c r="L535" s="197"/>
      <c r="M535" s="197"/>
      <c r="N535" s="197"/>
      <c r="O535" s="197"/>
      <c r="P535" s="197"/>
      <c r="Q535" s="197"/>
      <c r="R535" s="197"/>
      <c r="S535" s="197"/>
      <c r="T535" s="197"/>
      <c r="U535" s="197"/>
      <c r="V535" s="197"/>
      <c r="W535" s="197"/>
      <c r="X535" s="197"/>
      <c r="Y535" s="197"/>
      <c r="Z535" s="197"/>
    </row>
    <row r="536" spans="1:26" ht="15.75" customHeight="1" x14ac:dyDescent="0.25">
      <c r="A536" s="227"/>
      <c r="B536" s="197"/>
      <c r="C536" s="197"/>
      <c r="D536" s="197"/>
      <c r="E536" s="197"/>
      <c r="F536" s="197"/>
      <c r="G536" s="197"/>
      <c r="H536" s="197"/>
      <c r="I536" s="197"/>
      <c r="J536" s="197"/>
      <c r="K536" s="197"/>
      <c r="L536" s="197"/>
      <c r="M536" s="197"/>
      <c r="N536" s="197"/>
      <c r="O536" s="197"/>
      <c r="P536" s="197"/>
      <c r="Q536" s="197"/>
      <c r="R536" s="197"/>
      <c r="S536" s="197"/>
      <c r="T536" s="197"/>
      <c r="U536" s="197"/>
      <c r="V536" s="197"/>
      <c r="W536" s="197"/>
      <c r="X536" s="197"/>
      <c r="Y536" s="197"/>
      <c r="Z536" s="197"/>
    </row>
    <row r="537" spans="1:26" ht="15.75" customHeight="1" x14ac:dyDescent="0.25">
      <c r="A537" s="227"/>
      <c r="B537" s="197"/>
      <c r="C537" s="197"/>
      <c r="D537" s="197"/>
      <c r="E537" s="197"/>
      <c r="F537" s="197"/>
      <c r="G537" s="197"/>
      <c r="H537" s="197"/>
      <c r="I537" s="197"/>
      <c r="J537" s="197"/>
      <c r="K537" s="197"/>
      <c r="L537" s="197"/>
      <c r="M537" s="197"/>
      <c r="N537" s="197"/>
      <c r="O537" s="197"/>
      <c r="P537" s="197"/>
      <c r="Q537" s="197"/>
      <c r="R537" s="197"/>
      <c r="S537" s="197"/>
      <c r="T537" s="197"/>
      <c r="U537" s="197"/>
      <c r="V537" s="197"/>
      <c r="W537" s="197"/>
      <c r="X537" s="197"/>
      <c r="Y537" s="197"/>
      <c r="Z537" s="197"/>
    </row>
    <row r="538" spans="1:26" ht="15.75" customHeight="1" x14ac:dyDescent="0.25">
      <c r="A538" s="227"/>
      <c r="B538" s="197"/>
      <c r="C538" s="197"/>
      <c r="D538" s="197"/>
      <c r="E538" s="197"/>
      <c r="F538" s="197"/>
      <c r="G538" s="197"/>
      <c r="H538" s="197"/>
      <c r="I538" s="197"/>
      <c r="J538" s="197"/>
      <c r="K538" s="197"/>
      <c r="L538" s="197"/>
      <c r="M538" s="197"/>
      <c r="N538" s="197"/>
      <c r="O538" s="197"/>
      <c r="P538" s="197"/>
      <c r="Q538" s="197"/>
      <c r="R538" s="197"/>
      <c r="S538" s="197"/>
      <c r="T538" s="197"/>
      <c r="U538" s="197"/>
      <c r="V538" s="197"/>
      <c r="W538" s="197"/>
      <c r="X538" s="197"/>
      <c r="Y538" s="197"/>
      <c r="Z538" s="197"/>
    </row>
    <row r="539" spans="1:26" ht="15.75" customHeight="1" x14ac:dyDescent="0.25">
      <c r="A539" s="227"/>
      <c r="B539" s="197"/>
      <c r="C539" s="197"/>
      <c r="D539" s="197"/>
      <c r="E539" s="197"/>
      <c r="F539" s="197"/>
      <c r="G539" s="197"/>
      <c r="H539" s="197"/>
      <c r="I539" s="197"/>
      <c r="J539" s="197"/>
      <c r="K539" s="197"/>
      <c r="L539" s="197"/>
      <c r="M539" s="197"/>
      <c r="N539" s="197"/>
      <c r="O539" s="197"/>
      <c r="P539" s="197"/>
      <c r="Q539" s="197"/>
      <c r="R539" s="197"/>
      <c r="S539" s="197"/>
      <c r="T539" s="197"/>
      <c r="U539" s="197"/>
      <c r="V539" s="197"/>
      <c r="W539" s="197"/>
      <c r="X539" s="197"/>
      <c r="Y539" s="197"/>
      <c r="Z539" s="197"/>
    </row>
    <row r="540" spans="1:26" ht="15.75" customHeight="1" x14ac:dyDescent="0.25">
      <c r="A540" s="227"/>
      <c r="B540" s="197"/>
      <c r="C540" s="197"/>
      <c r="D540" s="197"/>
      <c r="E540" s="197"/>
      <c r="F540" s="197"/>
      <c r="G540" s="197"/>
      <c r="H540" s="197"/>
      <c r="I540" s="197"/>
      <c r="J540" s="197"/>
      <c r="K540" s="197"/>
      <c r="L540" s="197"/>
      <c r="M540" s="197"/>
      <c r="N540" s="197"/>
      <c r="O540" s="197"/>
      <c r="P540" s="197"/>
      <c r="Q540" s="197"/>
      <c r="R540" s="197"/>
      <c r="S540" s="197"/>
      <c r="T540" s="197"/>
      <c r="U540" s="197"/>
      <c r="V540" s="197"/>
      <c r="W540" s="197"/>
      <c r="X540" s="197"/>
      <c r="Y540" s="197"/>
      <c r="Z540" s="197"/>
    </row>
    <row r="541" spans="1:26" ht="15.75" customHeight="1" x14ac:dyDescent="0.25">
      <c r="A541" s="227"/>
      <c r="B541" s="197"/>
      <c r="C541" s="197"/>
      <c r="D541" s="197"/>
      <c r="E541" s="197"/>
      <c r="F541" s="197"/>
      <c r="G541" s="197"/>
      <c r="H541" s="197"/>
      <c r="I541" s="197"/>
      <c r="J541" s="197"/>
      <c r="K541" s="197"/>
      <c r="L541" s="197"/>
      <c r="M541" s="197"/>
      <c r="N541" s="197"/>
      <c r="O541" s="197"/>
      <c r="P541" s="197"/>
      <c r="Q541" s="197"/>
      <c r="R541" s="197"/>
      <c r="S541" s="197"/>
      <c r="T541" s="197"/>
      <c r="U541" s="197"/>
      <c r="V541" s="197"/>
      <c r="W541" s="197"/>
      <c r="X541" s="197"/>
      <c r="Y541" s="197"/>
      <c r="Z541" s="197"/>
    </row>
    <row r="542" spans="1:26" ht="15.75" customHeight="1" x14ac:dyDescent="0.25">
      <c r="A542" s="227"/>
      <c r="B542" s="197"/>
      <c r="C542" s="197"/>
      <c r="D542" s="197"/>
      <c r="E542" s="197"/>
      <c r="F542" s="197"/>
      <c r="G542" s="197"/>
      <c r="H542" s="197"/>
      <c r="I542" s="197"/>
      <c r="J542" s="197"/>
      <c r="K542" s="197"/>
      <c r="L542" s="197"/>
      <c r="M542" s="197"/>
      <c r="N542" s="197"/>
      <c r="O542" s="197"/>
      <c r="P542" s="197"/>
      <c r="Q542" s="197"/>
      <c r="R542" s="197"/>
      <c r="S542" s="197"/>
      <c r="T542" s="197"/>
      <c r="U542" s="197"/>
      <c r="V542" s="197"/>
      <c r="W542" s="197"/>
      <c r="X542" s="197"/>
      <c r="Y542" s="197"/>
      <c r="Z542" s="197"/>
    </row>
    <row r="543" spans="1:26" ht="15.75" customHeight="1" x14ac:dyDescent="0.25">
      <c r="A543" s="227"/>
      <c r="B543" s="197"/>
      <c r="C543" s="197"/>
      <c r="D543" s="197"/>
      <c r="E543" s="197"/>
      <c r="F543" s="197"/>
      <c r="G543" s="197"/>
      <c r="H543" s="197"/>
      <c r="I543" s="197"/>
      <c r="J543" s="197"/>
      <c r="K543" s="197"/>
      <c r="L543" s="197"/>
      <c r="M543" s="197"/>
      <c r="N543" s="197"/>
      <c r="O543" s="197"/>
      <c r="P543" s="197"/>
      <c r="Q543" s="197"/>
      <c r="R543" s="197"/>
      <c r="S543" s="197"/>
      <c r="T543" s="197"/>
      <c r="U543" s="197"/>
      <c r="V543" s="197"/>
      <c r="W543" s="197"/>
      <c r="X543" s="197"/>
      <c r="Y543" s="197"/>
      <c r="Z543" s="197"/>
    </row>
    <row r="544" spans="1:26" ht="15.75" customHeight="1" x14ac:dyDescent="0.25">
      <c r="A544" s="227"/>
      <c r="B544" s="197"/>
      <c r="C544" s="197"/>
      <c r="D544" s="197"/>
      <c r="E544" s="197"/>
      <c r="F544" s="197"/>
      <c r="G544" s="197"/>
      <c r="H544" s="197"/>
      <c r="I544" s="197"/>
      <c r="J544" s="197"/>
      <c r="K544" s="197"/>
      <c r="L544" s="197"/>
      <c r="M544" s="197"/>
      <c r="N544" s="197"/>
      <c r="O544" s="197"/>
      <c r="P544" s="197"/>
      <c r="Q544" s="197"/>
      <c r="R544" s="197"/>
      <c r="S544" s="197"/>
      <c r="T544" s="197"/>
      <c r="U544" s="197"/>
      <c r="V544" s="197"/>
      <c r="W544" s="197"/>
      <c r="X544" s="197"/>
      <c r="Y544" s="197"/>
      <c r="Z544" s="197"/>
    </row>
    <row r="545" spans="1:26" ht="15.75" customHeight="1" x14ac:dyDescent="0.25">
      <c r="A545" s="227"/>
      <c r="B545" s="197"/>
      <c r="C545" s="197"/>
      <c r="D545" s="197"/>
      <c r="E545" s="197"/>
      <c r="F545" s="197"/>
      <c r="G545" s="197"/>
      <c r="H545" s="197"/>
      <c r="I545" s="197"/>
      <c r="J545" s="197"/>
      <c r="K545" s="197"/>
      <c r="L545" s="197"/>
      <c r="M545" s="197"/>
      <c r="N545" s="197"/>
      <c r="O545" s="197"/>
      <c r="P545" s="197"/>
      <c r="Q545" s="197"/>
      <c r="R545" s="197"/>
      <c r="S545" s="197"/>
      <c r="T545" s="197"/>
      <c r="U545" s="197"/>
      <c r="V545" s="197"/>
      <c r="W545" s="197"/>
      <c r="X545" s="197"/>
      <c r="Y545" s="197"/>
      <c r="Z545" s="197"/>
    </row>
    <row r="546" spans="1:26" ht="15.75" customHeight="1" x14ac:dyDescent="0.25">
      <c r="A546" s="227"/>
      <c r="B546" s="197"/>
      <c r="C546" s="197"/>
      <c r="D546" s="197"/>
      <c r="E546" s="197"/>
      <c r="F546" s="197"/>
      <c r="G546" s="197"/>
      <c r="H546" s="197"/>
      <c r="I546" s="197"/>
      <c r="J546" s="197"/>
      <c r="K546" s="197"/>
      <c r="L546" s="197"/>
      <c r="M546" s="197"/>
      <c r="N546" s="197"/>
      <c r="O546" s="197"/>
      <c r="P546" s="197"/>
      <c r="Q546" s="197"/>
      <c r="R546" s="197"/>
      <c r="S546" s="197"/>
      <c r="T546" s="197"/>
      <c r="U546" s="197"/>
      <c r="V546" s="197"/>
      <c r="W546" s="197"/>
      <c r="X546" s="197"/>
      <c r="Y546" s="197"/>
      <c r="Z546" s="197"/>
    </row>
    <row r="547" spans="1:26" ht="15.75" customHeight="1" x14ac:dyDescent="0.25">
      <c r="A547" s="227"/>
      <c r="B547" s="197"/>
      <c r="C547" s="197"/>
      <c r="D547" s="197"/>
      <c r="E547" s="197"/>
      <c r="F547" s="197"/>
      <c r="G547" s="197"/>
      <c r="H547" s="197"/>
      <c r="I547" s="197"/>
      <c r="J547" s="197"/>
      <c r="K547" s="197"/>
      <c r="L547" s="197"/>
      <c r="M547" s="197"/>
      <c r="N547" s="197"/>
      <c r="O547" s="197"/>
      <c r="P547" s="197"/>
      <c r="Q547" s="197"/>
      <c r="R547" s="197"/>
      <c r="S547" s="197"/>
      <c r="T547" s="197"/>
      <c r="U547" s="197"/>
      <c r="V547" s="197"/>
      <c r="W547" s="197"/>
      <c r="X547" s="197"/>
      <c r="Y547" s="197"/>
      <c r="Z547" s="197"/>
    </row>
    <row r="548" spans="1:26" ht="15.75" customHeight="1" x14ac:dyDescent="0.25">
      <c r="A548" s="227"/>
      <c r="B548" s="197"/>
      <c r="C548" s="197"/>
      <c r="D548" s="197"/>
      <c r="E548" s="197"/>
      <c r="F548" s="197"/>
      <c r="G548" s="197"/>
      <c r="H548" s="197"/>
      <c r="I548" s="197"/>
      <c r="J548" s="197"/>
      <c r="K548" s="197"/>
      <c r="L548" s="197"/>
      <c r="M548" s="197"/>
      <c r="N548" s="197"/>
      <c r="O548" s="197"/>
      <c r="P548" s="197"/>
      <c r="Q548" s="197"/>
      <c r="R548" s="197"/>
      <c r="S548" s="197"/>
      <c r="T548" s="197"/>
      <c r="U548" s="197"/>
      <c r="V548" s="197"/>
      <c r="W548" s="197"/>
      <c r="X548" s="197"/>
      <c r="Y548" s="197"/>
      <c r="Z548" s="197"/>
    </row>
    <row r="549" spans="1:26" ht="15.75" customHeight="1" x14ac:dyDescent="0.25">
      <c r="A549" s="227"/>
      <c r="B549" s="197"/>
      <c r="C549" s="197"/>
      <c r="D549" s="197"/>
      <c r="E549" s="197"/>
      <c r="F549" s="197"/>
      <c r="G549" s="197"/>
      <c r="H549" s="197"/>
      <c r="I549" s="197"/>
      <c r="J549" s="197"/>
      <c r="K549" s="197"/>
      <c r="L549" s="197"/>
      <c r="M549" s="197"/>
      <c r="N549" s="197"/>
      <c r="O549" s="197"/>
      <c r="P549" s="197"/>
      <c r="Q549" s="197"/>
      <c r="R549" s="197"/>
      <c r="S549" s="197"/>
      <c r="T549" s="197"/>
      <c r="U549" s="197"/>
      <c r="V549" s="197"/>
      <c r="W549" s="197"/>
      <c r="X549" s="197"/>
      <c r="Y549" s="197"/>
      <c r="Z549" s="197"/>
    </row>
    <row r="550" spans="1:26" ht="15.75" customHeight="1" x14ac:dyDescent="0.25">
      <c r="A550" s="227"/>
      <c r="B550" s="197"/>
      <c r="C550" s="197"/>
      <c r="D550" s="197"/>
      <c r="E550" s="197"/>
      <c r="F550" s="197"/>
      <c r="G550" s="197"/>
      <c r="H550" s="197"/>
      <c r="I550" s="197"/>
      <c r="J550" s="197"/>
      <c r="K550" s="197"/>
      <c r="L550" s="197"/>
      <c r="M550" s="197"/>
      <c r="N550" s="197"/>
      <c r="O550" s="197"/>
      <c r="P550" s="197"/>
      <c r="Q550" s="197"/>
      <c r="R550" s="197"/>
      <c r="S550" s="197"/>
      <c r="T550" s="197"/>
      <c r="U550" s="197"/>
      <c r="V550" s="197"/>
      <c r="W550" s="197"/>
      <c r="X550" s="197"/>
      <c r="Y550" s="197"/>
      <c r="Z550" s="197"/>
    </row>
    <row r="551" spans="1:26" ht="15.75" customHeight="1" x14ac:dyDescent="0.25">
      <c r="A551" s="227"/>
      <c r="B551" s="197"/>
      <c r="C551" s="197"/>
      <c r="D551" s="197"/>
      <c r="E551" s="197"/>
      <c r="F551" s="197"/>
      <c r="G551" s="197"/>
      <c r="H551" s="197"/>
      <c r="I551" s="197"/>
      <c r="J551" s="197"/>
      <c r="K551" s="197"/>
      <c r="L551" s="197"/>
      <c r="M551" s="197"/>
      <c r="N551" s="197"/>
      <c r="O551" s="197"/>
      <c r="P551" s="197"/>
      <c r="Q551" s="197"/>
      <c r="R551" s="197"/>
      <c r="S551" s="197"/>
      <c r="T551" s="197"/>
      <c r="U551" s="197"/>
      <c r="V551" s="197"/>
      <c r="W551" s="197"/>
      <c r="X551" s="197"/>
      <c r="Y551" s="197"/>
      <c r="Z551" s="197"/>
    </row>
    <row r="552" spans="1:26" ht="15.75" customHeight="1" x14ac:dyDescent="0.25">
      <c r="A552" s="227"/>
      <c r="B552" s="197"/>
      <c r="C552" s="197"/>
      <c r="D552" s="197"/>
      <c r="E552" s="197"/>
      <c r="F552" s="197"/>
      <c r="G552" s="197"/>
      <c r="H552" s="197"/>
      <c r="I552" s="197"/>
      <c r="J552" s="197"/>
      <c r="K552" s="197"/>
      <c r="L552" s="197"/>
      <c r="M552" s="197"/>
      <c r="N552" s="197"/>
      <c r="O552" s="197"/>
      <c r="P552" s="197"/>
      <c r="Q552" s="197"/>
      <c r="R552" s="197"/>
      <c r="S552" s="197"/>
      <c r="T552" s="197"/>
      <c r="U552" s="197"/>
      <c r="V552" s="197"/>
      <c r="W552" s="197"/>
      <c r="X552" s="197"/>
      <c r="Y552" s="197"/>
      <c r="Z552" s="197"/>
    </row>
    <row r="553" spans="1:26" ht="15.75" customHeight="1" x14ac:dyDescent="0.25">
      <c r="A553" s="227"/>
      <c r="B553" s="197"/>
      <c r="C553" s="197"/>
      <c r="D553" s="197"/>
      <c r="E553" s="197"/>
      <c r="F553" s="197"/>
      <c r="G553" s="197"/>
      <c r="H553" s="197"/>
      <c r="I553" s="197"/>
      <c r="J553" s="197"/>
      <c r="K553" s="197"/>
      <c r="L553" s="197"/>
      <c r="M553" s="197"/>
      <c r="N553" s="197"/>
      <c r="O553" s="197"/>
      <c r="P553" s="197"/>
      <c r="Q553" s="197"/>
      <c r="R553" s="197"/>
      <c r="S553" s="197"/>
      <c r="T553" s="197"/>
      <c r="U553" s="197"/>
      <c r="V553" s="197"/>
      <c r="W553" s="197"/>
      <c r="X553" s="197"/>
      <c r="Y553" s="197"/>
      <c r="Z553" s="197"/>
    </row>
    <row r="554" spans="1:26" ht="15.75" customHeight="1" x14ac:dyDescent="0.25">
      <c r="A554" s="227"/>
      <c r="B554" s="197"/>
      <c r="C554" s="197"/>
      <c r="D554" s="197"/>
      <c r="E554" s="197"/>
      <c r="F554" s="197"/>
      <c r="G554" s="197"/>
      <c r="H554" s="197"/>
      <c r="I554" s="197"/>
      <c r="J554" s="197"/>
      <c r="K554" s="197"/>
      <c r="L554" s="197"/>
      <c r="M554" s="197"/>
      <c r="N554" s="197"/>
      <c r="O554" s="197"/>
      <c r="P554" s="197"/>
      <c r="Q554" s="197"/>
      <c r="R554" s="197"/>
      <c r="S554" s="197"/>
      <c r="T554" s="197"/>
      <c r="U554" s="197"/>
      <c r="V554" s="197"/>
      <c r="W554" s="197"/>
      <c r="X554" s="197"/>
      <c r="Y554" s="197"/>
      <c r="Z554" s="197"/>
    </row>
    <row r="555" spans="1:26" ht="15.75" customHeight="1" x14ac:dyDescent="0.25">
      <c r="A555" s="227"/>
      <c r="B555" s="197"/>
      <c r="C555" s="197"/>
      <c r="D555" s="197"/>
      <c r="E555" s="197"/>
      <c r="F555" s="197"/>
      <c r="G555" s="197"/>
      <c r="H555" s="197"/>
      <c r="I555" s="197"/>
      <c r="J555" s="197"/>
      <c r="K555" s="197"/>
      <c r="L555" s="197"/>
      <c r="M555" s="197"/>
      <c r="N555" s="197"/>
      <c r="O555" s="197"/>
      <c r="P555" s="197"/>
      <c r="Q555" s="197"/>
      <c r="R555" s="197"/>
      <c r="S555" s="197"/>
      <c r="T555" s="197"/>
      <c r="U555" s="197"/>
      <c r="V555" s="197"/>
      <c r="W555" s="197"/>
      <c r="X555" s="197"/>
      <c r="Y555" s="197"/>
      <c r="Z555" s="197"/>
    </row>
    <row r="556" spans="1:26" ht="15.75" customHeight="1" x14ac:dyDescent="0.25">
      <c r="A556" s="227"/>
      <c r="B556" s="197"/>
      <c r="C556" s="197"/>
      <c r="D556" s="197"/>
      <c r="E556" s="197"/>
      <c r="F556" s="197"/>
      <c r="G556" s="197"/>
      <c r="H556" s="197"/>
      <c r="I556" s="197"/>
      <c r="J556" s="197"/>
      <c r="K556" s="197"/>
      <c r="L556" s="197"/>
      <c r="M556" s="197"/>
      <c r="N556" s="197"/>
      <c r="O556" s="197"/>
      <c r="P556" s="197"/>
      <c r="Q556" s="197"/>
      <c r="R556" s="197"/>
      <c r="S556" s="197"/>
      <c r="T556" s="197"/>
      <c r="U556" s="197"/>
      <c r="V556" s="197"/>
      <c r="W556" s="197"/>
      <c r="X556" s="197"/>
      <c r="Y556" s="197"/>
      <c r="Z556" s="197"/>
    </row>
    <row r="557" spans="1:26" ht="15.75" customHeight="1" x14ac:dyDescent="0.25">
      <c r="A557" s="227"/>
      <c r="B557" s="197"/>
      <c r="C557" s="197"/>
      <c r="D557" s="197"/>
      <c r="E557" s="197"/>
      <c r="F557" s="197"/>
      <c r="G557" s="197"/>
      <c r="H557" s="197"/>
      <c r="I557" s="197"/>
      <c r="J557" s="197"/>
      <c r="K557" s="197"/>
      <c r="L557" s="197"/>
      <c r="M557" s="197"/>
      <c r="N557" s="197"/>
      <c r="O557" s="197"/>
      <c r="P557" s="197"/>
      <c r="Q557" s="197"/>
      <c r="R557" s="197"/>
      <c r="S557" s="197"/>
      <c r="T557" s="197"/>
      <c r="U557" s="197"/>
      <c r="V557" s="197"/>
      <c r="W557" s="197"/>
      <c r="X557" s="197"/>
      <c r="Y557" s="197"/>
      <c r="Z557" s="197"/>
    </row>
    <row r="558" spans="1:26" ht="15.75" customHeight="1" x14ac:dyDescent="0.25">
      <c r="A558" s="227"/>
      <c r="B558" s="197"/>
      <c r="C558" s="197"/>
      <c r="D558" s="197"/>
      <c r="E558" s="197"/>
      <c r="F558" s="197"/>
      <c r="G558" s="197"/>
      <c r="H558" s="197"/>
      <c r="I558" s="197"/>
      <c r="J558" s="197"/>
      <c r="K558" s="197"/>
      <c r="L558" s="197"/>
      <c r="M558" s="197"/>
      <c r="N558" s="197"/>
      <c r="O558" s="197"/>
      <c r="P558" s="197"/>
      <c r="Q558" s="197"/>
      <c r="R558" s="197"/>
      <c r="S558" s="197"/>
      <c r="T558" s="197"/>
      <c r="U558" s="197"/>
      <c r="V558" s="197"/>
      <c r="W558" s="197"/>
      <c r="X558" s="197"/>
      <c r="Y558" s="197"/>
      <c r="Z558" s="197"/>
    </row>
    <row r="559" spans="1:26" ht="15.75" customHeight="1" x14ac:dyDescent="0.25">
      <c r="A559" s="227"/>
      <c r="B559" s="197"/>
      <c r="C559" s="197"/>
      <c r="D559" s="197"/>
      <c r="E559" s="197"/>
      <c r="F559" s="197"/>
      <c r="G559" s="197"/>
      <c r="H559" s="197"/>
      <c r="I559" s="197"/>
      <c r="J559" s="197"/>
      <c r="K559" s="197"/>
      <c r="L559" s="197"/>
      <c r="M559" s="197"/>
      <c r="N559" s="197"/>
      <c r="O559" s="197"/>
      <c r="P559" s="197"/>
      <c r="Q559" s="197"/>
      <c r="R559" s="197"/>
      <c r="S559" s="197"/>
      <c r="T559" s="197"/>
      <c r="U559" s="197"/>
      <c r="V559" s="197"/>
      <c r="W559" s="197"/>
      <c r="X559" s="197"/>
      <c r="Y559" s="197"/>
      <c r="Z559" s="197"/>
    </row>
    <row r="560" spans="1:26" ht="15.75" customHeight="1" x14ac:dyDescent="0.25">
      <c r="A560" s="227"/>
      <c r="B560" s="197"/>
      <c r="C560" s="197"/>
      <c r="D560" s="197"/>
      <c r="E560" s="197"/>
      <c r="F560" s="197"/>
      <c r="G560" s="197"/>
      <c r="H560" s="197"/>
      <c r="I560" s="197"/>
      <c r="J560" s="197"/>
      <c r="K560" s="197"/>
      <c r="L560" s="197"/>
      <c r="M560" s="197"/>
      <c r="N560" s="197"/>
      <c r="O560" s="197"/>
      <c r="P560" s="197"/>
      <c r="Q560" s="197"/>
      <c r="R560" s="197"/>
      <c r="S560" s="197"/>
      <c r="T560" s="197"/>
      <c r="U560" s="197"/>
      <c r="V560" s="197"/>
      <c r="W560" s="197"/>
      <c r="X560" s="197"/>
      <c r="Y560" s="197"/>
      <c r="Z560" s="197"/>
    </row>
    <row r="561" spans="1:26" ht="15.75" customHeight="1" x14ac:dyDescent="0.25">
      <c r="A561" s="227"/>
      <c r="B561" s="197"/>
      <c r="C561" s="197"/>
      <c r="D561" s="197"/>
      <c r="E561" s="197"/>
      <c r="F561" s="197"/>
      <c r="G561" s="197"/>
      <c r="H561" s="197"/>
      <c r="I561" s="197"/>
      <c r="J561" s="197"/>
      <c r="K561" s="197"/>
      <c r="L561" s="197"/>
      <c r="M561" s="197"/>
      <c r="N561" s="197"/>
      <c r="O561" s="197"/>
      <c r="P561" s="197"/>
      <c r="Q561" s="197"/>
      <c r="R561" s="197"/>
      <c r="S561" s="197"/>
      <c r="T561" s="197"/>
      <c r="U561" s="197"/>
      <c r="V561" s="197"/>
      <c r="W561" s="197"/>
      <c r="X561" s="197"/>
      <c r="Y561" s="197"/>
      <c r="Z561" s="197"/>
    </row>
    <row r="562" spans="1:26" ht="15.75" customHeight="1" x14ac:dyDescent="0.25">
      <c r="A562" s="227"/>
      <c r="B562" s="197"/>
      <c r="C562" s="197"/>
      <c r="D562" s="197"/>
      <c r="E562" s="197"/>
      <c r="F562" s="197"/>
      <c r="G562" s="197"/>
      <c r="H562" s="197"/>
      <c r="I562" s="197"/>
      <c r="J562" s="197"/>
      <c r="K562" s="197"/>
      <c r="L562" s="197"/>
      <c r="M562" s="197"/>
      <c r="N562" s="197"/>
      <c r="O562" s="197"/>
      <c r="P562" s="197"/>
      <c r="Q562" s="197"/>
      <c r="R562" s="197"/>
      <c r="S562" s="197"/>
      <c r="T562" s="197"/>
      <c r="U562" s="197"/>
      <c r="V562" s="197"/>
      <c r="W562" s="197"/>
      <c r="X562" s="197"/>
      <c r="Y562" s="197"/>
      <c r="Z562" s="197"/>
    </row>
    <row r="563" spans="1:26" ht="15.75" customHeight="1" x14ac:dyDescent="0.25">
      <c r="A563" s="227"/>
      <c r="B563" s="197"/>
      <c r="C563" s="197"/>
      <c r="D563" s="197"/>
      <c r="E563" s="197"/>
      <c r="F563" s="197"/>
      <c r="G563" s="197"/>
      <c r="H563" s="197"/>
      <c r="I563" s="197"/>
      <c r="J563" s="197"/>
      <c r="K563" s="197"/>
      <c r="L563" s="197"/>
      <c r="M563" s="197"/>
      <c r="N563" s="197"/>
      <c r="O563" s="197"/>
      <c r="P563" s="197"/>
      <c r="Q563" s="197"/>
      <c r="R563" s="197"/>
      <c r="S563" s="197"/>
      <c r="T563" s="197"/>
      <c r="U563" s="197"/>
      <c r="V563" s="197"/>
      <c r="W563" s="197"/>
      <c r="X563" s="197"/>
      <c r="Y563" s="197"/>
      <c r="Z563" s="197"/>
    </row>
    <row r="564" spans="1:26" ht="15.75" customHeight="1" x14ac:dyDescent="0.25">
      <c r="A564" s="227"/>
      <c r="B564" s="197"/>
      <c r="C564" s="197"/>
      <c r="D564" s="197"/>
      <c r="E564" s="197"/>
      <c r="F564" s="197"/>
      <c r="G564" s="197"/>
      <c r="H564" s="197"/>
      <c r="I564" s="197"/>
      <c r="J564" s="197"/>
      <c r="K564" s="197"/>
      <c r="L564" s="197"/>
      <c r="M564" s="197"/>
      <c r="N564" s="197"/>
      <c r="O564" s="197"/>
      <c r="P564" s="197"/>
      <c r="Q564" s="197"/>
      <c r="R564" s="197"/>
      <c r="S564" s="197"/>
      <c r="T564" s="197"/>
      <c r="U564" s="197"/>
      <c r="V564" s="197"/>
      <c r="W564" s="197"/>
      <c r="X564" s="197"/>
      <c r="Y564" s="197"/>
      <c r="Z564" s="197"/>
    </row>
    <row r="565" spans="1:26" ht="15.75" customHeight="1" x14ac:dyDescent="0.25">
      <c r="A565" s="227"/>
      <c r="B565" s="197"/>
      <c r="C565" s="197"/>
      <c r="D565" s="197"/>
      <c r="E565" s="197"/>
      <c r="F565" s="197"/>
      <c r="G565" s="197"/>
      <c r="H565" s="197"/>
      <c r="I565" s="197"/>
      <c r="J565" s="197"/>
      <c r="K565" s="197"/>
      <c r="L565" s="197"/>
      <c r="M565" s="197"/>
      <c r="N565" s="197"/>
      <c r="O565" s="197"/>
      <c r="P565" s="197"/>
      <c r="Q565" s="197"/>
      <c r="R565" s="197"/>
      <c r="S565" s="197"/>
      <c r="T565" s="197"/>
      <c r="U565" s="197"/>
      <c r="V565" s="197"/>
      <c r="W565" s="197"/>
      <c r="X565" s="197"/>
      <c r="Y565" s="197"/>
      <c r="Z565" s="197"/>
    </row>
    <row r="566" spans="1:26" ht="15.75" customHeight="1" x14ac:dyDescent="0.25">
      <c r="A566" s="227"/>
      <c r="B566" s="197"/>
      <c r="C566" s="197"/>
      <c r="D566" s="197"/>
      <c r="E566" s="197"/>
      <c r="F566" s="197"/>
      <c r="G566" s="197"/>
      <c r="H566" s="197"/>
      <c r="I566" s="197"/>
      <c r="J566" s="197"/>
      <c r="K566" s="197"/>
      <c r="L566" s="197"/>
      <c r="M566" s="197"/>
      <c r="N566" s="197"/>
      <c r="O566" s="197"/>
      <c r="P566" s="197"/>
      <c r="Q566" s="197"/>
      <c r="R566" s="197"/>
      <c r="S566" s="197"/>
      <c r="T566" s="197"/>
      <c r="U566" s="197"/>
      <c r="V566" s="197"/>
      <c r="W566" s="197"/>
      <c r="X566" s="197"/>
      <c r="Y566" s="197"/>
      <c r="Z566" s="197"/>
    </row>
    <row r="567" spans="1:26" ht="15.75" customHeight="1" x14ac:dyDescent="0.25">
      <c r="A567" s="227"/>
      <c r="B567" s="197"/>
      <c r="C567" s="197"/>
      <c r="D567" s="197"/>
      <c r="E567" s="197"/>
      <c r="F567" s="197"/>
      <c r="G567" s="197"/>
      <c r="H567" s="197"/>
      <c r="I567" s="197"/>
      <c r="J567" s="197"/>
      <c r="K567" s="197"/>
      <c r="L567" s="197"/>
      <c r="M567" s="197"/>
      <c r="N567" s="197"/>
      <c r="O567" s="197"/>
      <c r="P567" s="197"/>
      <c r="Q567" s="197"/>
      <c r="R567" s="197"/>
      <c r="S567" s="197"/>
      <c r="T567" s="197"/>
      <c r="U567" s="197"/>
      <c r="V567" s="197"/>
      <c r="W567" s="197"/>
      <c r="X567" s="197"/>
      <c r="Y567" s="197"/>
      <c r="Z567" s="197"/>
    </row>
    <row r="568" spans="1:26" ht="15.75" customHeight="1" x14ac:dyDescent="0.25">
      <c r="A568" s="227"/>
      <c r="B568" s="197"/>
      <c r="C568" s="197"/>
      <c r="D568" s="197"/>
      <c r="E568" s="197"/>
      <c r="F568" s="197"/>
      <c r="G568" s="197"/>
      <c r="H568" s="197"/>
      <c r="I568" s="197"/>
      <c r="J568" s="197"/>
      <c r="K568" s="197"/>
      <c r="L568" s="197"/>
      <c r="M568" s="197"/>
      <c r="N568" s="197"/>
      <c r="O568" s="197"/>
      <c r="P568" s="197"/>
      <c r="Q568" s="197"/>
      <c r="R568" s="197"/>
      <c r="S568" s="197"/>
      <c r="T568" s="197"/>
      <c r="U568" s="197"/>
      <c r="V568" s="197"/>
      <c r="W568" s="197"/>
      <c r="X568" s="197"/>
      <c r="Y568" s="197"/>
      <c r="Z568" s="197"/>
    </row>
    <row r="569" spans="1:26" ht="15.75" customHeight="1" x14ac:dyDescent="0.25">
      <c r="A569" s="227"/>
      <c r="B569" s="197"/>
      <c r="C569" s="197"/>
      <c r="D569" s="197"/>
      <c r="E569" s="197"/>
      <c r="F569" s="197"/>
      <c r="G569" s="197"/>
      <c r="H569" s="197"/>
      <c r="I569" s="197"/>
      <c r="J569" s="197"/>
      <c r="K569" s="197"/>
      <c r="L569" s="197"/>
      <c r="M569" s="197"/>
      <c r="N569" s="197"/>
      <c r="O569" s="197"/>
      <c r="P569" s="197"/>
      <c r="Q569" s="197"/>
      <c r="R569" s="197"/>
      <c r="S569" s="197"/>
      <c r="T569" s="197"/>
      <c r="U569" s="197"/>
      <c r="V569" s="197"/>
      <c r="W569" s="197"/>
      <c r="X569" s="197"/>
      <c r="Y569" s="197"/>
      <c r="Z569" s="197"/>
    </row>
    <row r="570" spans="1:26" ht="15.75" customHeight="1" x14ac:dyDescent="0.25">
      <c r="A570" s="227"/>
      <c r="B570" s="197"/>
      <c r="C570" s="197"/>
      <c r="D570" s="197"/>
      <c r="E570" s="197"/>
      <c r="F570" s="197"/>
      <c r="G570" s="197"/>
      <c r="H570" s="197"/>
      <c r="I570" s="197"/>
      <c r="J570" s="197"/>
      <c r="K570" s="197"/>
      <c r="L570" s="197"/>
      <c r="M570" s="197"/>
      <c r="N570" s="197"/>
      <c r="O570" s="197"/>
      <c r="P570" s="197"/>
      <c r="Q570" s="197"/>
      <c r="R570" s="197"/>
      <c r="S570" s="197"/>
      <c r="T570" s="197"/>
      <c r="U570" s="197"/>
      <c r="V570" s="197"/>
      <c r="W570" s="197"/>
      <c r="X570" s="197"/>
      <c r="Y570" s="197"/>
      <c r="Z570" s="197"/>
    </row>
    <row r="571" spans="1:26" ht="15.75" customHeight="1" x14ac:dyDescent="0.25">
      <c r="A571" s="227"/>
      <c r="B571" s="197"/>
      <c r="C571" s="197"/>
      <c r="D571" s="197"/>
      <c r="E571" s="197"/>
      <c r="F571" s="197"/>
      <c r="G571" s="197"/>
      <c r="H571" s="197"/>
      <c r="I571" s="197"/>
      <c r="J571" s="197"/>
      <c r="K571" s="197"/>
      <c r="L571" s="197"/>
      <c r="M571" s="197"/>
      <c r="N571" s="197"/>
      <c r="O571" s="197"/>
      <c r="P571" s="197"/>
      <c r="Q571" s="197"/>
      <c r="R571" s="197"/>
      <c r="S571" s="197"/>
      <c r="T571" s="197"/>
      <c r="U571" s="197"/>
      <c r="V571" s="197"/>
      <c r="W571" s="197"/>
      <c r="X571" s="197"/>
      <c r="Y571" s="197"/>
      <c r="Z571" s="197"/>
    </row>
    <row r="572" spans="1:26" ht="15.75" customHeight="1" x14ac:dyDescent="0.25">
      <c r="A572" s="227"/>
      <c r="B572" s="197"/>
      <c r="C572" s="197"/>
      <c r="D572" s="197"/>
      <c r="E572" s="197"/>
      <c r="F572" s="197"/>
      <c r="G572" s="197"/>
      <c r="H572" s="197"/>
      <c r="I572" s="197"/>
      <c r="J572" s="197"/>
      <c r="K572" s="197"/>
      <c r="L572" s="197"/>
      <c r="M572" s="197"/>
      <c r="N572" s="197"/>
      <c r="O572" s="197"/>
      <c r="P572" s="197"/>
      <c r="Q572" s="197"/>
      <c r="R572" s="197"/>
      <c r="S572" s="197"/>
      <c r="T572" s="197"/>
      <c r="U572" s="197"/>
      <c r="V572" s="197"/>
      <c r="W572" s="197"/>
      <c r="X572" s="197"/>
      <c r="Y572" s="197"/>
      <c r="Z572" s="197"/>
    </row>
    <row r="573" spans="1:26" ht="15.75" customHeight="1" x14ac:dyDescent="0.25">
      <c r="A573" s="227"/>
      <c r="B573" s="197"/>
      <c r="C573" s="197"/>
      <c r="D573" s="197"/>
      <c r="E573" s="197"/>
      <c r="F573" s="197"/>
      <c r="G573" s="197"/>
      <c r="H573" s="197"/>
      <c r="I573" s="197"/>
      <c r="J573" s="197"/>
      <c r="K573" s="197"/>
      <c r="L573" s="197"/>
      <c r="M573" s="197"/>
      <c r="N573" s="197"/>
      <c r="O573" s="197"/>
      <c r="P573" s="197"/>
      <c r="Q573" s="197"/>
      <c r="R573" s="197"/>
      <c r="S573" s="197"/>
      <c r="T573" s="197"/>
      <c r="U573" s="197"/>
      <c r="V573" s="197"/>
      <c r="W573" s="197"/>
      <c r="X573" s="197"/>
      <c r="Y573" s="197"/>
      <c r="Z573" s="197"/>
    </row>
    <row r="574" spans="1:26" ht="15.75" customHeight="1" x14ac:dyDescent="0.25">
      <c r="A574" s="227"/>
      <c r="B574" s="197"/>
      <c r="C574" s="197"/>
      <c r="D574" s="197"/>
      <c r="E574" s="197"/>
      <c r="F574" s="197"/>
      <c r="G574" s="197"/>
      <c r="H574" s="197"/>
      <c r="I574" s="197"/>
      <c r="J574" s="197"/>
      <c r="K574" s="197"/>
      <c r="L574" s="197"/>
      <c r="M574" s="197"/>
      <c r="N574" s="197"/>
      <c r="O574" s="197"/>
      <c r="P574" s="197"/>
      <c r="Q574" s="197"/>
      <c r="R574" s="197"/>
      <c r="S574" s="197"/>
      <c r="T574" s="197"/>
      <c r="U574" s="197"/>
      <c r="V574" s="197"/>
      <c r="W574" s="197"/>
      <c r="X574" s="197"/>
      <c r="Y574" s="197"/>
      <c r="Z574" s="197"/>
    </row>
    <row r="575" spans="1:26" ht="15.75" customHeight="1" x14ac:dyDescent="0.25">
      <c r="A575" s="227"/>
      <c r="B575" s="197"/>
      <c r="C575" s="197"/>
      <c r="D575" s="197"/>
      <c r="E575" s="197"/>
      <c r="F575" s="197"/>
      <c r="G575" s="197"/>
      <c r="H575" s="197"/>
      <c r="I575" s="197"/>
      <c r="J575" s="197"/>
      <c r="K575" s="197"/>
      <c r="L575" s="197"/>
      <c r="M575" s="197"/>
      <c r="N575" s="197"/>
      <c r="O575" s="197"/>
      <c r="P575" s="197"/>
      <c r="Q575" s="197"/>
      <c r="R575" s="197"/>
      <c r="S575" s="197"/>
      <c r="T575" s="197"/>
      <c r="U575" s="197"/>
      <c r="V575" s="197"/>
      <c r="W575" s="197"/>
      <c r="X575" s="197"/>
      <c r="Y575" s="197"/>
      <c r="Z575" s="197"/>
    </row>
    <row r="576" spans="1:26" ht="15.75" customHeight="1" x14ac:dyDescent="0.25">
      <c r="A576" s="227"/>
      <c r="B576" s="197"/>
      <c r="C576" s="197"/>
      <c r="D576" s="197"/>
      <c r="E576" s="197"/>
      <c r="F576" s="197"/>
      <c r="G576" s="197"/>
      <c r="H576" s="197"/>
      <c r="I576" s="197"/>
      <c r="J576" s="197"/>
      <c r="K576" s="197"/>
      <c r="L576" s="197"/>
      <c r="M576" s="197"/>
      <c r="N576" s="197"/>
      <c r="O576" s="197"/>
      <c r="P576" s="197"/>
      <c r="Q576" s="197"/>
      <c r="R576" s="197"/>
      <c r="S576" s="197"/>
      <c r="T576" s="197"/>
      <c r="U576" s="197"/>
      <c r="V576" s="197"/>
      <c r="W576" s="197"/>
      <c r="X576" s="197"/>
      <c r="Y576" s="197"/>
      <c r="Z576" s="197"/>
    </row>
    <row r="577" spans="1:26" ht="15.75" customHeight="1" x14ac:dyDescent="0.25">
      <c r="A577" s="227"/>
      <c r="B577" s="197"/>
      <c r="C577" s="197"/>
      <c r="D577" s="197"/>
      <c r="E577" s="197"/>
      <c r="F577" s="197"/>
      <c r="G577" s="197"/>
      <c r="H577" s="197"/>
      <c r="I577" s="197"/>
      <c r="J577" s="197"/>
      <c r="K577" s="197"/>
      <c r="L577" s="197"/>
      <c r="M577" s="197"/>
      <c r="N577" s="197"/>
      <c r="O577" s="197"/>
      <c r="P577" s="197"/>
      <c r="Q577" s="197"/>
      <c r="R577" s="197"/>
      <c r="S577" s="197"/>
      <c r="T577" s="197"/>
      <c r="U577" s="197"/>
      <c r="V577" s="197"/>
      <c r="W577" s="197"/>
      <c r="X577" s="197"/>
      <c r="Y577" s="197"/>
      <c r="Z577" s="197"/>
    </row>
    <row r="578" spans="1:26" ht="15.75" customHeight="1" x14ac:dyDescent="0.25">
      <c r="A578" s="227"/>
      <c r="B578" s="197"/>
      <c r="C578" s="197"/>
      <c r="D578" s="197"/>
      <c r="E578" s="197"/>
      <c r="F578" s="197"/>
      <c r="G578" s="197"/>
      <c r="H578" s="197"/>
      <c r="I578" s="197"/>
      <c r="J578" s="197"/>
      <c r="K578" s="197"/>
      <c r="L578" s="197"/>
      <c r="M578" s="197"/>
      <c r="N578" s="197"/>
      <c r="O578" s="197"/>
      <c r="P578" s="197"/>
      <c r="Q578" s="197"/>
      <c r="R578" s="197"/>
      <c r="S578" s="197"/>
      <c r="T578" s="197"/>
      <c r="U578" s="197"/>
      <c r="V578" s="197"/>
      <c r="W578" s="197"/>
      <c r="X578" s="197"/>
      <c r="Y578" s="197"/>
      <c r="Z578" s="197"/>
    </row>
    <row r="579" spans="1:26" ht="15.75" customHeight="1" x14ac:dyDescent="0.25">
      <c r="A579" s="227"/>
      <c r="B579" s="197"/>
      <c r="C579" s="197"/>
      <c r="D579" s="197"/>
      <c r="E579" s="197"/>
      <c r="F579" s="197"/>
      <c r="G579" s="197"/>
      <c r="H579" s="197"/>
      <c r="I579" s="197"/>
      <c r="J579" s="197"/>
      <c r="K579" s="197"/>
      <c r="L579" s="197"/>
      <c r="M579" s="197"/>
      <c r="N579" s="197"/>
      <c r="O579" s="197"/>
      <c r="P579" s="197"/>
      <c r="Q579" s="197"/>
      <c r="R579" s="197"/>
      <c r="S579" s="197"/>
      <c r="T579" s="197"/>
      <c r="U579" s="197"/>
      <c r="V579" s="197"/>
      <c r="W579" s="197"/>
      <c r="X579" s="197"/>
      <c r="Y579" s="197"/>
      <c r="Z579" s="197"/>
    </row>
    <row r="580" spans="1:26" ht="15.75" customHeight="1" x14ac:dyDescent="0.25">
      <c r="A580" s="227"/>
      <c r="B580" s="197"/>
      <c r="C580" s="197"/>
      <c r="D580" s="197"/>
      <c r="E580" s="197"/>
      <c r="F580" s="197"/>
      <c r="G580" s="197"/>
      <c r="H580" s="197"/>
      <c r="I580" s="197"/>
      <c r="J580" s="197"/>
      <c r="K580" s="197"/>
      <c r="L580" s="197"/>
      <c r="M580" s="197"/>
      <c r="N580" s="197"/>
      <c r="O580" s="197"/>
      <c r="P580" s="197"/>
      <c r="Q580" s="197"/>
      <c r="R580" s="197"/>
      <c r="S580" s="197"/>
      <c r="T580" s="197"/>
      <c r="U580" s="197"/>
      <c r="V580" s="197"/>
      <c r="W580" s="197"/>
      <c r="X580" s="197"/>
      <c r="Y580" s="197"/>
      <c r="Z580" s="197"/>
    </row>
    <row r="581" spans="1:26" ht="15.75" customHeight="1" x14ac:dyDescent="0.25">
      <c r="A581" s="227"/>
      <c r="B581" s="197"/>
      <c r="C581" s="197"/>
      <c r="D581" s="197"/>
      <c r="E581" s="197"/>
      <c r="F581" s="197"/>
      <c r="G581" s="197"/>
      <c r="H581" s="197"/>
      <c r="I581" s="197"/>
      <c r="J581" s="197"/>
      <c r="K581" s="197"/>
      <c r="L581" s="197"/>
      <c r="M581" s="197"/>
      <c r="N581" s="197"/>
      <c r="O581" s="197"/>
      <c r="P581" s="197"/>
      <c r="Q581" s="197"/>
      <c r="R581" s="197"/>
      <c r="S581" s="197"/>
      <c r="T581" s="197"/>
      <c r="U581" s="197"/>
      <c r="V581" s="197"/>
      <c r="W581" s="197"/>
      <c r="X581" s="197"/>
      <c r="Y581" s="197"/>
      <c r="Z581" s="197"/>
    </row>
    <row r="582" spans="1:26" ht="15.75" customHeight="1" x14ac:dyDescent="0.25">
      <c r="A582" s="227"/>
      <c r="B582" s="197"/>
      <c r="C582" s="197"/>
      <c r="D582" s="197"/>
      <c r="E582" s="197"/>
      <c r="F582" s="197"/>
      <c r="G582" s="197"/>
      <c r="H582" s="197"/>
      <c r="I582" s="197"/>
      <c r="J582" s="197"/>
      <c r="K582" s="197"/>
      <c r="L582" s="197"/>
      <c r="M582" s="197"/>
      <c r="N582" s="197"/>
      <c r="O582" s="197"/>
      <c r="P582" s="197"/>
      <c r="Q582" s="197"/>
      <c r="R582" s="197"/>
      <c r="S582" s="197"/>
      <c r="T582" s="197"/>
      <c r="U582" s="197"/>
      <c r="V582" s="197"/>
      <c r="W582" s="197"/>
      <c r="X582" s="197"/>
      <c r="Y582" s="197"/>
      <c r="Z582" s="197"/>
    </row>
    <row r="583" spans="1:26" ht="15.75" customHeight="1" x14ac:dyDescent="0.25">
      <c r="A583" s="227"/>
      <c r="B583" s="197"/>
      <c r="C583" s="197"/>
      <c r="D583" s="197"/>
      <c r="E583" s="197"/>
      <c r="F583" s="197"/>
      <c r="G583" s="197"/>
      <c r="H583" s="197"/>
      <c r="I583" s="197"/>
      <c r="J583" s="197"/>
      <c r="K583" s="197"/>
      <c r="L583" s="197"/>
      <c r="M583" s="197"/>
      <c r="N583" s="197"/>
      <c r="O583" s="197"/>
      <c r="P583" s="197"/>
      <c r="Q583" s="197"/>
      <c r="R583" s="197"/>
      <c r="S583" s="197"/>
      <c r="T583" s="197"/>
      <c r="U583" s="197"/>
      <c r="V583" s="197"/>
      <c r="W583" s="197"/>
      <c r="X583" s="197"/>
      <c r="Y583" s="197"/>
      <c r="Z583" s="197"/>
    </row>
    <row r="584" spans="1:26" ht="15.75" customHeight="1" x14ac:dyDescent="0.25">
      <c r="A584" s="227"/>
      <c r="B584" s="197"/>
      <c r="C584" s="197"/>
      <c r="D584" s="197"/>
      <c r="E584" s="197"/>
      <c r="F584" s="197"/>
      <c r="G584" s="197"/>
      <c r="H584" s="197"/>
      <c r="I584" s="197"/>
      <c r="J584" s="197"/>
      <c r="K584" s="197"/>
      <c r="L584" s="197"/>
      <c r="M584" s="197"/>
      <c r="N584" s="197"/>
      <c r="O584" s="197"/>
      <c r="P584" s="197"/>
      <c r="Q584" s="197"/>
      <c r="R584" s="197"/>
      <c r="S584" s="197"/>
      <c r="T584" s="197"/>
      <c r="U584" s="197"/>
      <c r="V584" s="197"/>
      <c r="W584" s="197"/>
      <c r="X584" s="197"/>
      <c r="Y584" s="197"/>
      <c r="Z584" s="197"/>
    </row>
    <row r="585" spans="1:26" ht="15.75" customHeight="1" x14ac:dyDescent="0.25">
      <c r="A585" s="227"/>
      <c r="B585" s="197"/>
      <c r="C585" s="197"/>
      <c r="D585" s="197"/>
      <c r="E585" s="197"/>
      <c r="F585" s="197"/>
      <c r="G585" s="197"/>
      <c r="H585" s="197"/>
      <c r="I585" s="197"/>
      <c r="J585" s="197"/>
      <c r="K585" s="197"/>
      <c r="L585" s="197"/>
      <c r="M585" s="197"/>
      <c r="N585" s="197"/>
      <c r="O585" s="197"/>
      <c r="P585" s="197"/>
      <c r="Q585" s="197"/>
      <c r="R585" s="197"/>
      <c r="S585" s="197"/>
      <c r="T585" s="197"/>
      <c r="U585" s="197"/>
      <c r="V585" s="197"/>
      <c r="W585" s="197"/>
      <c r="X585" s="197"/>
      <c r="Y585" s="197"/>
      <c r="Z585" s="197"/>
    </row>
    <row r="586" spans="1:26" ht="15.75" customHeight="1" x14ac:dyDescent="0.25">
      <c r="A586" s="227"/>
      <c r="B586" s="197"/>
      <c r="C586" s="197"/>
      <c r="D586" s="197"/>
      <c r="E586" s="197"/>
      <c r="F586" s="197"/>
      <c r="G586" s="197"/>
      <c r="H586" s="197"/>
      <c r="I586" s="197"/>
      <c r="J586" s="197"/>
      <c r="K586" s="197"/>
      <c r="L586" s="197"/>
      <c r="M586" s="197"/>
      <c r="N586" s="197"/>
      <c r="O586" s="197"/>
      <c r="P586" s="197"/>
      <c r="Q586" s="197"/>
      <c r="R586" s="197"/>
      <c r="S586" s="197"/>
      <c r="T586" s="197"/>
      <c r="U586" s="197"/>
      <c r="V586" s="197"/>
      <c r="W586" s="197"/>
      <c r="X586" s="197"/>
      <c r="Y586" s="197"/>
      <c r="Z586" s="197"/>
    </row>
    <row r="587" spans="1:26" ht="15.75" customHeight="1" x14ac:dyDescent="0.25">
      <c r="A587" s="227"/>
      <c r="B587" s="197"/>
      <c r="C587" s="197"/>
      <c r="D587" s="197"/>
      <c r="E587" s="197"/>
      <c r="F587" s="197"/>
      <c r="G587" s="197"/>
      <c r="H587" s="197"/>
      <c r="I587" s="197"/>
      <c r="J587" s="197"/>
      <c r="K587" s="197"/>
      <c r="L587" s="197"/>
      <c r="M587" s="197"/>
      <c r="N587" s="197"/>
      <c r="O587" s="197"/>
      <c r="P587" s="197"/>
      <c r="Q587" s="197"/>
      <c r="R587" s="197"/>
      <c r="S587" s="197"/>
      <c r="T587" s="197"/>
      <c r="U587" s="197"/>
      <c r="V587" s="197"/>
      <c r="W587" s="197"/>
      <c r="X587" s="197"/>
      <c r="Y587" s="197"/>
      <c r="Z587" s="197"/>
    </row>
    <row r="588" spans="1:26" ht="15.75" customHeight="1" x14ac:dyDescent="0.25">
      <c r="A588" s="227"/>
      <c r="B588" s="197"/>
      <c r="C588" s="197"/>
      <c r="D588" s="197"/>
      <c r="E588" s="197"/>
      <c r="F588" s="197"/>
      <c r="G588" s="197"/>
      <c r="H588" s="197"/>
      <c r="I588" s="197"/>
      <c r="J588" s="197"/>
      <c r="K588" s="197"/>
      <c r="L588" s="197"/>
      <c r="M588" s="197"/>
      <c r="N588" s="197"/>
      <c r="O588" s="197"/>
      <c r="P588" s="197"/>
      <c r="Q588" s="197"/>
      <c r="R588" s="197"/>
      <c r="S588" s="197"/>
      <c r="T588" s="197"/>
      <c r="U588" s="197"/>
      <c r="V588" s="197"/>
      <c r="W588" s="197"/>
      <c r="X588" s="197"/>
      <c r="Y588" s="197"/>
      <c r="Z588" s="197"/>
    </row>
    <row r="589" spans="1:26" ht="15.75" customHeight="1" x14ac:dyDescent="0.25">
      <c r="A589" s="227"/>
      <c r="B589" s="197"/>
      <c r="C589" s="197"/>
      <c r="D589" s="197"/>
      <c r="E589" s="197"/>
      <c r="F589" s="197"/>
      <c r="G589" s="197"/>
      <c r="H589" s="197"/>
      <c r="I589" s="197"/>
      <c r="J589" s="197"/>
      <c r="K589" s="197"/>
      <c r="L589" s="197"/>
      <c r="M589" s="197"/>
      <c r="N589" s="197"/>
      <c r="O589" s="197"/>
      <c r="P589" s="197"/>
      <c r="Q589" s="197"/>
      <c r="R589" s="197"/>
      <c r="S589" s="197"/>
      <c r="T589" s="197"/>
      <c r="U589" s="197"/>
      <c r="V589" s="197"/>
      <c r="W589" s="197"/>
      <c r="X589" s="197"/>
      <c r="Y589" s="197"/>
      <c r="Z589" s="197"/>
    </row>
    <row r="590" spans="1:26" ht="15.75" customHeight="1" x14ac:dyDescent="0.25">
      <c r="A590" s="227"/>
      <c r="B590" s="197"/>
      <c r="C590" s="197"/>
      <c r="D590" s="197"/>
      <c r="E590" s="197"/>
      <c r="F590" s="197"/>
      <c r="G590" s="197"/>
      <c r="H590" s="197"/>
      <c r="I590" s="197"/>
      <c r="J590" s="197"/>
      <c r="K590" s="197"/>
      <c r="L590" s="197"/>
      <c r="M590" s="197"/>
      <c r="N590" s="197"/>
      <c r="O590" s="197"/>
      <c r="P590" s="197"/>
      <c r="Q590" s="197"/>
      <c r="R590" s="197"/>
      <c r="S590" s="197"/>
      <c r="T590" s="197"/>
      <c r="U590" s="197"/>
      <c r="V590" s="197"/>
      <c r="W590" s="197"/>
      <c r="X590" s="197"/>
      <c r="Y590" s="197"/>
      <c r="Z590" s="197"/>
    </row>
    <row r="591" spans="1:26" ht="15.75" customHeight="1" x14ac:dyDescent="0.25">
      <c r="A591" s="227"/>
      <c r="B591" s="197"/>
      <c r="C591" s="197"/>
      <c r="D591" s="197"/>
      <c r="E591" s="197"/>
      <c r="F591" s="197"/>
      <c r="G591" s="197"/>
      <c r="H591" s="197"/>
      <c r="I591" s="197"/>
      <c r="J591" s="197"/>
      <c r="K591" s="197"/>
      <c r="L591" s="197"/>
      <c r="M591" s="197"/>
      <c r="N591" s="197"/>
      <c r="O591" s="197"/>
      <c r="P591" s="197"/>
      <c r="Q591" s="197"/>
      <c r="R591" s="197"/>
      <c r="S591" s="197"/>
      <c r="T591" s="197"/>
      <c r="U591" s="197"/>
      <c r="V591" s="197"/>
      <c r="W591" s="197"/>
      <c r="X591" s="197"/>
      <c r="Y591" s="197"/>
      <c r="Z591" s="197"/>
    </row>
    <row r="592" spans="1:26" ht="15.75" customHeight="1" x14ac:dyDescent="0.25">
      <c r="A592" s="227"/>
      <c r="B592" s="197"/>
      <c r="C592" s="197"/>
      <c r="D592" s="197"/>
      <c r="E592" s="197"/>
      <c r="F592" s="197"/>
      <c r="G592" s="197"/>
      <c r="H592" s="197"/>
      <c r="I592" s="197"/>
      <c r="J592" s="197"/>
      <c r="K592" s="197"/>
      <c r="L592" s="197"/>
      <c r="M592" s="197"/>
      <c r="N592" s="197"/>
      <c r="O592" s="197"/>
      <c r="P592" s="197"/>
      <c r="Q592" s="197"/>
      <c r="R592" s="197"/>
      <c r="S592" s="197"/>
      <c r="T592" s="197"/>
      <c r="U592" s="197"/>
      <c r="V592" s="197"/>
      <c r="W592" s="197"/>
      <c r="X592" s="197"/>
      <c r="Y592" s="197"/>
      <c r="Z592" s="197"/>
    </row>
    <row r="593" spans="1:26" ht="15.75" customHeight="1" x14ac:dyDescent="0.25">
      <c r="A593" s="227"/>
      <c r="B593" s="197"/>
      <c r="C593" s="197"/>
      <c r="D593" s="197"/>
      <c r="E593" s="197"/>
      <c r="F593" s="197"/>
      <c r="G593" s="197"/>
      <c r="H593" s="197"/>
      <c r="I593" s="197"/>
      <c r="J593" s="197"/>
      <c r="K593" s="197"/>
      <c r="L593" s="197"/>
      <c r="M593" s="197"/>
      <c r="N593" s="197"/>
      <c r="O593" s="197"/>
      <c r="P593" s="197"/>
      <c r="Q593" s="197"/>
      <c r="R593" s="197"/>
      <c r="S593" s="197"/>
      <c r="T593" s="197"/>
      <c r="U593" s="197"/>
      <c r="V593" s="197"/>
      <c r="W593" s="197"/>
      <c r="X593" s="197"/>
      <c r="Y593" s="197"/>
      <c r="Z593" s="197"/>
    </row>
    <row r="594" spans="1:26" ht="15.75" customHeight="1" x14ac:dyDescent="0.25">
      <c r="A594" s="227"/>
      <c r="B594" s="197"/>
      <c r="C594" s="197"/>
      <c r="D594" s="197"/>
      <c r="E594" s="197"/>
      <c r="F594" s="197"/>
      <c r="G594" s="197"/>
      <c r="H594" s="197"/>
      <c r="I594" s="197"/>
      <c r="J594" s="197"/>
      <c r="K594" s="197"/>
      <c r="L594" s="197"/>
      <c r="M594" s="197"/>
      <c r="N594" s="197"/>
      <c r="O594" s="197"/>
      <c r="P594" s="197"/>
      <c r="Q594" s="197"/>
      <c r="R594" s="197"/>
      <c r="S594" s="197"/>
      <c r="T594" s="197"/>
      <c r="U594" s="197"/>
      <c r="V594" s="197"/>
      <c r="W594" s="197"/>
      <c r="X594" s="197"/>
      <c r="Y594" s="197"/>
      <c r="Z594" s="197"/>
    </row>
    <row r="595" spans="1:26" ht="15.75" customHeight="1" x14ac:dyDescent="0.25">
      <c r="A595" s="227"/>
      <c r="B595" s="197"/>
      <c r="C595" s="197"/>
      <c r="D595" s="197"/>
      <c r="E595" s="197"/>
      <c r="F595" s="197"/>
      <c r="G595" s="197"/>
      <c r="H595" s="197"/>
      <c r="I595" s="197"/>
      <c r="J595" s="197"/>
      <c r="K595" s="197"/>
      <c r="L595" s="197"/>
      <c r="M595" s="197"/>
      <c r="N595" s="197"/>
      <c r="O595" s="197"/>
      <c r="P595" s="197"/>
      <c r="Q595" s="197"/>
      <c r="R595" s="197"/>
      <c r="S595" s="197"/>
      <c r="T595" s="197"/>
      <c r="U595" s="197"/>
      <c r="V595" s="197"/>
      <c r="W595" s="197"/>
      <c r="X595" s="197"/>
      <c r="Y595" s="197"/>
      <c r="Z595" s="197"/>
    </row>
    <row r="596" spans="1:26" ht="15.75" customHeight="1" x14ac:dyDescent="0.25">
      <c r="A596" s="227"/>
      <c r="B596" s="197"/>
      <c r="C596" s="197"/>
      <c r="D596" s="197"/>
      <c r="E596" s="197"/>
      <c r="F596" s="197"/>
      <c r="G596" s="197"/>
      <c r="H596" s="197"/>
      <c r="I596" s="197"/>
      <c r="J596" s="197"/>
      <c r="K596" s="197"/>
      <c r="L596" s="197"/>
      <c r="M596" s="197"/>
      <c r="N596" s="197"/>
      <c r="O596" s="197"/>
      <c r="P596" s="197"/>
      <c r="Q596" s="197"/>
      <c r="R596" s="197"/>
      <c r="S596" s="197"/>
      <c r="T596" s="197"/>
      <c r="U596" s="197"/>
      <c r="V596" s="197"/>
      <c r="W596" s="197"/>
      <c r="X596" s="197"/>
      <c r="Y596" s="197"/>
      <c r="Z596" s="197"/>
    </row>
    <row r="597" spans="1:26" ht="15.75" customHeight="1" x14ac:dyDescent="0.25">
      <c r="A597" s="227"/>
      <c r="B597" s="197"/>
      <c r="C597" s="197"/>
      <c r="D597" s="197"/>
      <c r="E597" s="197"/>
      <c r="F597" s="197"/>
      <c r="G597" s="197"/>
      <c r="H597" s="197"/>
      <c r="I597" s="197"/>
      <c r="J597" s="197"/>
      <c r="K597" s="197"/>
      <c r="L597" s="197"/>
      <c r="M597" s="197"/>
      <c r="N597" s="197"/>
      <c r="O597" s="197"/>
      <c r="P597" s="197"/>
      <c r="Q597" s="197"/>
      <c r="R597" s="197"/>
      <c r="S597" s="197"/>
      <c r="T597" s="197"/>
      <c r="U597" s="197"/>
      <c r="V597" s="197"/>
      <c r="W597" s="197"/>
      <c r="X597" s="197"/>
      <c r="Y597" s="197"/>
      <c r="Z597" s="197"/>
    </row>
    <row r="598" spans="1:26" ht="15.75" customHeight="1" x14ac:dyDescent="0.25">
      <c r="A598" s="227"/>
      <c r="B598" s="197"/>
      <c r="C598" s="197"/>
      <c r="D598" s="197"/>
      <c r="E598" s="197"/>
      <c r="F598" s="197"/>
      <c r="G598" s="197"/>
      <c r="H598" s="197"/>
      <c r="I598" s="197"/>
      <c r="J598" s="197"/>
      <c r="K598" s="197"/>
      <c r="L598" s="197"/>
      <c r="M598" s="197"/>
      <c r="N598" s="197"/>
      <c r="O598" s="197"/>
      <c r="P598" s="197"/>
      <c r="Q598" s="197"/>
      <c r="R598" s="197"/>
      <c r="S598" s="197"/>
      <c r="T598" s="197"/>
      <c r="U598" s="197"/>
      <c r="V598" s="197"/>
      <c r="W598" s="197"/>
      <c r="X598" s="197"/>
      <c r="Y598" s="197"/>
      <c r="Z598" s="197"/>
    </row>
    <row r="599" spans="1:26" ht="15.75" customHeight="1" x14ac:dyDescent="0.25">
      <c r="A599" s="227"/>
      <c r="B599" s="197"/>
      <c r="C599" s="197"/>
      <c r="D599" s="197"/>
      <c r="E599" s="197"/>
      <c r="F599" s="197"/>
      <c r="G599" s="197"/>
      <c r="H599" s="197"/>
      <c r="I599" s="197"/>
      <c r="J599" s="197"/>
      <c r="K599" s="197"/>
      <c r="L599" s="197"/>
      <c r="M599" s="197"/>
      <c r="N599" s="197"/>
      <c r="O599" s="197"/>
      <c r="P599" s="197"/>
      <c r="Q599" s="197"/>
      <c r="R599" s="197"/>
      <c r="S599" s="197"/>
      <c r="T599" s="197"/>
      <c r="U599" s="197"/>
      <c r="V599" s="197"/>
      <c r="W599" s="197"/>
      <c r="X599" s="197"/>
      <c r="Y599" s="197"/>
      <c r="Z599" s="197"/>
    </row>
    <row r="600" spans="1:26" ht="15.75" customHeight="1" x14ac:dyDescent="0.25">
      <c r="A600" s="227"/>
      <c r="B600" s="197"/>
      <c r="C600" s="197"/>
      <c r="D600" s="197"/>
      <c r="E600" s="197"/>
      <c r="F600" s="197"/>
      <c r="G600" s="197"/>
      <c r="H600" s="197"/>
      <c r="I600" s="197"/>
      <c r="J600" s="197"/>
      <c r="K600" s="197"/>
      <c r="L600" s="197"/>
      <c r="M600" s="197"/>
      <c r="N600" s="197"/>
      <c r="O600" s="197"/>
      <c r="P600" s="197"/>
      <c r="Q600" s="197"/>
      <c r="R600" s="197"/>
      <c r="S600" s="197"/>
      <c r="T600" s="197"/>
      <c r="U600" s="197"/>
      <c r="V600" s="197"/>
      <c r="W600" s="197"/>
      <c r="X600" s="197"/>
      <c r="Y600" s="197"/>
      <c r="Z600" s="197"/>
    </row>
    <row r="601" spans="1:26" ht="15.75" customHeight="1" x14ac:dyDescent="0.25">
      <c r="A601" s="227"/>
      <c r="B601" s="197"/>
      <c r="C601" s="197"/>
      <c r="D601" s="197"/>
      <c r="E601" s="197"/>
      <c r="F601" s="197"/>
      <c r="G601" s="197"/>
      <c r="H601" s="197"/>
      <c r="I601" s="197"/>
      <c r="J601" s="197"/>
      <c r="K601" s="197"/>
      <c r="L601" s="197"/>
      <c r="M601" s="197"/>
      <c r="N601" s="197"/>
      <c r="O601" s="197"/>
      <c r="P601" s="197"/>
      <c r="Q601" s="197"/>
      <c r="R601" s="197"/>
      <c r="S601" s="197"/>
      <c r="T601" s="197"/>
      <c r="U601" s="197"/>
      <c r="V601" s="197"/>
      <c r="W601" s="197"/>
      <c r="X601" s="197"/>
      <c r="Y601" s="197"/>
      <c r="Z601" s="197"/>
    </row>
    <row r="602" spans="1:26" ht="15.75" customHeight="1" x14ac:dyDescent="0.25">
      <c r="A602" s="227"/>
      <c r="B602" s="197"/>
      <c r="C602" s="197"/>
      <c r="D602" s="197"/>
      <c r="E602" s="197"/>
      <c r="F602" s="197"/>
      <c r="G602" s="197"/>
      <c r="H602" s="197"/>
      <c r="I602" s="197"/>
      <c r="J602" s="197"/>
      <c r="K602" s="197"/>
      <c r="L602" s="197"/>
      <c r="M602" s="197"/>
      <c r="N602" s="197"/>
      <c r="O602" s="197"/>
      <c r="P602" s="197"/>
      <c r="Q602" s="197"/>
      <c r="R602" s="197"/>
      <c r="S602" s="197"/>
      <c r="T602" s="197"/>
      <c r="U602" s="197"/>
      <c r="V602" s="197"/>
      <c r="W602" s="197"/>
      <c r="X602" s="197"/>
      <c r="Y602" s="197"/>
      <c r="Z602" s="197"/>
    </row>
    <row r="603" spans="1:26" ht="15.75" customHeight="1" x14ac:dyDescent="0.25">
      <c r="A603" s="227"/>
      <c r="B603" s="197"/>
      <c r="C603" s="197"/>
      <c r="D603" s="197"/>
      <c r="E603" s="197"/>
      <c r="F603" s="197"/>
      <c r="G603" s="197"/>
      <c r="H603" s="197"/>
      <c r="I603" s="197"/>
      <c r="J603" s="197"/>
      <c r="K603" s="197"/>
      <c r="L603" s="197"/>
      <c r="M603" s="197"/>
      <c r="N603" s="197"/>
      <c r="O603" s="197"/>
      <c r="P603" s="197"/>
      <c r="Q603" s="197"/>
      <c r="R603" s="197"/>
      <c r="S603" s="197"/>
      <c r="T603" s="197"/>
      <c r="U603" s="197"/>
      <c r="V603" s="197"/>
      <c r="W603" s="197"/>
      <c r="X603" s="197"/>
      <c r="Y603" s="197"/>
      <c r="Z603" s="197"/>
    </row>
    <row r="604" spans="1:26" ht="15.75" customHeight="1" x14ac:dyDescent="0.25">
      <c r="A604" s="227"/>
      <c r="B604" s="197"/>
      <c r="C604" s="197"/>
      <c r="D604" s="197"/>
      <c r="E604" s="197"/>
      <c r="F604" s="197"/>
      <c r="G604" s="197"/>
      <c r="H604" s="197"/>
      <c r="I604" s="197"/>
      <c r="J604" s="197"/>
      <c r="K604" s="197"/>
      <c r="L604" s="197"/>
      <c r="M604" s="197"/>
      <c r="N604" s="197"/>
      <c r="O604" s="197"/>
      <c r="P604" s="197"/>
      <c r="Q604" s="197"/>
      <c r="R604" s="197"/>
      <c r="S604" s="197"/>
      <c r="T604" s="197"/>
      <c r="U604" s="197"/>
      <c r="V604" s="197"/>
      <c r="W604" s="197"/>
      <c r="X604" s="197"/>
      <c r="Y604" s="197"/>
      <c r="Z604" s="197"/>
    </row>
    <row r="605" spans="1:26" ht="15.75" customHeight="1" x14ac:dyDescent="0.25">
      <c r="A605" s="227"/>
      <c r="B605" s="197"/>
      <c r="C605" s="197"/>
      <c r="D605" s="197"/>
      <c r="E605" s="197"/>
      <c r="F605" s="197"/>
      <c r="G605" s="197"/>
      <c r="H605" s="197"/>
      <c r="I605" s="197"/>
      <c r="J605" s="197"/>
      <c r="K605" s="197"/>
      <c r="L605" s="197"/>
      <c r="M605" s="197"/>
      <c r="N605" s="197"/>
      <c r="O605" s="197"/>
      <c r="P605" s="197"/>
      <c r="Q605" s="197"/>
      <c r="R605" s="197"/>
      <c r="S605" s="197"/>
      <c r="T605" s="197"/>
      <c r="U605" s="197"/>
      <c r="V605" s="197"/>
      <c r="W605" s="197"/>
      <c r="X605" s="197"/>
      <c r="Y605" s="197"/>
      <c r="Z605" s="197"/>
    </row>
    <row r="606" spans="1:26" ht="15.75" customHeight="1" x14ac:dyDescent="0.25">
      <c r="A606" s="227"/>
      <c r="B606" s="197"/>
      <c r="C606" s="197"/>
      <c r="D606" s="197"/>
      <c r="E606" s="197"/>
      <c r="F606" s="197"/>
      <c r="G606" s="197"/>
      <c r="H606" s="197"/>
      <c r="I606" s="197"/>
      <c r="J606" s="197"/>
      <c r="K606" s="197"/>
      <c r="L606" s="197"/>
      <c r="M606" s="197"/>
      <c r="N606" s="197"/>
      <c r="O606" s="197"/>
      <c r="P606" s="197"/>
      <c r="Q606" s="197"/>
      <c r="R606" s="197"/>
      <c r="S606" s="197"/>
      <c r="T606" s="197"/>
      <c r="U606" s="197"/>
      <c r="V606" s="197"/>
      <c r="W606" s="197"/>
      <c r="X606" s="197"/>
      <c r="Y606" s="197"/>
      <c r="Z606" s="197"/>
    </row>
    <row r="607" spans="1:26" ht="15.75" customHeight="1" x14ac:dyDescent="0.25">
      <c r="A607" s="227"/>
      <c r="B607" s="197"/>
      <c r="C607" s="197"/>
      <c r="D607" s="197"/>
      <c r="E607" s="197"/>
      <c r="F607" s="197"/>
      <c r="G607" s="197"/>
      <c r="H607" s="197"/>
      <c r="I607" s="197"/>
      <c r="J607" s="197"/>
      <c r="K607" s="197"/>
      <c r="L607" s="197"/>
      <c r="M607" s="197"/>
      <c r="N607" s="197"/>
      <c r="O607" s="197"/>
      <c r="P607" s="197"/>
      <c r="Q607" s="197"/>
      <c r="R607" s="197"/>
      <c r="S607" s="197"/>
      <c r="T607" s="197"/>
      <c r="U607" s="197"/>
      <c r="V607" s="197"/>
      <c r="W607" s="197"/>
      <c r="X607" s="197"/>
      <c r="Y607" s="197"/>
      <c r="Z607" s="197"/>
    </row>
    <row r="608" spans="1:26" ht="15.75" customHeight="1" x14ac:dyDescent="0.25">
      <c r="A608" s="227"/>
      <c r="B608" s="197"/>
      <c r="C608" s="197"/>
      <c r="D608" s="197"/>
      <c r="E608" s="197"/>
      <c r="F608" s="197"/>
      <c r="G608" s="197"/>
      <c r="H608" s="197"/>
      <c r="I608" s="197"/>
      <c r="J608" s="197"/>
      <c r="K608" s="197"/>
      <c r="L608" s="197"/>
      <c r="M608" s="197"/>
      <c r="N608" s="197"/>
      <c r="O608" s="197"/>
      <c r="P608" s="197"/>
      <c r="Q608" s="197"/>
      <c r="R608" s="197"/>
      <c r="S608" s="197"/>
      <c r="T608" s="197"/>
      <c r="U608" s="197"/>
      <c r="V608" s="197"/>
      <c r="W608" s="197"/>
      <c r="X608" s="197"/>
      <c r="Y608" s="197"/>
      <c r="Z608" s="197"/>
    </row>
    <row r="609" spans="1:26" ht="15.75" customHeight="1" x14ac:dyDescent="0.25">
      <c r="A609" s="227"/>
      <c r="B609" s="197"/>
      <c r="C609" s="197"/>
      <c r="D609" s="197"/>
      <c r="E609" s="197"/>
      <c r="F609" s="197"/>
      <c r="G609" s="197"/>
      <c r="H609" s="197"/>
      <c r="I609" s="197"/>
      <c r="J609" s="197"/>
      <c r="K609" s="197"/>
      <c r="L609" s="197"/>
      <c r="M609" s="197"/>
      <c r="N609" s="197"/>
      <c r="O609" s="197"/>
      <c r="P609" s="197"/>
      <c r="Q609" s="197"/>
      <c r="R609" s="197"/>
      <c r="S609" s="197"/>
      <c r="T609" s="197"/>
      <c r="U609" s="197"/>
      <c r="V609" s="197"/>
      <c r="W609" s="197"/>
      <c r="X609" s="197"/>
      <c r="Y609" s="197"/>
      <c r="Z609" s="197"/>
    </row>
    <row r="610" spans="1:26" ht="15.75" customHeight="1" x14ac:dyDescent="0.25">
      <c r="A610" s="227"/>
      <c r="B610" s="197"/>
      <c r="C610" s="197"/>
      <c r="D610" s="197"/>
      <c r="E610" s="197"/>
      <c r="F610" s="197"/>
      <c r="G610" s="197"/>
      <c r="H610" s="197"/>
      <c r="I610" s="197"/>
      <c r="J610" s="197"/>
      <c r="K610" s="197"/>
      <c r="L610" s="197"/>
      <c r="M610" s="197"/>
      <c r="N610" s="197"/>
      <c r="O610" s="197"/>
      <c r="P610" s="197"/>
      <c r="Q610" s="197"/>
      <c r="R610" s="197"/>
      <c r="S610" s="197"/>
      <c r="T610" s="197"/>
      <c r="U610" s="197"/>
      <c r="V610" s="197"/>
      <c r="W610" s="197"/>
      <c r="X610" s="197"/>
      <c r="Y610" s="197"/>
      <c r="Z610" s="197"/>
    </row>
    <row r="611" spans="1:26" ht="15.75" customHeight="1" x14ac:dyDescent="0.25">
      <c r="A611" s="227"/>
      <c r="B611" s="197"/>
      <c r="C611" s="197"/>
      <c r="D611" s="197"/>
      <c r="E611" s="197"/>
      <c r="F611" s="197"/>
      <c r="G611" s="197"/>
      <c r="H611" s="197"/>
      <c r="I611" s="197"/>
      <c r="J611" s="197"/>
      <c r="K611" s="197"/>
      <c r="L611" s="197"/>
      <c r="M611" s="197"/>
      <c r="N611" s="197"/>
      <c r="O611" s="197"/>
      <c r="P611" s="197"/>
      <c r="Q611" s="197"/>
      <c r="R611" s="197"/>
      <c r="S611" s="197"/>
      <c r="T611" s="197"/>
      <c r="U611" s="197"/>
      <c r="V611" s="197"/>
      <c r="W611" s="197"/>
      <c r="X611" s="197"/>
      <c r="Y611" s="197"/>
      <c r="Z611" s="197"/>
    </row>
    <row r="612" spans="1:26" ht="15.75" customHeight="1" x14ac:dyDescent="0.25">
      <c r="A612" s="227"/>
      <c r="B612" s="197"/>
      <c r="C612" s="197"/>
      <c r="D612" s="197"/>
      <c r="E612" s="197"/>
      <c r="F612" s="197"/>
      <c r="G612" s="197"/>
      <c r="H612" s="197"/>
      <c r="I612" s="197"/>
      <c r="J612" s="197"/>
      <c r="K612" s="197"/>
      <c r="L612" s="197"/>
      <c r="M612" s="197"/>
      <c r="N612" s="197"/>
      <c r="O612" s="197"/>
      <c r="P612" s="197"/>
      <c r="Q612" s="197"/>
      <c r="R612" s="197"/>
      <c r="S612" s="197"/>
      <c r="T612" s="197"/>
      <c r="U612" s="197"/>
      <c r="V612" s="197"/>
      <c r="W612" s="197"/>
      <c r="X612" s="197"/>
      <c r="Y612" s="197"/>
      <c r="Z612" s="197"/>
    </row>
    <row r="613" spans="1:26" ht="15.75" customHeight="1" x14ac:dyDescent="0.25">
      <c r="A613" s="227"/>
      <c r="B613" s="197"/>
      <c r="C613" s="197"/>
      <c r="D613" s="197"/>
      <c r="E613" s="197"/>
      <c r="F613" s="197"/>
      <c r="G613" s="197"/>
      <c r="H613" s="197"/>
      <c r="I613" s="197"/>
      <c r="J613" s="197"/>
      <c r="K613" s="197"/>
      <c r="L613" s="197"/>
      <c r="M613" s="197"/>
      <c r="N613" s="197"/>
      <c r="O613" s="197"/>
      <c r="P613" s="197"/>
      <c r="Q613" s="197"/>
      <c r="R613" s="197"/>
      <c r="S613" s="197"/>
      <c r="T613" s="197"/>
      <c r="U613" s="197"/>
      <c r="V613" s="197"/>
      <c r="W613" s="197"/>
      <c r="X613" s="197"/>
      <c r="Y613" s="197"/>
      <c r="Z613" s="197"/>
    </row>
    <row r="614" spans="1:26" ht="15.75" customHeight="1" x14ac:dyDescent="0.25">
      <c r="A614" s="227"/>
      <c r="B614" s="197"/>
      <c r="C614" s="197"/>
      <c r="D614" s="197"/>
      <c r="E614" s="197"/>
      <c r="F614" s="197"/>
      <c r="G614" s="197"/>
      <c r="H614" s="197"/>
      <c r="I614" s="197"/>
      <c r="J614" s="197"/>
      <c r="K614" s="197"/>
      <c r="L614" s="197"/>
      <c r="M614" s="197"/>
      <c r="N614" s="197"/>
      <c r="O614" s="197"/>
      <c r="P614" s="197"/>
      <c r="Q614" s="197"/>
      <c r="R614" s="197"/>
      <c r="S614" s="197"/>
      <c r="T614" s="197"/>
      <c r="U614" s="197"/>
      <c r="V614" s="197"/>
      <c r="W614" s="197"/>
      <c r="X614" s="197"/>
      <c r="Y614" s="197"/>
      <c r="Z614" s="197"/>
    </row>
    <row r="615" spans="1:26" ht="15.75" customHeight="1" x14ac:dyDescent="0.25">
      <c r="A615" s="227"/>
      <c r="B615" s="197"/>
      <c r="C615" s="197"/>
      <c r="D615" s="197"/>
      <c r="E615" s="197"/>
      <c r="F615" s="197"/>
      <c r="G615" s="197"/>
      <c r="H615" s="197"/>
      <c r="I615" s="197"/>
      <c r="J615" s="197"/>
      <c r="K615" s="197"/>
      <c r="L615" s="197"/>
      <c r="M615" s="197"/>
      <c r="N615" s="197"/>
      <c r="O615" s="197"/>
      <c r="P615" s="197"/>
      <c r="Q615" s="197"/>
      <c r="R615" s="197"/>
      <c r="S615" s="197"/>
      <c r="T615" s="197"/>
      <c r="U615" s="197"/>
      <c r="V615" s="197"/>
      <c r="W615" s="197"/>
      <c r="X615" s="197"/>
      <c r="Y615" s="197"/>
      <c r="Z615" s="197"/>
    </row>
    <row r="616" spans="1:26" ht="15.75" customHeight="1" x14ac:dyDescent="0.25">
      <c r="A616" s="227"/>
      <c r="B616" s="197"/>
      <c r="C616" s="197"/>
      <c r="D616" s="197"/>
      <c r="E616" s="197"/>
      <c r="F616" s="197"/>
      <c r="G616" s="197"/>
      <c r="H616" s="197"/>
      <c r="I616" s="197"/>
      <c r="J616" s="197"/>
      <c r="K616" s="197"/>
      <c r="L616" s="197"/>
      <c r="M616" s="197"/>
      <c r="N616" s="197"/>
      <c r="O616" s="197"/>
      <c r="P616" s="197"/>
      <c r="Q616" s="197"/>
      <c r="R616" s="197"/>
      <c r="S616" s="197"/>
      <c r="T616" s="197"/>
      <c r="U616" s="197"/>
      <c r="V616" s="197"/>
      <c r="W616" s="197"/>
      <c r="X616" s="197"/>
      <c r="Y616" s="197"/>
      <c r="Z616" s="197"/>
    </row>
    <row r="617" spans="1:26" ht="15.75" customHeight="1" x14ac:dyDescent="0.25">
      <c r="A617" s="227"/>
      <c r="B617" s="197"/>
      <c r="C617" s="197"/>
      <c r="D617" s="197"/>
      <c r="E617" s="197"/>
      <c r="F617" s="197"/>
      <c r="G617" s="197"/>
      <c r="H617" s="197"/>
      <c r="I617" s="197"/>
      <c r="J617" s="197"/>
      <c r="K617" s="197"/>
      <c r="L617" s="197"/>
      <c r="M617" s="197"/>
      <c r="N617" s="197"/>
      <c r="O617" s="197"/>
      <c r="P617" s="197"/>
      <c r="Q617" s="197"/>
      <c r="R617" s="197"/>
      <c r="S617" s="197"/>
      <c r="T617" s="197"/>
      <c r="U617" s="197"/>
      <c r="V617" s="197"/>
      <c r="W617" s="197"/>
      <c r="X617" s="197"/>
      <c r="Y617" s="197"/>
      <c r="Z617" s="197"/>
    </row>
    <row r="618" spans="1:26" ht="15.75" customHeight="1" x14ac:dyDescent="0.25">
      <c r="A618" s="227"/>
      <c r="B618" s="197"/>
      <c r="C618" s="197"/>
      <c r="D618" s="197"/>
      <c r="E618" s="197"/>
      <c r="F618" s="197"/>
      <c r="G618" s="197"/>
      <c r="H618" s="197"/>
      <c r="I618" s="197"/>
      <c r="J618" s="197"/>
      <c r="K618" s="197"/>
      <c r="L618" s="197"/>
      <c r="M618" s="197"/>
      <c r="N618" s="197"/>
      <c r="O618" s="197"/>
      <c r="P618" s="197"/>
      <c r="Q618" s="197"/>
      <c r="R618" s="197"/>
      <c r="S618" s="197"/>
      <c r="T618" s="197"/>
      <c r="U618" s="197"/>
      <c r="V618" s="197"/>
      <c r="W618" s="197"/>
      <c r="X618" s="197"/>
      <c r="Y618" s="197"/>
      <c r="Z618" s="197"/>
    </row>
    <row r="619" spans="1:26" ht="15.75" customHeight="1" x14ac:dyDescent="0.25">
      <c r="A619" s="227"/>
      <c r="B619" s="197"/>
      <c r="C619" s="197"/>
      <c r="D619" s="197"/>
      <c r="E619" s="197"/>
      <c r="F619" s="197"/>
      <c r="G619" s="197"/>
      <c r="H619" s="197"/>
      <c r="I619" s="197"/>
      <c r="J619" s="197"/>
      <c r="K619" s="197"/>
      <c r="L619" s="197"/>
      <c r="M619" s="197"/>
      <c r="N619" s="197"/>
      <c r="O619" s="197"/>
      <c r="P619" s="197"/>
      <c r="Q619" s="197"/>
      <c r="R619" s="197"/>
      <c r="S619" s="197"/>
      <c r="T619" s="197"/>
      <c r="U619" s="197"/>
      <c r="V619" s="197"/>
      <c r="W619" s="197"/>
      <c r="X619" s="197"/>
      <c r="Y619" s="197"/>
      <c r="Z619" s="197"/>
    </row>
    <row r="620" spans="1:26" ht="15.75" customHeight="1" x14ac:dyDescent="0.25">
      <c r="A620" s="227"/>
      <c r="B620" s="197"/>
      <c r="C620" s="197"/>
      <c r="D620" s="197"/>
      <c r="E620" s="197"/>
      <c r="F620" s="197"/>
      <c r="G620" s="197"/>
      <c r="H620" s="197"/>
      <c r="I620" s="197"/>
      <c r="J620" s="197"/>
      <c r="K620" s="197"/>
      <c r="L620" s="197"/>
      <c r="M620" s="197"/>
      <c r="N620" s="197"/>
      <c r="O620" s="197"/>
      <c r="P620" s="197"/>
      <c r="Q620" s="197"/>
      <c r="R620" s="197"/>
      <c r="S620" s="197"/>
      <c r="T620" s="197"/>
      <c r="U620" s="197"/>
      <c r="V620" s="197"/>
      <c r="W620" s="197"/>
      <c r="X620" s="197"/>
      <c r="Y620" s="197"/>
      <c r="Z620" s="197"/>
    </row>
    <row r="621" spans="1:26" ht="15.75" customHeight="1" x14ac:dyDescent="0.25">
      <c r="A621" s="227"/>
      <c r="B621" s="197"/>
      <c r="C621" s="197"/>
      <c r="D621" s="197"/>
      <c r="E621" s="197"/>
      <c r="F621" s="197"/>
      <c r="G621" s="197"/>
      <c r="H621" s="197"/>
      <c r="I621" s="197"/>
      <c r="J621" s="197"/>
      <c r="K621" s="197"/>
      <c r="L621" s="197"/>
      <c r="M621" s="197"/>
      <c r="N621" s="197"/>
      <c r="O621" s="197"/>
      <c r="P621" s="197"/>
      <c r="Q621" s="197"/>
      <c r="R621" s="197"/>
      <c r="S621" s="197"/>
      <c r="T621" s="197"/>
      <c r="U621" s="197"/>
      <c r="V621" s="197"/>
      <c r="W621" s="197"/>
      <c r="X621" s="197"/>
      <c r="Y621" s="197"/>
      <c r="Z621" s="197"/>
    </row>
    <row r="622" spans="1:26" ht="15.75" customHeight="1" x14ac:dyDescent="0.25">
      <c r="A622" s="227"/>
      <c r="B622" s="197"/>
      <c r="C622" s="197"/>
      <c r="D622" s="197"/>
      <c r="E622" s="197"/>
      <c r="F622" s="197"/>
      <c r="G622" s="197"/>
      <c r="H622" s="197"/>
      <c r="I622" s="197"/>
      <c r="J622" s="197"/>
      <c r="K622" s="197"/>
      <c r="L622" s="197"/>
      <c r="M622" s="197"/>
      <c r="N622" s="197"/>
      <c r="O622" s="197"/>
      <c r="P622" s="197"/>
      <c r="Q622" s="197"/>
      <c r="R622" s="197"/>
      <c r="S622" s="197"/>
      <c r="T622" s="197"/>
      <c r="U622" s="197"/>
      <c r="V622" s="197"/>
      <c r="W622" s="197"/>
      <c r="X622" s="197"/>
      <c r="Y622" s="197"/>
      <c r="Z622" s="197"/>
    </row>
    <row r="623" spans="1:26" ht="15.75" customHeight="1" x14ac:dyDescent="0.25">
      <c r="A623" s="227"/>
      <c r="B623" s="197"/>
      <c r="C623" s="197"/>
      <c r="D623" s="197"/>
      <c r="E623" s="197"/>
      <c r="F623" s="197"/>
      <c r="G623" s="197"/>
      <c r="H623" s="197"/>
      <c r="I623" s="197"/>
      <c r="J623" s="197"/>
      <c r="K623" s="197"/>
      <c r="L623" s="197"/>
      <c r="M623" s="197"/>
      <c r="N623" s="197"/>
      <c r="O623" s="197"/>
      <c r="P623" s="197"/>
      <c r="Q623" s="197"/>
      <c r="R623" s="197"/>
      <c r="S623" s="197"/>
      <c r="T623" s="197"/>
      <c r="U623" s="197"/>
      <c r="V623" s="197"/>
      <c r="W623" s="197"/>
      <c r="X623" s="197"/>
      <c r="Y623" s="197"/>
      <c r="Z623" s="197"/>
    </row>
    <row r="624" spans="1:26" ht="15.75" customHeight="1" x14ac:dyDescent="0.25">
      <c r="A624" s="227"/>
      <c r="B624" s="197"/>
      <c r="C624" s="197"/>
      <c r="D624" s="197"/>
      <c r="E624" s="197"/>
      <c r="F624" s="197"/>
      <c r="G624" s="197"/>
      <c r="H624" s="197"/>
      <c r="I624" s="197"/>
      <c r="J624" s="197"/>
      <c r="K624" s="197"/>
      <c r="L624" s="197"/>
      <c r="M624" s="197"/>
      <c r="N624" s="197"/>
      <c r="O624" s="197"/>
      <c r="P624" s="197"/>
      <c r="Q624" s="197"/>
      <c r="R624" s="197"/>
      <c r="S624" s="197"/>
      <c r="T624" s="197"/>
      <c r="U624" s="197"/>
      <c r="V624" s="197"/>
      <c r="W624" s="197"/>
      <c r="X624" s="197"/>
      <c r="Y624" s="197"/>
      <c r="Z624" s="197"/>
    </row>
    <row r="625" spans="1:26" ht="15.75" customHeight="1" x14ac:dyDescent="0.25">
      <c r="A625" s="227"/>
      <c r="B625" s="197"/>
      <c r="C625" s="197"/>
      <c r="D625" s="197"/>
      <c r="E625" s="197"/>
      <c r="F625" s="197"/>
      <c r="G625" s="197"/>
      <c r="H625" s="197"/>
      <c r="I625" s="197"/>
      <c r="J625" s="197"/>
      <c r="K625" s="197"/>
      <c r="L625" s="197"/>
      <c r="M625" s="197"/>
      <c r="N625" s="197"/>
      <c r="O625" s="197"/>
      <c r="P625" s="197"/>
      <c r="Q625" s="197"/>
      <c r="R625" s="197"/>
      <c r="S625" s="197"/>
      <c r="T625" s="197"/>
      <c r="U625" s="197"/>
      <c r="V625" s="197"/>
      <c r="W625" s="197"/>
      <c r="X625" s="197"/>
      <c r="Y625" s="197"/>
      <c r="Z625" s="197"/>
    </row>
    <row r="626" spans="1:26" ht="15.75" customHeight="1" x14ac:dyDescent="0.25">
      <c r="A626" s="227"/>
      <c r="B626" s="197"/>
      <c r="C626" s="197"/>
      <c r="D626" s="197"/>
      <c r="E626" s="197"/>
      <c r="F626" s="197"/>
      <c r="G626" s="197"/>
      <c r="H626" s="197"/>
      <c r="I626" s="197"/>
      <c r="J626" s="197"/>
      <c r="K626" s="197"/>
      <c r="L626" s="197"/>
      <c r="M626" s="197"/>
      <c r="N626" s="197"/>
      <c r="O626" s="197"/>
      <c r="P626" s="197"/>
      <c r="Q626" s="197"/>
      <c r="R626" s="197"/>
      <c r="S626" s="197"/>
      <c r="T626" s="197"/>
      <c r="U626" s="197"/>
      <c r="V626" s="197"/>
      <c r="W626" s="197"/>
      <c r="X626" s="197"/>
      <c r="Y626" s="197"/>
      <c r="Z626" s="197"/>
    </row>
    <row r="627" spans="1:26" ht="15.75" customHeight="1" x14ac:dyDescent="0.25">
      <c r="A627" s="227"/>
      <c r="B627" s="197"/>
      <c r="C627" s="197"/>
      <c r="D627" s="197"/>
      <c r="E627" s="197"/>
      <c r="F627" s="197"/>
      <c r="G627" s="197"/>
      <c r="H627" s="197"/>
      <c r="I627" s="197"/>
      <c r="J627" s="197"/>
      <c r="K627" s="197"/>
      <c r="L627" s="197"/>
      <c r="M627" s="197"/>
      <c r="N627" s="197"/>
      <c r="O627" s="197"/>
      <c r="P627" s="197"/>
      <c r="Q627" s="197"/>
      <c r="R627" s="197"/>
      <c r="S627" s="197"/>
      <c r="T627" s="197"/>
      <c r="U627" s="197"/>
      <c r="V627" s="197"/>
      <c r="W627" s="197"/>
      <c r="X627" s="197"/>
      <c r="Y627" s="197"/>
      <c r="Z627" s="197"/>
    </row>
    <row r="628" spans="1:26" ht="15.75" customHeight="1" x14ac:dyDescent="0.25">
      <c r="A628" s="227"/>
      <c r="B628" s="197"/>
      <c r="C628" s="197"/>
      <c r="D628" s="197"/>
      <c r="E628" s="197"/>
      <c r="F628" s="197"/>
      <c r="G628" s="197"/>
      <c r="H628" s="197"/>
      <c r="I628" s="197"/>
      <c r="J628" s="197"/>
      <c r="K628" s="197"/>
      <c r="L628" s="197"/>
      <c r="M628" s="197"/>
      <c r="N628" s="197"/>
      <c r="O628" s="197"/>
      <c r="P628" s="197"/>
      <c r="Q628" s="197"/>
      <c r="R628" s="197"/>
      <c r="S628" s="197"/>
      <c r="T628" s="197"/>
      <c r="U628" s="197"/>
      <c r="V628" s="197"/>
      <c r="W628" s="197"/>
      <c r="X628" s="197"/>
      <c r="Y628" s="197"/>
      <c r="Z628" s="197"/>
    </row>
    <row r="629" spans="1:26" ht="15.75" customHeight="1" x14ac:dyDescent="0.25">
      <c r="A629" s="227"/>
      <c r="B629" s="197"/>
      <c r="C629" s="197"/>
      <c r="D629" s="197"/>
      <c r="E629" s="197"/>
      <c r="F629" s="197"/>
      <c r="G629" s="197"/>
      <c r="H629" s="197"/>
      <c r="I629" s="197"/>
      <c r="J629" s="197"/>
      <c r="K629" s="197"/>
      <c r="L629" s="197"/>
      <c r="M629" s="197"/>
      <c r="N629" s="197"/>
      <c r="O629" s="197"/>
      <c r="P629" s="197"/>
      <c r="Q629" s="197"/>
      <c r="R629" s="197"/>
      <c r="S629" s="197"/>
      <c r="T629" s="197"/>
      <c r="U629" s="197"/>
      <c r="V629" s="197"/>
      <c r="W629" s="197"/>
      <c r="X629" s="197"/>
      <c r="Y629" s="197"/>
      <c r="Z629" s="197"/>
    </row>
    <row r="630" spans="1:26" ht="15.75" customHeight="1" x14ac:dyDescent="0.25">
      <c r="A630" s="227"/>
      <c r="B630" s="197"/>
      <c r="C630" s="197"/>
      <c r="D630" s="197"/>
      <c r="E630" s="197"/>
      <c r="F630" s="197"/>
      <c r="G630" s="197"/>
      <c r="H630" s="197"/>
      <c r="I630" s="197"/>
      <c r="J630" s="197"/>
      <c r="K630" s="197"/>
      <c r="L630" s="197"/>
      <c r="M630" s="197"/>
      <c r="N630" s="197"/>
      <c r="O630" s="197"/>
      <c r="P630" s="197"/>
      <c r="Q630" s="197"/>
      <c r="R630" s="197"/>
      <c r="S630" s="197"/>
      <c r="T630" s="197"/>
      <c r="U630" s="197"/>
      <c r="V630" s="197"/>
      <c r="W630" s="197"/>
      <c r="X630" s="197"/>
      <c r="Y630" s="197"/>
      <c r="Z630" s="197"/>
    </row>
    <row r="631" spans="1:26" ht="15.75" customHeight="1" x14ac:dyDescent="0.25">
      <c r="A631" s="227"/>
      <c r="B631" s="197"/>
      <c r="C631" s="197"/>
      <c r="D631" s="197"/>
      <c r="E631" s="197"/>
      <c r="F631" s="197"/>
      <c r="G631" s="197"/>
      <c r="H631" s="197"/>
      <c r="I631" s="197"/>
      <c r="J631" s="197"/>
      <c r="K631" s="197"/>
      <c r="L631" s="197"/>
      <c r="M631" s="197"/>
      <c r="N631" s="197"/>
      <c r="O631" s="197"/>
      <c r="P631" s="197"/>
      <c r="Q631" s="197"/>
      <c r="R631" s="197"/>
      <c r="S631" s="197"/>
      <c r="T631" s="197"/>
      <c r="U631" s="197"/>
      <c r="V631" s="197"/>
      <c r="W631" s="197"/>
      <c r="X631" s="197"/>
      <c r="Y631" s="197"/>
      <c r="Z631" s="197"/>
    </row>
    <row r="632" spans="1:26" ht="15.75" customHeight="1" x14ac:dyDescent="0.25">
      <c r="A632" s="227"/>
      <c r="B632" s="197"/>
      <c r="C632" s="197"/>
      <c r="D632" s="197"/>
      <c r="E632" s="197"/>
      <c r="F632" s="197"/>
      <c r="G632" s="197"/>
      <c r="H632" s="197"/>
      <c r="I632" s="197"/>
      <c r="J632" s="197"/>
      <c r="K632" s="197"/>
      <c r="L632" s="197"/>
      <c r="M632" s="197"/>
      <c r="N632" s="197"/>
      <c r="O632" s="197"/>
      <c r="P632" s="197"/>
      <c r="Q632" s="197"/>
      <c r="R632" s="197"/>
      <c r="S632" s="197"/>
      <c r="T632" s="197"/>
      <c r="U632" s="197"/>
      <c r="V632" s="197"/>
      <c r="W632" s="197"/>
      <c r="X632" s="197"/>
      <c r="Y632" s="197"/>
      <c r="Z632" s="197"/>
    </row>
    <row r="633" spans="1:26" ht="15.75" customHeight="1" x14ac:dyDescent="0.25">
      <c r="A633" s="227"/>
      <c r="B633" s="197"/>
      <c r="C633" s="197"/>
      <c r="D633" s="197"/>
      <c r="E633" s="197"/>
      <c r="F633" s="197"/>
      <c r="G633" s="197"/>
      <c r="H633" s="197"/>
      <c r="I633" s="197"/>
      <c r="J633" s="197"/>
      <c r="K633" s="197"/>
      <c r="L633" s="197"/>
      <c r="M633" s="197"/>
      <c r="N633" s="197"/>
      <c r="O633" s="197"/>
      <c r="P633" s="197"/>
      <c r="Q633" s="197"/>
      <c r="R633" s="197"/>
      <c r="S633" s="197"/>
      <c r="T633" s="197"/>
      <c r="U633" s="197"/>
      <c r="V633" s="197"/>
      <c r="W633" s="197"/>
      <c r="X633" s="197"/>
      <c r="Y633" s="197"/>
      <c r="Z633" s="197"/>
    </row>
    <row r="634" spans="1:26" ht="15.75" customHeight="1" x14ac:dyDescent="0.25">
      <c r="A634" s="227"/>
      <c r="B634" s="197"/>
      <c r="C634" s="197"/>
      <c r="D634" s="197"/>
      <c r="E634" s="197"/>
      <c r="F634" s="197"/>
      <c r="G634" s="197"/>
      <c r="H634" s="197"/>
      <c r="I634" s="197"/>
      <c r="J634" s="197"/>
      <c r="K634" s="197"/>
      <c r="L634" s="197"/>
      <c r="M634" s="197"/>
      <c r="N634" s="197"/>
      <c r="O634" s="197"/>
      <c r="P634" s="197"/>
      <c r="Q634" s="197"/>
      <c r="R634" s="197"/>
      <c r="S634" s="197"/>
      <c r="T634" s="197"/>
      <c r="U634" s="197"/>
      <c r="V634" s="197"/>
      <c r="W634" s="197"/>
      <c r="X634" s="197"/>
      <c r="Y634" s="197"/>
      <c r="Z634" s="197"/>
    </row>
    <row r="635" spans="1:26" ht="15.75" customHeight="1" x14ac:dyDescent="0.25">
      <c r="A635" s="227"/>
      <c r="B635" s="197"/>
      <c r="C635" s="197"/>
      <c r="D635" s="197"/>
      <c r="E635" s="197"/>
      <c r="F635" s="197"/>
      <c r="G635" s="197"/>
      <c r="H635" s="197"/>
      <c r="I635" s="197"/>
      <c r="J635" s="197"/>
      <c r="K635" s="197"/>
      <c r="L635" s="197"/>
      <c r="M635" s="197"/>
      <c r="N635" s="197"/>
      <c r="O635" s="197"/>
      <c r="P635" s="197"/>
      <c r="Q635" s="197"/>
      <c r="R635" s="197"/>
      <c r="S635" s="197"/>
      <c r="T635" s="197"/>
      <c r="U635" s="197"/>
      <c r="V635" s="197"/>
      <c r="W635" s="197"/>
      <c r="X635" s="197"/>
      <c r="Y635" s="197"/>
      <c r="Z635" s="197"/>
    </row>
    <row r="636" spans="1:26" ht="15.75" customHeight="1" x14ac:dyDescent="0.25">
      <c r="A636" s="227"/>
      <c r="B636" s="197"/>
      <c r="C636" s="197"/>
      <c r="D636" s="197"/>
      <c r="E636" s="197"/>
      <c r="F636" s="197"/>
      <c r="G636" s="197"/>
      <c r="H636" s="197"/>
      <c r="I636" s="197"/>
      <c r="J636" s="197"/>
      <c r="K636" s="197"/>
      <c r="L636" s="197"/>
      <c r="M636" s="197"/>
      <c r="N636" s="197"/>
      <c r="O636" s="197"/>
      <c r="P636" s="197"/>
      <c r="Q636" s="197"/>
      <c r="R636" s="197"/>
      <c r="S636" s="197"/>
      <c r="T636" s="197"/>
      <c r="U636" s="197"/>
      <c r="V636" s="197"/>
      <c r="W636" s="197"/>
      <c r="X636" s="197"/>
      <c r="Y636" s="197"/>
      <c r="Z636" s="197"/>
    </row>
    <row r="637" spans="1:26" ht="15.75" customHeight="1" x14ac:dyDescent="0.25">
      <c r="A637" s="227"/>
      <c r="B637" s="197"/>
      <c r="C637" s="197"/>
      <c r="D637" s="197"/>
      <c r="E637" s="197"/>
      <c r="F637" s="197"/>
      <c r="G637" s="197"/>
      <c r="H637" s="197"/>
      <c r="I637" s="197"/>
      <c r="J637" s="197"/>
      <c r="K637" s="197"/>
      <c r="L637" s="197"/>
      <c r="M637" s="197"/>
      <c r="N637" s="197"/>
      <c r="O637" s="197"/>
      <c r="P637" s="197"/>
      <c r="Q637" s="197"/>
      <c r="R637" s="197"/>
      <c r="S637" s="197"/>
      <c r="T637" s="197"/>
      <c r="U637" s="197"/>
      <c r="V637" s="197"/>
      <c r="W637" s="197"/>
      <c r="X637" s="197"/>
      <c r="Y637" s="197"/>
      <c r="Z637" s="197"/>
    </row>
    <row r="638" spans="1:26" ht="15.75" customHeight="1" x14ac:dyDescent="0.25">
      <c r="A638" s="227"/>
      <c r="B638" s="197"/>
      <c r="C638" s="197"/>
      <c r="D638" s="197"/>
      <c r="E638" s="197"/>
      <c r="F638" s="197"/>
      <c r="G638" s="197"/>
      <c r="H638" s="197"/>
      <c r="I638" s="197"/>
      <c r="J638" s="197"/>
      <c r="K638" s="197"/>
      <c r="L638" s="197"/>
      <c r="M638" s="197"/>
      <c r="N638" s="197"/>
      <c r="O638" s="197"/>
      <c r="P638" s="197"/>
      <c r="Q638" s="197"/>
      <c r="R638" s="197"/>
      <c r="S638" s="197"/>
      <c r="T638" s="197"/>
      <c r="U638" s="197"/>
      <c r="V638" s="197"/>
      <c r="W638" s="197"/>
      <c r="X638" s="197"/>
      <c r="Y638" s="197"/>
      <c r="Z638" s="197"/>
    </row>
    <row r="639" spans="1:26" ht="15.75" customHeight="1" x14ac:dyDescent="0.25">
      <c r="A639" s="227"/>
      <c r="B639" s="197"/>
      <c r="C639" s="197"/>
      <c r="D639" s="197"/>
      <c r="E639" s="197"/>
      <c r="F639" s="197"/>
      <c r="G639" s="197"/>
      <c r="H639" s="197"/>
      <c r="I639" s="197"/>
      <c r="J639" s="197"/>
      <c r="K639" s="197"/>
      <c r="L639" s="197"/>
      <c r="M639" s="197"/>
      <c r="N639" s="197"/>
      <c r="O639" s="197"/>
      <c r="P639" s="197"/>
      <c r="Q639" s="197"/>
      <c r="R639" s="197"/>
      <c r="S639" s="197"/>
      <c r="T639" s="197"/>
      <c r="U639" s="197"/>
      <c r="V639" s="197"/>
      <c r="W639" s="197"/>
      <c r="X639" s="197"/>
      <c r="Y639" s="197"/>
      <c r="Z639" s="197"/>
    </row>
    <row r="640" spans="1:26" ht="15.75" customHeight="1" x14ac:dyDescent="0.25">
      <c r="A640" s="227"/>
      <c r="B640" s="197"/>
      <c r="C640" s="197"/>
      <c r="D640" s="197"/>
      <c r="E640" s="197"/>
      <c r="F640" s="197"/>
      <c r="G640" s="197"/>
      <c r="H640" s="197"/>
      <c r="I640" s="197"/>
      <c r="J640" s="197"/>
      <c r="K640" s="197"/>
      <c r="L640" s="197"/>
      <c r="M640" s="197"/>
      <c r="N640" s="197"/>
      <c r="O640" s="197"/>
      <c r="P640" s="197"/>
      <c r="Q640" s="197"/>
      <c r="R640" s="197"/>
      <c r="S640" s="197"/>
      <c r="T640" s="197"/>
      <c r="U640" s="197"/>
      <c r="V640" s="197"/>
      <c r="W640" s="197"/>
      <c r="X640" s="197"/>
      <c r="Y640" s="197"/>
      <c r="Z640" s="197"/>
    </row>
    <row r="641" spans="1:26" ht="15.75" customHeight="1" x14ac:dyDescent="0.25">
      <c r="A641" s="227"/>
      <c r="B641" s="197"/>
      <c r="C641" s="197"/>
      <c r="D641" s="197"/>
      <c r="E641" s="197"/>
      <c r="F641" s="197"/>
      <c r="G641" s="197"/>
      <c r="H641" s="197"/>
      <c r="I641" s="197"/>
      <c r="J641" s="197"/>
      <c r="K641" s="197"/>
      <c r="L641" s="197"/>
      <c r="M641" s="197"/>
      <c r="N641" s="197"/>
      <c r="O641" s="197"/>
      <c r="P641" s="197"/>
      <c r="Q641" s="197"/>
      <c r="R641" s="197"/>
      <c r="S641" s="197"/>
      <c r="T641" s="197"/>
      <c r="U641" s="197"/>
      <c r="V641" s="197"/>
      <c r="W641" s="197"/>
      <c r="X641" s="197"/>
      <c r="Y641" s="197"/>
      <c r="Z641" s="197"/>
    </row>
    <row r="642" spans="1:26" ht="15.75" customHeight="1" x14ac:dyDescent="0.25">
      <c r="A642" s="227"/>
      <c r="B642" s="197"/>
      <c r="C642" s="197"/>
      <c r="D642" s="197"/>
      <c r="E642" s="197"/>
      <c r="F642" s="197"/>
      <c r="G642" s="197"/>
      <c r="H642" s="197"/>
      <c r="I642" s="197"/>
      <c r="J642" s="197"/>
      <c r="K642" s="197"/>
      <c r="L642" s="197"/>
      <c r="M642" s="197"/>
      <c r="N642" s="197"/>
      <c r="O642" s="197"/>
      <c r="P642" s="197"/>
      <c r="Q642" s="197"/>
      <c r="R642" s="197"/>
      <c r="S642" s="197"/>
      <c r="T642" s="197"/>
      <c r="U642" s="197"/>
      <c r="V642" s="197"/>
      <c r="W642" s="197"/>
      <c r="X642" s="197"/>
      <c r="Y642" s="197"/>
      <c r="Z642" s="197"/>
    </row>
    <row r="643" spans="1:26" ht="15.75" customHeight="1" x14ac:dyDescent="0.25">
      <c r="A643" s="227"/>
      <c r="B643" s="197"/>
      <c r="C643" s="197"/>
      <c r="D643" s="197"/>
      <c r="E643" s="197"/>
      <c r="F643" s="197"/>
      <c r="G643" s="197"/>
      <c r="H643" s="197"/>
      <c r="I643" s="197"/>
      <c r="J643" s="197"/>
      <c r="K643" s="197"/>
      <c r="L643" s="197"/>
      <c r="M643" s="197"/>
      <c r="N643" s="197"/>
      <c r="O643" s="197"/>
      <c r="P643" s="197"/>
      <c r="Q643" s="197"/>
      <c r="R643" s="197"/>
      <c r="S643" s="197"/>
      <c r="T643" s="197"/>
      <c r="U643" s="197"/>
      <c r="V643" s="197"/>
      <c r="W643" s="197"/>
      <c r="X643" s="197"/>
      <c r="Y643" s="197"/>
      <c r="Z643" s="197"/>
    </row>
    <row r="644" spans="1:26" ht="15.75" customHeight="1" x14ac:dyDescent="0.25">
      <c r="A644" s="227"/>
      <c r="B644" s="197"/>
      <c r="C644" s="197"/>
      <c r="D644" s="197"/>
      <c r="E644" s="197"/>
      <c r="F644" s="197"/>
      <c r="G644" s="197"/>
      <c r="H644" s="197"/>
      <c r="I644" s="197"/>
      <c r="J644" s="197"/>
      <c r="K644" s="197"/>
      <c r="L644" s="197"/>
      <c r="M644" s="197"/>
      <c r="N644" s="197"/>
      <c r="O644" s="197"/>
      <c r="P644" s="197"/>
      <c r="Q644" s="197"/>
      <c r="R644" s="197"/>
      <c r="S644" s="197"/>
      <c r="T644" s="197"/>
      <c r="U644" s="197"/>
      <c r="V644" s="197"/>
      <c r="W644" s="197"/>
      <c r="X644" s="197"/>
      <c r="Y644" s="197"/>
      <c r="Z644" s="197"/>
    </row>
    <row r="645" spans="1:26" ht="15.75" customHeight="1" x14ac:dyDescent="0.25">
      <c r="A645" s="227"/>
      <c r="B645" s="197"/>
      <c r="C645" s="197"/>
      <c r="D645" s="197"/>
      <c r="E645" s="197"/>
      <c r="F645" s="197"/>
      <c r="G645" s="197"/>
      <c r="H645" s="197"/>
      <c r="I645" s="197"/>
      <c r="J645" s="197"/>
      <c r="K645" s="197"/>
      <c r="L645" s="197"/>
      <c r="M645" s="197"/>
      <c r="N645" s="197"/>
      <c r="O645" s="197"/>
      <c r="P645" s="197"/>
      <c r="Q645" s="197"/>
      <c r="R645" s="197"/>
      <c r="S645" s="197"/>
      <c r="T645" s="197"/>
      <c r="U645" s="197"/>
      <c r="V645" s="197"/>
      <c r="W645" s="197"/>
      <c r="X645" s="197"/>
      <c r="Y645" s="197"/>
      <c r="Z645" s="197"/>
    </row>
    <row r="646" spans="1:26" ht="15.75" customHeight="1" x14ac:dyDescent="0.25">
      <c r="A646" s="227"/>
      <c r="B646" s="197"/>
      <c r="C646" s="197"/>
      <c r="D646" s="197"/>
      <c r="E646" s="197"/>
      <c r="F646" s="197"/>
      <c r="G646" s="197"/>
      <c r="H646" s="197"/>
      <c r="I646" s="197"/>
      <c r="J646" s="197"/>
      <c r="K646" s="197"/>
      <c r="L646" s="197"/>
      <c r="M646" s="197"/>
      <c r="N646" s="197"/>
      <c r="O646" s="197"/>
      <c r="P646" s="197"/>
      <c r="Q646" s="197"/>
      <c r="R646" s="197"/>
      <c r="S646" s="197"/>
      <c r="T646" s="197"/>
      <c r="U646" s="197"/>
      <c r="V646" s="197"/>
      <c r="W646" s="197"/>
      <c r="X646" s="197"/>
      <c r="Y646" s="197"/>
      <c r="Z646" s="197"/>
    </row>
    <row r="647" spans="1:26" ht="15.75" customHeight="1" x14ac:dyDescent="0.25">
      <c r="A647" s="227"/>
      <c r="B647" s="197"/>
      <c r="C647" s="197"/>
      <c r="D647" s="197"/>
      <c r="E647" s="197"/>
      <c r="F647" s="197"/>
      <c r="G647" s="197"/>
      <c r="H647" s="197"/>
      <c r="I647" s="197"/>
      <c r="J647" s="197"/>
      <c r="K647" s="197"/>
      <c r="L647" s="197"/>
      <c r="M647" s="197"/>
      <c r="N647" s="197"/>
      <c r="O647" s="197"/>
      <c r="P647" s="197"/>
      <c r="Q647" s="197"/>
      <c r="R647" s="197"/>
      <c r="S647" s="197"/>
      <c r="T647" s="197"/>
      <c r="U647" s="197"/>
      <c r="V647" s="197"/>
      <c r="W647" s="197"/>
      <c r="X647" s="197"/>
      <c r="Y647" s="197"/>
      <c r="Z647" s="197"/>
    </row>
    <row r="648" spans="1:26" ht="15.75" customHeight="1" x14ac:dyDescent="0.25">
      <c r="A648" s="227"/>
      <c r="B648" s="197"/>
      <c r="C648" s="197"/>
      <c r="D648" s="197"/>
      <c r="E648" s="197"/>
      <c r="F648" s="197"/>
      <c r="G648" s="197"/>
      <c r="H648" s="197"/>
      <c r="I648" s="197"/>
      <c r="J648" s="197"/>
      <c r="K648" s="197"/>
      <c r="L648" s="197"/>
      <c r="M648" s="197"/>
      <c r="N648" s="197"/>
      <c r="O648" s="197"/>
      <c r="P648" s="197"/>
      <c r="Q648" s="197"/>
      <c r="R648" s="197"/>
      <c r="S648" s="197"/>
      <c r="T648" s="197"/>
      <c r="U648" s="197"/>
      <c r="V648" s="197"/>
      <c r="W648" s="197"/>
      <c r="X648" s="197"/>
      <c r="Y648" s="197"/>
      <c r="Z648" s="197"/>
    </row>
    <row r="649" spans="1:26" ht="15.75" customHeight="1" x14ac:dyDescent="0.25">
      <c r="A649" s="227"/>
      <c r="B649" s="197"/>
      <c r="C649" s="197"/>
      <c r="D649" s="197"/>
      <c r="E649" s="197"/>
      <c r="F649" s="197"/>
      <c r="G649" s="197"/>
      <c r="H649" s="197"/>
      <c r="I649" s="197"/>
      <c r="J649" s="197"/>
      <c r="K649" s="197"/>
      <c r="L649" s="197"/>
      <c r="M649" s="197"/>
      <c r="N649" s="197"/>
      <c r="O649" s="197"/>
      <c r="P649" s="197"/>
      <c r="Q649" s="197"/>
      <c r="R649" s="197"/>
      <c r="S649" s="197"/>
      <c r="T649" s="197"/>
      <c r="U649" s="197"/>
      <c r="V649" s="197"/>
      <c r="W649" s="197"/>
      <c r="X649" s="197"/>
      <c r="Y649" s="197"/>
      <c r="Z649" s="197"/>
    </row>
    <row r="650" spans="1:26" ht="15.75" customHeight="1" x14ac:dyDescent="0.25">
      <c r="A650" s="227"/>
      <c r="B650" s="197"/>
      <c r="C650" s="197"/>
      <c r="D650" s="197"/>
      <c r="E650" s="197"/>
      <c r="F650" s="197"/>
      <c r="G650" s="197"/>
      <c r="H650" s="197"/>
      <c r="I650" s="197"/>
      <c r="J650" s="197"/>
      <c r="K650" s="197"/>
      <c r="L650" s="197"/>
      <c r="M650" s="197"/>
      <c r="N650" s="197"/>
      <c r="O650" s="197"/>
      <c r="P650" s="197"/>
      <c r="Q650" s="197"/>
      <c r="R650" s="197"/>
      <c r="S650" s="197"/>
      <c r="T650" s="197"/>
      <c r="U650" s="197"/>
      <c r="V650" s="197"/>
      <c r="W650" s="197"/>
      <c r="X650" s="197"/>
      <c r="Y650" s="197"/>
      <c r="Z650" s="197"/>
    </row>
    <row r="651" spans="1:26" ht="15.75" customHeight="1" x14ac:dyDescent="0.25">
      <c r="A651" s="227"/>
      <c r="B651" s="197"/>
      <c r="C651" s="197"/>
      <c r="D651" s="197"/>
      <c r="E651" s="197"/>
      <c r="F651" s="197"/>
      <c r="G651" s="197"/>
      <c r="H651" s="197"/>
      <c r="I651" s="197"/>
      <c r="J651" s="197"/>
      <c r="K651" s="197"/>
      <c r="L651" s="197"/>
      <c r="M651" s="197"/>
      <c r="N651" s="197"/>
      <c r="O651" s="197"/>
      <c r="P651" s="197"/>
      <c r="Q651" s="197"/>
      <c r="R651" s="197"/>
      <c r="S651" s="197"/>
      <c r="T651" s="197"/>
      <c r="U651" s="197"/>
      <c r="V651" s="197"/>
      <c r="W651" s="197"/>
      <c r="X651" s="197"/>
      <c r="Y651" s="197"/>
      <c r="Z651" s="197"/>
    </row>
    <row r="652" spans="1:26" ht="15.75" customHeight="1" x14ac:dyDescent="0.25">
      <c r="A652" s="227"/>
      <c r="B652" s="197"/>
      <c r="C652" s="197"/>
      <c r="D652" s="197"/>
      <c r="E652" s="197"/>
      <c r="F652" s="197"/>
      <c r="G652" s="197"/>
      <c r="H652" s="197"/>
      <c r="I652" s="197"/>
      <c r="J652" s="197"/>
      <c r="K652" s="197"/>
      <c r="L652" s="197"/>
      <c r="M652" s="197"/>
      <c r="N652" s="197"/>
      <c r="O652" s="197"/>
      <c r="P652" s="197"/>
      <c r="Q652" s="197"/>
      <c r="R652" s="197"/>
      <c r="S652" s="197"/>
      <c r="T652" s="197"/>
      <c r="U652" s="197"/>
      <c r="V652" s="197"/>
      <c r="W652" s="197"/>
      <c r="X652" s="197"/>
      <c r="Y652" s="197"/>
      <c r="Z652" s="197"/>
    </row>
    <row r="653" spans="1:26" ht="15.75" customHeight="1" x14ac:dyDescent="0.25">
      <c r="A653" s="227"/>
      <c r="B653" s="197"/>
      <c r="C653" s="197"/>
      <c r="D653" s="197"/>
      <c r="E653" s="197"/>
      <c r="F653" s="197"/>
      <c r="G653" s="197"/>
      <c r="H653" s="197"/>
      <c r="I653" s="197"/>
      <c r="J653" s="197"/>
      <c r="K653" s="197"/>
      <c r="L653" s="197"/>
      <c r="M653" s="197"/>
      <c r="N653" s="197"/>
      <c r="O653" s="197"/>
      <c r="P653" s="197"/>
      <c r="Q653" s="197"/>
      <c r="R653" s="197"/>
      <c r="S653" s="197"/>
      <c r="T653" s="197"/>
      <c r="U653" s="197"/>
      <c r="V653" s="197"/>
      <c r="W653" s="197"/>
      <c r="X653" s="197"/>
      <c r="Y653" s="197"/>
      <c r="Z653" s="197"/>
    </row>
    <row r="654" spans="1:26" ht="15.75" customHeight="1" x14ac:dyDescent="0.25">
      <c r="A654" s="227"/>
      <c r="B654" s="197"/>
      <c r="C654" s="197"/>
      <c r="D654" s="197"/>
      <c r="E654" s="197"/>
      <c r="F654" s="197"/>
      <c r="G654" s="197"/>
      <c r="H654" s="197"/>
      <c r="I654" s="197"/>
      <c r="J654" s="197"/>
      <c r="K654" s="197"/>
      <c r="L654" s="197"/>
      <c r="M654" s="197"/>
      <c r="N654" s="197"/>
      <c r="O654" s="197"/>
      <c r="P654" s="197"/>
      <c r="Q654" s="197"/>
      <c r="R654" s="197"/>
      <c r="S654" s="197"/>
      <c r="T654" s="197"/>
      <c r="U654" s="197"/>
      <c r="V654" s="197"/>
      <c r="W654" s="197"/>
      <c r="X654" s="197"/>
      <c r="Y654" s="197"/>
      <c r="Z654" s="197"/>
    </row>
    <row r="655" spans="1:26" ht="15.75" customHeight="1" x14ac:dyDescent="0.25">
      <c r="A655" s="227"/>
      <c r="B655" s="197"/>
      <c r="C655" s="197"/>
      <c r="D655" s="197"/>
      <c r="E655" s="197"/>
      <c r="F655" s="197"/>
      <c r="G655" s="197"/>
      <c r="H655" s="197"/>
      <c r="I655" s="197"/>
      <c r="J655" s="197"/>
      <c r="K655" s="197"/>
      <c r="L655" s="197"/>
      <c r="M655" s="197"/>
      <c r="N655" s="197"/>
      <c r="O655" s="197"/>
      <c r="P655" s="197"/>
      <c r="Q655" s="197"/>
      <c r="R655" s="197"/>
      <c r="S655" s="197"/>
      <c r="T655" s="197"/>
      <c r="U655" s="197"/>
      <c r="V655" s="197"/>
      <c r="W655" s="197"/>
      <c r="X655" s="197"/>
      <c r="Y655" s="197"/>
      <c r="Z655" s="197"/>
    </row>
    <row r="656" spans="1:26" ht="15.75" customHeight="1" x14ac:dyDescent="0.25">
      <c r="A656" s="227"/>
      <c r="B656" s="197"/>
      <c r="C656" s="197"/>
      <c r="D656" s="197"/>
      <c r="E656" s="197"/>
      <c r="F656" s="197"/>
      <c r="G656" s="197"/>
      <c r="H656" s="197"/>
      <c r="I656" s="197"/>
      <c r="J656" s="197"/>
      <c r="K656" s="197"/>
      <c r="L656" s="197"/>
      <c r="M656" s="197"/>
      <c r="N656" s="197"/>
      <c r="O656" s="197"/>
      <c r="P656" s="197"/>
      <c r="Q656" s="197"/>
      <c r="R656" s="197"/>
      <c r="S656" s="197"/>
      <c r="T656" s="197"/>
      <c r="U656" s="197"/>
      <c r="V656" s="197"/>
      <c r="W656" s="197"/>
      <c r="X656" s="197"/>
      <c r="Y656" s="197"/>
      <c r="Z656" s="197"/>
    </row>
    <row r="657" spans="1:26" ht="15.75" customHeight="1" x14ac:dyDescent="0.25">
      <c r="A657" s="227"/>
      <c r="B657" s="197"/>
      <c r="C657" s="197"/>
      <c r="D657" s="197"/>
      <c r="E657" s="197"/>
      <c r="F657" s="197"/>
      <c r="G657" s="197"/>
      <c r="H657" s="197"/>
      <c r="I657" s="197"/>
      <c r="J657" s="197"/>
      <c r="K657" s="197"/>
      <c r="L657" s="197"/>
      <c r="M657" s="197"/>
      <c r="N657" s="197"/>
      <c r="O657" s="197"/>
      <c r="P657" s="197"/>
      <c r="Q657" s="197"/>
      <c r="R657" s="197"/>
      <c r="S657" s="197"/>
      <c r="T657" s="197"/>
      <c r="U657" s="197"/>
      <c r="V657" s="197"/>
      <c r="W657" s="197"/>
      <c r="X657" s="197"/>
      <c r="Y657" s="197"/>
      <c r="Z657" s="197"/>
    </row>
    <row r="658" spans="1:26" ht="15.75" customHeight="1" x14ac:dyDescent="0.25">
      <c r="A658" s="227"/>
      <c r="B658" s="197"/>
      <c r="C658" s="197"/>
      <c r="D658" s="197"/>
      <c r="E658" s="197"/>
      <c r="F658" s="197"/>
      <c r="G658" s="197"/>
      <c r="H658" s="197"/>
      <c r="I658" s="197"/>
      <c r="J658" s="197"/>
      <c r="K658" s="197"/>
      <c r="L658" s="197"/>
      <c r="M658" s="197"/>
      <c r="N658" s="197"/>
      <c r="O658" s="197"/>
      <c r="P658" s="197"/>
      <c r="Q658" s="197"/>
      <c r="R658" s="197"/>
      <c r="S658" s="197"/>
      <c r="T658" s="197"/>
      <c r="U658" s="197"/>
      <c r="V658" s="197"/>
      <c r="W658" s="197"/>
      <c r="X658" s="197"/>
      <c r="Y658" s="197"/>
      <c r="Z658" s="197"/>
    </row>
    <row r="659" spans="1:26" ht="15.75" customHeight="1" x14ac:dyDescent="0.25">
      <c r="A659" s="227"/>
      <c r="B659" s="197"/>
      <c r="C659" s="197"/>
      <c r="D659" s="197"/>
      <c r="E659" s="197"/>
      <c r="F659" s="197"/>
      <c r="G659" s="197"/>
      <c r="H659" s="197"/>
      <c r="I659" s="197"/>
      <c r="J659" s="197"/>
      <c r="K659" s="197"/>
      <c r="L659" s="197"/>
      <c r="M659" s="197"/>
      <c r="N659" s="197"/>
      <c r="O659" s="197"/>
      <c r="P659" s="197"/>
      <c r="Q659" s="197"/>
      <c r="R659" s="197"/>
      <c r="S659" s="197"/>
      <c r="T659" s="197"/>
      <c r="U659" s="197"/>
      <c r="V659" s="197"/>
      <c r="W659" s="197"/>
      <c r="X659" s="197"/>
      <c r="Y659" s="197"/>
      <c r="Z659" s="197"/>
    </row>
    <row r="660" spans="1:26" ht="15.75" customHeight="1" x14ac:dyDescent="0.25">
      <c r="A660" s="227"/>
      <c r="B660" s="197"/>
      <c r="C660" s="197"/>
      <c r="D660" s="197"/>
      <c r="E660" s="197"/>
      <c r="F660" s="197"/>
      <c r="G660" s="197"/>
      <c r="H660" s="197"/>
      <c r="I660" s="197"/>
      <c r="J660" s="197"/>
      <c r="K660" s="197"/>
      <c r="L660" s="197"/>
      <c r="M660" s="197"/>
      <c r="N660" s="197"/>
      <c r="O660" s="197"/>
      <c r="P660" s="197"/>
      <c r="Q660" s="197"/>
      <c r="R660" s="197"/>
      <c r="S660" s="197"/>
      <c r="T660" s="197"/>
      <c r="U660" s="197"/>
      <c r="V660" s="197"/>
      <c r="W660" s="197"/>
      <c r="X660" s="197"/>
      <c r="Y660" s="197"/>
      <c r="Z660" s="197"/>
    </row>
    <row r="661" spans="1:26" ht="15.75" customHeight="1" x14ac:dyDescent="0.25">
      <c r="A661" s="227"/>
      <c r="B661" s="197"/>
      <c r="C661" s="197"/>
      <c r="D661" s="197"/>
      <c r="E661" s="197"/>
      <c r="F661" s="197"/>
      <c r="G661" s="197"/>
      <c r="H661" s="197"/>
      <c r="I661" s="197"/>
      <c r="J661" s="197"/>
      <c r="K661" s="197"/>
      <c r="L661" s="197"/>
      <c r="M661" s="197"/>
      <c r="N661" s="197"/>
      <c r="O661" s="197"/>
      <c r="P661" s="197"/>
      <c r="Q661" s="197"/>
      <c r="R661" s="197"/>
      <c r="S661" s="197"/>
      <c r="T661" s="197"/>
      <c r="U661" s="197"/>
      <c r="V661" s="197"/>
      <c r="W661" s="197"/>
      <c r="X661" s="197"/>
      <c r="Y661" s="197"/>
      <c r="Z661" s="197"/>
    </row>
    <row r="662" spans="1:26" ht="15.75" customHeight="1" x14ac:dyDescent="0.25">
      <c r="A662" s="227"/>
      <c r="B662" s="197"/>
      <c r="C662" s="197"/>
      <c r="D662" s="197"/>
      <c r="E662" s="197"/>
      <c r="F662" s="197"/>
      <c r="G662" s="197"/>
      <c r="H662" s="197"/>
      <c r="I662" s="197"/>
      <c r="J662" s="197"/>
      <c r="K662" s="197"/>
      <c r="L662" s="197"/>
      <c r="M662" s="197"/>
      <c r="N662" s="197"/>
      <c r="O662" s="197"/>
      <c r="P662" s="197"/>
      <c r="Q662" s="197"/>
      <c r="R662" s="197"/>
      <c r="S662" s="197"/>
      <c r="T662" s="197"/>
      <c r="U662" s="197"/>
      <c r="V662" s="197"/>
      <c r="W662" s="197"/>
      <c r="X662" s="197"/>
      <c r="Y662" s="197"/>
      <c r="Z662" s="197"/>
    </row>
    <row r="663" spans="1:26" ht="15.75" customHeight="1" x14ac:dyDescent="0.25">
      <c r="A663" s="227"/>
      <c r="B663" s="197"/>
      <c r="C663" s="197"/>
      <c r="D663" s="197"/>
      <c r="E663" s="197"/>
      <c r="F663" s="197"/>
      <c r="G663" s="197"/>
      <c r="H663" s="197"/>
      <c r="I663" s="197"/>
      <c r="J663" s="197"/>
      <c r="K663" s="197"/>
      <c r="L663" s="197"/>
      <c r="M663" s="197"/>
      <c r="N663" s="197"/>
      <c r="O663" s="197"/>
      <c r="P663" s="197"/>
      <c r="Q663" s="197"/>
      <c r="R663" s="197"/>
      <c r="S663" s="197"/>
      <c r="T663" s="197"/>
      <c r="U663" s="197"/>
      <c r="V663" s="197"/>
      <c r="W663" s="197"/>
      <c r="X663" s="197"/>
      <c r="Y663" s="197"/>
      <c r="Z663" s="197"/>
    </row>
    <row r="664" spans="1:26" ht="15.75" customHeight="1" x14ac:dyDescent="0.25">
      <c r="A664" s="227"/>
      <c r="B664" s="197"/>
      <c r="C664" s="197"/>
      <c r="D664" s="197"/>
      <c r="E664" s="197"/>
      <c r="F664" s="197"/>
      <c r="G664" s="197"/>
      <c r="H664" s="197"/>
      <c r="I664" s="197"/>
      <c r="J664" s="197"/>
      <c r="K664" s="197"/>
      <c r="L664" s="197"/>
      <c r="M664" s="197"/>
      <c r="N664" s="197"/>
      <c r="O664" s="197"/>
      <c r="P664" s="197"/>
      <c r="Q664" s="197"/>
      <c r="R664" s="197"/>
      <c r="S664" s="197"/>
      <c r="T664" s="197"/>
      <c r="U664" s="197"/>
      <c r="V664" s="197"/>
      <c r="W664" s="197"/>
      <c r="X664" s="197"/>
      <c r="Y664" s="197"/>
      <c r="Z664" s="197"/>
    </row>
    <row r="665" spans="1:26" ht="15.75" customHeight="1" x14ac:dyDescent="0.25">
      <c r="A665" s="227"/>
      <c r="B665" s="197"/>
      <c r="C665" s="197"/>
      <c r="D665" s="197"/>
      <c r="E665" s="197"/>
      <c r="F665" s="197"/>
      <c r="G665" s="197"/>
      <c r="H665" s="197"/>
      <c r="I665" s="197"/>
      <c r="J665" s="197"/>
      <c r="K665" s="197"/>
      <c r="L665" s="197"/>
      <c r="M665" s="197"/>
      <c r="N665" s="197"/>
      <c r="O665" s="197"/>
      <c r="P665" s="197"/>
      <c r="Q665" s="197"/>
      <c r="R665" s="197"/>
      <c r="S665" s="197"/>
      <c r="T665" s="197"/>
      <c r="U665" s="197"/>
      <c r="V665" s="197"/>
      <c r="W665" s="197"/>
      <c r="X665" s="197"/>
      <c r="Y665" s="197"/>
      <c r="Z665" s="197"/>
    </row>
    <row r="666" spans="1:26" ht="15.75" customHeight="1" x14ac:dyDescent="0.25">
      <c r="A666" s="227"/>
      <c r="B666" s="197"/>
      <c r="C666" s="197"/>
      <c r="D666" s="197"/>
      <c r="E666" s="197"/>
      <c r="F666" s="197"/>
      <c r="G666" s="197"/>
      <c r="H666" s="197"/>
      <c r="I666" s="197"/>
      <c r="J666" s="197"/>
      <c r="K666" s="197"/>
      <c r="L666" s="197"/>
      <c r="M666" s="197"/>
      <c r="N666" s="197"/>
      <c r="O666" s="197"/>
      <c r="P666" s="197"/>
      <c r="Q666" s="197"/>
      <c r="R666" s="197"/>
      <c r="S666" s="197"/>
      <c r="T666" s="197"/>
      <c r="U666" s="197"/>
      <c r="V666" s="197"/>
      <c r="W666" s="197"/>
      <c r="X666" s="197"/>
      <c r="Y666" s="197"/>
      <c r="Z666" s="197"/>
    </row>
    <row r="667" spans="1:26" ht="15.75" customHeight="1" x14ac:dyDescent="0.25">
      <c r="A667" s="227"/>
      <c r="B667" s="197"/>
      <c r="C667" s="197"/>
      <c r="D667" s="197"/>
      <c r="E667" s="197"/>
      <c r="F667" s="197"/>
      <c r="G667" s="197"/>
      <c r="H667" s="197"/>
      <c r="I667" s="197"/>
      <c r="J667" s="197"/>
      <c r="K667" s="197"/>
      <c r="L667" s="197"/>
      <c r="M667" s="197"/>
      <c r="N667" s="197"/>
      <c r="O667" s="197"/>
      <c r="P667" s="197"/>
      <c r="Q667" s="197"/>
      <c r="R667" s="197"/>
      <c r="S667" s="197"/>
      <c r="T667" s="197"/>
      <c r="U667" s="197"/>
      <c r="V667" s="197"/>
      <c r="W667" s="197"/>
      <c r="X667" s="197"/>
      <c r="Y667" s="197"/>
      <c r="Z667" s="197"/>
    </row>
    <row r="668" spans="1:26" ht="15.75" customHeight="1" x14ac:dyDescent="0.25">
      <c r="A668" s="227"/>
      <c r="B668" s="197"/>
      <c r="C668" s="197"/>
      <c r="D668" s="197"/>
      <c r="E668" s="197"/>
      <c r="F668" s="197"/>
      <c r="G668" s="197"/>
      <c r="H668" s="197"/>
      <c r="I668" s="197"/>
      <c r="J668" s="197"/>
      <c r="K668" s="197"/>
      <c r="L668" s="197"/>
      <c r="M668" s="197"/>
      <c r="N668" s="197"/>
      <c r="O668" s="197"/>
      <c r="P668" s="197"/>
      <c r="Q668" s="197"/>
      <c r="R668" s="197"/>
      <c r="S668" s="197"/>
      <c r="T668" s="197"/>
      <c r="U668" s="197"/>
      <c r="V668" s="197"/>
      <c r="W668" s="197"/>
      <c r="X668" s="197"/>
      <c r="Y668" s="197"/>
      <c r="Z668" s="197"/>
    </row>
    <row r="669" spans="1:26" ht="15.75" customHeight="1" x14ac:dyDescent="0.25">
      <c r="A669" s="227"/>
      <c r="B669" s="197"/>
      <c r="C669" s="197"/>
      <c r="D669" s="197"/>
      <c r="E669" s="197"/>
      <c r="F669" s="197"/>
      <c r="G669" s="197"/>
      <c r="H669" s="197"/>
      <c r="I669" s="197"/>
      <c r="J669" s="197"/>
      <c r="K669" s="197"/>
      <c r="L669" s="197"/>
      <c r="M669" s="197"/>
      <c r="N669" s="197"/>
      <c r="O669" s="197"/>
      <c r="P669" s="197"/>
      <c r="Q669" s="197"/>
      <c r="R669" s="197"/>
      <c r="S669" s="197"/>
      <c r="T669" s="197"/>
      <c r="U669" s="197"/>
      <c r="V669" s="197"/>
      <c r="W669" s="197"/>
      <c r="X669" s="197"/>
      <c r="Y669" s="197"/>
      <c r="Z669" s="197"/>
    </row>
    <row r="670" spans="1:26" ht="15.75" customHeight="1" x14ac:dyDescent="0.25">
      <c r="A670" s="227"/>
      <c r="B670" s="197"/>
      <c r="C670" s="197"/>
      <c r="D670" s="197"/>
      <c r="E670" s="197"/>
      <c r="F670" s="197"/>
      <c r="G670" s="197"/>
      <c r="H670" s="197"/>
      <c r="I670" s="197"/>
      <c r="J670" s="197"/>
      <c r="K670" s="197"/>
      <c r="L670" s="197"/>
      <c r="M670" s="197"/>
      <c r="N670" s="197"/>
      <c r="O670" s="197"/>
      <c r="P670" s="197"/>
      <c r="Q670" s="197"/>
      <c r="R670" s="197"/>
      <c r="S670" s="197"/>
      <c r="T670" s="197"/>
      <c r="U670" s="197"/>
      <c r="V670" s="197"/>
      <c r="W670" s="197"/>
      <c r="X670" s="197"/>
      <c r="Y670" s="197"/>
      <c r="Z670" s="197"/>
    </row>
    <row r="671" spans="1:26" ht="15.75" customHeight="1" x14ac:dyDescent="0.25">
      <c r="A671" s="227"/>
      <c r="B671" s="197"/>
      <c r="C671" s="197"/>
      <c r="D671" s="197"/>
      <c r="E671" s="197"/>
      <c r="F671" s="197"/>
      <c r="G671" s="197"/>
      <c r="H671" s="197"/>
      <c r="I671" s="197"/>
      <c r="J671" s="197"/>
      <c r="K671" s="197"/>
      <c r="L671" s="197"/>
      <c r="M671" s="197"/>
      <c r="N671" s="197"/>
      <c r="O671" s="197"/>
      <c r="P671" s="197"/>
      <c r="Q671" s="197"/>
      <c r="R671" s="197"/>
      <c r="S671" s="197"/>
      <c r="T671" s="197"/>
      <c r="U671" s="197"/>
      <c r="V671" s="197"/>
      <c r="W671" s="197"/>
      <c r="X671" s="197"/>
      <c r="Y671" s="197"/>
      <c r="Z671" s="197"/>
    </row>
    <row r="672" spans="1:26" ht="15.75" customHeight="1" x14ac:dyDescent="0.25">
      <c r="A672" s="227"/>
      <c r="B672" s="197"/>
      <c r="C672" s="197"/>
      <c r="D672" s="197"/>
      <c r="E672" s="197"/>
      <c r="F672" s="197"/>
      <c r="G672" s="197"/>
      <c r="H672" s="197"/>
      <c r="I672" s="197"/>
      <c r="J672" s="197"/>
      <c r="K672" s="197"/>
      <c r="L672" s="197"/>
      <c r="M672" s="197"/>
      <c r="N672" s="197"/>
      <c r="O672" s="197"/>
      <c r="P672" s="197"/>
      <c r="Q672" s="197"/>
      <c r="R672" s="197"/>
      <c r="S672" s="197"/>
      <c r="T672" s="197"/>
      <c r="U672" s="197"/>
      <c r="V672" s="197"/>
      <c r="W672" s="197"/>
      <c r="X672" s="197"/>
      <c r="Y672" s="197"/>
      <c r="Z672" s="197"/>
    </row>
    <row r="673" spans="1:26" ht="15.75" customHeight="1" x14ac:dyDescent="0.25">
      <c r="A673" s="227"/>
      <c r="B673" s="197"/>
      <c r="C673" s="197"/>
      <c r="D673" s="197"/>
      <c r="E673" s="197"/>
      <c r="F673" s="197"/>
      <c r="G673" s="197"/>
      <c r="H673" s="197"/>
      <c r="I673" s="197"/>
      <c r="J673" s="197"/>
      <c r="K673" s="197"/>
      <c r="L673" s="197"/>
      <c r="M673" s="197"/>
      <c r="N673" s="197"/>
      <c r="O673" s="197"/>
      <c r="P673" s="197"/>
      <c r="Q673" s="197"/>
      <c r="R673" s="197"/>
      <c r="S673" s="197"/>
      <c r="T673" s="197"/>
      <c r="U673" s="197"/>
      <c r="V673" s="197"/>
      <c r="W673" s="197"/>
      <c r="X673" s="197"/>
      <c r="Y673" s="197"/>
      <c r="Z673" s="197"/>
    </row>
    <row r="674" spans="1:26" ht="15.75" customHeight="1" x14ac:dyDescent="0.25">
      <c r="A674" s="227"/>
      <c r="B674" s="197"/>
      <c r="C674" s="197"/>
      <c r="D674" s="197"/>
      <c r="E674" s="197"/>
      <c r="F674" s="197"/>
      <c r="G674" s="197"/>
      <c r="H674" s="197"/>
      <c r="I674" s="197"/>
      <c r="J674" s="197"/>
      <c r="K674" s="197"/>
      <c r="L674" s="197"/>
      <c r="M674" s="197"/>
      <c r="N674" s="197"/>
      <c r="O674" s="197"/>
      <c r="P674" s="197"/>
      <c r="Q674" s="197"/>
      <c r="R674" s="197"/>
      <c r="S674" s="197"/>
      <c r="T674" s="197"/>
      <c r="U674" s="197"/>
      <c r="V674" s="197"/>
      <c r="W674" s="197"/>
      <c r="X674" s="197"/>
      <c r="Y674" s="197"/>
      <c r="Z674" s="197"/>
    </row>
    <row r="675" spans="1:26" ht="15.75" customHeight="1" x14ac:dyDescent="0.25">
      <c r="A675" s="227"/>
      <c r="B675" s="197"/>
      <c r="C675" s="197"/>
      <c r="D675" s="197"/>
      <c r="E675" s="197"/>
      <c r="F675" s="197"/>
      <c r="G675" s="197"/>
      <c r="H675" s="197"/>
      <c r="I675" s="197"/>
      <c r="J675" s="197"/>
      <c r="K675" s="197"/>
      <c r="L675" s="197"/>
      <c r="M675" s="197"/>
      <c r="N675" s="197"/>
      <c r="O675" s="197"/>
      <c r="P675" s="197"/>
      <c r="Q675" s="197"/>
      <c r="R675" s="197"/>
      <c r="S675" s="197"/>
      <c r="T675" s="197"/>
      <c r="U675" s="197"/>
      <c r="V675" s="197"/>
      <c r="W675" s="197"/>
      <c r="X675" s="197"/>
      <c r="Y675" s="197"/>
      <c r="Z675" s="197"/>
    </row>
    <row r="676" spans="1:26" ht="15.75" customHeight="1" x14ac:dyDescent="0.25">
      <c r="A676" s="227"/>
      <c r="B676" s="197"/>
      <c r="C676" s="197"/>
      <c r="D676" s="197"/>
      <c r="E676" s="197"/>
      <c r="F676" s="197"/>
      <c r="G676" s="197"/>
      <c r="H676" s="197"/>
      <c r="I676" s="197"/>
      <c r="J676" s="197"/>
      <c r="K676" s="197"/>
      <c r="L676" s="197"/>
      <c r="M676" s="197"/>
      <c r="N676" s="197"/>
      <c r="O676" s="197"/>
      <c r="P676" s="197"/>
      <c r="Q676" s="197"/>
      <c r="R676" s="197"/>
      <c r="S676" s="197"/>
      <c r="T676" s="197"/>
      <c r="U676" s="197"/>
      <c r="V676" s="197"/>
      <c r="W676" s="197"/>
      <c r="X676" s="197"/>
      <c r="Y676" s="197"/>
      <c r="Z676" s="197"/>
    </row>
    <row r="677" spans="1:26" ht="15.75" customHeight="1" x14ac:dyDescent="0.25">
      <c r="A677" s="227"/>
      <c r="B677" s="197"/>
      <c r="C677" s="197"/>
      <c r="D677" s="197"/>
      <c r="E677" s="197"/>
      <c r="F677" s="197"/>
      <c r="G677" s="197"/>
      <c r="H677" s="197"/>
      <c r="I677" s="197"/>
      <c r="J677" s="197"/>
      <c r="K677" s="197"/>
      <c r="L677" s="197"/>
      <c r="M677" s="197"/>
      <c r="N677" s="197"/>
      <c r="O677" s="197"/>
      <c r="P677" s="197"/>
      <c r="Q677" s="197"/>
      <c r="R677" s="197"/>
      <c r="S677" s="197"/>
      <c r="T677" s="197"/>
      <c r="U677" s="197"/>
      <c r="V677" s="197"/>
      <c r="W677" s="197"/>
      <c r="X677" s="197"/>
      <c r="Y677" s="197"/>
      <c r="Z677" s="197"/>
    </row>
    <row r="678" spans="1:26" ht="15.75" customHeight="1" x14ac:dyDescent="0.25">
      <c r="A678" s="227"/>
      <c r="B678" s="197"/>
      <c r="C678" s="197"/>
      <c r="D678" s="197"/>
      <c r="E678" s="197"/>
      <c r="F678" s="197"/>
      <c r="G678" s="197"/>
      <c r="H678" s="197"/>
      <c r="I678" s="197"/>
      <c r="J678" s="197"/>
      <c r="K678" s="197"/>
      <c r="L678" s="197"/>
      <c r="M678" s="197"/>
      <c r="N678" s="197"/>
      <c r="O678" s="197"/>
      <c r="P678" s="197"/>
      <c r="Q678" s="197"/>
      <c r="R678" s="197"/>
      <c r="S678" s="197"/>
      <c r="T678" s="197"/>
      <c r="U678" s="197"/>
      <c r="V678" s="197"/>
      <c r="W678" s="197"/>
      <c r="X678" s="197"/>
      <c r="Y678" s="197"/>
      <c r="Z678" s="197"/>
    </row>
    <row r="679" spans="1:26" ht="15.75" customHeight="1" x14ac:dyDescent="0.25">
      <c r="A679" s="227"/>
      <c r="B679" s="197"/>
      <c r="C679" s="197"/>
      <c r="D679" s="197"/>
      <c r="E679" s="197"/>
      <c r="F679" s="197"/>
      <c r="G679" s="197"/>
      <c r="H679" s="197"/>
      <c r="I679" s="197"/>
      <c r="J679" s="197"/>
      <c r="K679" s="197"/>
      <c r="L679" s="197"/>
      <c r="M679" s="197"/>
      <c r="N679" s="197"/>
      <c r="O679" s="197"/>
      <c r="P679" s="197"/>
      <c r="Q679" s="197"/>
      <c r="R679" s="197"/>
      <c r="S679" s="197"/>
      <c r="T679" s="197"/>
      <c r="U679" s="197"/>
      <c r="V679" s="197"/>
      <c r="W679" s="197"/>
      <c r="X679" s="197"/>
      <c r="Y679" s="197"/>
      <c r="Z679" s="197"/>
    </row>
    <row r="680" spans="1:26" ht="15.75" customHeight="1" x14ac:dyDescent="0.25">
      <c r="A680" s="227"/>
      <c r="B680" s="197"/>
      <c r="C680" s="197"/>
      <c r="D680" s="197"/>
      <c r="E680" s="197"/>
      <c r="F680" s="197"/>
      <c r="G680" s="197"/>
      <c r="H680" s="197"/>
      <c r="I680" s="197"/>
      <c r="J680" s="197"/>
      <c r="K680" s="197"/>
      <c r="L680" s="197"/>
      <c r="M680" s="197"/>
      <c r="N680" s="197"/>
      <c r="O680" s="197"/>
      <c r="P680" s="197"/>
      <c r="Q680" s="197"/>
      <c r="R680" s="197"/>
      <c r="S680" s="197"/>
      <c r="T680" s="197"/>
      <c r="U680" s="197"/>
      <c r="V680" s="197"/>
      <c r="W680" s="197"/>
      <c r="X680" s="197"/>
      <c r="Y680" s="197"/>
      <c r="Z680" s="197"/>
    </row>
    <row r="681" spans="1:26" ht="15.75" customHeight="1" x14ac:dyDescent="0.25">
      <c r="A681" s="227"/>
      <c r="B681" s="197"/>
      <c r="C681" s="197"/>
      <c r="D681" s="197"/>
      <c r="E681" s="197"/>
      <c r="F681" s="197"/>
      <c r="G681" s="197"/>
      <c r="H681" s="197"/>
      <c r="I681" s="197"/>
      <c r="J681" s="197"/>
      <c r="K681" s="197"/>
      <c r="L681" s="197"/>
      <c r="M681" s="197"/>
      <c r="N681" s="197"/>
      <c r="O681" s="197"/>
      <c r="P681" s="197"/>
      <c r="Q681" s="197"/>
      <c r="R681" s="197"/>
      <c r="S681" s="197"/>
      <c r="T681" s="197"/>
      <c r="U681" s="197"/>
      <c r="V681" s="197"/>
      <c r="W681" s="197"/>
      <c r="X681" s="197"/>
      <c r="Y681" s="197"/>
      <c r="Z681" s="197"/>
    </row>
    <row r="682" spans="1:26" ht="15.75" customHeight="1" x14ac:dyDescent="0.25">
      <c r="A682" s="227"/>
      <c r="B682" s="197"/>
      <c r="C682" s="197"/>
      <c r="D682" s="197"/>
      <c r="E682" s="197"/>
      <c r="F682" s="197"/>
      <c r="G682" s="197"/>
      <c r="H682" s="197"/>
      <c r="I682" s="197"/>
      <c r="J682" s="197"/>
      <c r="K682" s="197"/>
      <c r="L682" s="197"/>
      <c r="M682" s="197"/>
      <c r="N682" s="197"/>
      <c r="O682" s="197"/>
      <c r="P682" s="197"/>
      <c r="Q682" s="197"/>
      <c r="R682" s="197"/>
      <c r="S682" s="197"/>
      <c r="T682" s="197"/>
      <c r="U682" s="197"/>
      <c r="V682" s="197"/>
      <c r="W682" s="197"/>
      <c r="X682" s="197"/>
      <c r="Y682" s="197"/>
      <c r="Z682" s="197"/>
    </row>
    <row r="683" spans="1:26" ht="15.75" customHeight="1" x14ac:dyDescent="0.25">
      <c r="A683" s="227"/>
      <c r="B683" s="197"/>
      <c r="C683" s="197"/>
      <c r="D683" s="197"/>
      <c r="E683" s="197"/>
      <c r="F683" s="197"/>
      <c r="G683" s="197"/>
      <c r="H683" s="197"/>
      <c r="I683" s="197"/>
      <c r="J683" s="197"/>
      <c r="K683" s="197"/>
      <c r="L683" s="197"/>
      <c r="M683" s="197"/>
      <c r="N683" s="197"/>
      <c r="O683" s="197"/>
      <c r="P683" s="197"/>
      <c r="Q683" s="197"/>
      <c r="R683" s="197"/>
      <c r="S683" s="197"/>
      <c r="T683" s="197"/>
      <c r="U683" s="197"/>
      <c r="V683" s="197"/>
      <c r="W683" s="197"/>
      <c r="X683" s="197"/>
      <c r="Y683" s="197"/>
      <c r="Z683" s="197"/>
    </row>
    <row r="684" spans="1:26" ht="15.75" customHeight="1" x14ac:dyDescent="0.25">
      <c r="A684" s="227"/>
      <c r="B684" s="197"/>
      <c r="C684" s="197"/>
      <c r="D684" s="197"/>
      <c r="E684" s="197"/>
      <c r="F684" s="197"/>
      <c r="G684" s="197"/>
      <c r="H684" s="197"/>
      <c r="I684" s="197"/>
      <c r="J684" s="197"/>
      <c r="K684" s="197"/>
      <c r="L684" s="197"/>
      <c r="M684" s="197"/>
      <c r="N684" s="197"/>
      <c r="O684" s="197"/>
      <c r="P684" s="197"/>
      <c r="Q684" s="197"/>
      <c r="R684" s="197"/>
      <c r="S684" s="197"/>
      <c r="T684" s="197"/>
      <c r="U684" s="197"/>
      <c r="V684" s="197"/>
      <c r="W684" s="197"/>
      <c r="X684" s="197"/>
      <c r="Y684" s="197"/>
      <c r="Z684" s="197"/>
    </row>
    <row r="685" spans="1:26" ht="15.75" customHeight="1" x14ac:dyDescent="0.25">
      <c r="A685" s="227"/>
      <c r="B685" s="197"/>
      <c r="C685" s="197"/>
      <c r="D685" s="197"/>
      <c r="E685" s="197"/>
      <c r="F685" s="197"/>
      <c r="G685" s="197"/>
      <c r="H685" s="197"/>
      <c r="I685" s="197"/>
      <c r="J685" s="197"/>
      <c r="K685" s="197"/>
      <c r="L685" s="197"/>
      <c r="M685" s="197"/>
      <c r="N685" s="197"/>
      <c r="O685" s="197"/>
      <c r="P685" s="197"/>
      <c r="Q685" s="197"/>
      <c r="R685" s="197"/>
      <c r="S685" s="197"/>
      <c r="T685" s="197"/>
      <c r="U685" s="197"/>
      <c r="V685" s="197"/>
      <c r="W685" s="197"/>
      <c r="X685" s="197"/>
      <c r="Y685" s="197"/>
      <c r="Z685" s="197"/>
    </row>
    <row r="686" spans="1:26" ht="15.75" customHeight="1" x14ac:dyDescent="0.25">
      <c r="A686" s="227"/>
      <c r="B686" s="197"/>
      <c r="C686" s="197"/>
      <c r="D686" s="197"/>
      <c r="E686" s="197"/>
      <c r="F686" s="197"/>
      <c r="G686" s="197"/>
      <c r="H686" s="197"/>
      <c r="I686" s="197"/>
      <c r="J686" s="197"/>
      <c r="K686" s="197"/>
      <c r="L686" s="197"/>
      <c r="M686" s="197"/>
      <c r="N686" s="197"/>
      <c r="O686" s="197"/>
      <c r="P686" s="197"/>
      <c r="Q686" s="197"/>
      <c r="R686" s="197"/>
      <c r="S686" s="197"/>
      <c r="T686" s="197"/>
      <c r="U686" s="197"/>
      <c r="V686" s="197"/>
      <c r="W686" s="197"/>
      <c r="X686" s="197"/>
      <c r="Y686" s="197"/>
      <c r="Z686" s="197"/>
    </row>
    <row r="687" spans="1:26" ht="15.75" customHeight="1" x14ac:dyDescent="0.25">
      <c r="A687" s="227"/>
      <c r="B687" s="197"/>
      <c r="C687" s="197"/>
      <c r="D687" s="197"/>
      <c r="E687" s="197"/>
      <c r="F687" s="197"/>
      <c r="G687" s="197"/>
      <c r="H687" s="197"/>
      <c r="I687" s="197"/>
      <c r="J687" s="197"/>
      <c r="K687" s="197"/>
      <c r="L687" s="197"/>
      <c r="M687" s="197"/>
      <c r="N687" s="197"/>
      <c r="O687" s="197"/>
      <c r="P687" s="197"/>
      <c r="Q687" s="197"/>
      <c r="R687" s="197"/>
      <c r="S687" s="197"/>
      <c r="T687" s="197"/>
      <c r="U687" s="197"/>
      <c r="V687" s="197"/>
      <c r="W687" s="197"/>
      <c r="X687" s="197"/>
      <c r="Y687" s="197"/>
      <c r="Z687" s="197"/>
    </row>
    <row r="688" spans="1:26" ht="15.75" customHeight="1" x14ac:dyDescent="0.25">
      <c r="A688" s="227"/>
      <c r="B688" s="197"/>
      <c r="C688" s="197"/>
      <c r="D688" s="197"/>
      <c r="E688" s="197"/>
      <c r="F688" s="197"/>
      <c r="G688" s="197"/>
      <c r="H688" s="197"/>
      <c r="I688" s="197"/>
      <c r="J688" s="197"/>
      <c r="K688" s="197"/>
      <c r="L688" s="197"/>
      <c r="M688" s="197"/>
      <c r="N688" s="197"/>
      <c r="O688" s="197"/>
      <c r="P688" s="197"/>
      <c r="Q688" s="197"/>
      <c r="R688" s="197"/>
      <c r="S688" s="197"/>
      <c r="T688" s="197"/>
      <c r="U688" s="197"/>
      <c r="V688" s="197"/>
      <c r="W688" s="197"/>
      <c r="X688" s="197"/>
      <c r="Y688" s="197"/>
      <c r="Z688" s="197"/>
    </row>
    <row r="689" spans="1:26" ht="15.75" customHeight="1" x14ac:dyDescent="0.25">
      <c r="A689" s="227"/>
      <c r="B689" s="197"/>
      <c r="C689" s="197"/>
      <c r="D689" s="197"/>
      <c r="E689" s="197"/>
      <c r="F689" s="197"/>
      <c r="G689" s="197"/>
      <c r="H689" s="197"/>
      <c r="I689" s="197"/>
      <c r="J689" s="197"/>
      <c r="K689" s="197"/>
      <c r="L689" s="197"/>
      <c r="M689" s="197"/>
      <c r="N689" s="197"/>
      <c r="O689" s="197"/>
      <c r="P689" s="197"/>
      <c r="Q689" s="197"/>
      <c r="R689" s="197"/>
      <c r="S689" s="197"/>
      <c r="T689" s="197"/>
      <c r="U689" s="197"/>
      <c r="V689" s="197"/>
      <c r="W689" s="197"/>
      <c r="X689" s="197"/>
      <c r="Y689" s="197"/>
      <c r="Z689" s="197"/>
    </row>
    <row r="690" spans="1:26" ht="15.75" customHeight="1" x14ac:dyDescent="0.25">
      <c r="A690" s="227"/>
      <c r="B690" s="197"/>
      <c r="C690" s="197"/>
      <c r="D690" s="197"/>
      <c r="E690" s="197"/>
      <c r="F690" s="197"/>
      <c r="G690" s="197"/>
      <c r="H690" s="197"/>
      <c r="I690" s="197"/>
      <c r="J690" s="197"/>
      <c r="K690" s="197"/>
      <c r="L690" s="197"/>
      <c r="M690" s="197"/>
      <c r="N690" s="197"/>
      <c r="O690" s="197"/>
      <c r="P690" s="197"/>
      <c r="Q690" s="197"/>
      <c r="R690" s="197"/>
      <c r="S690" s="197"/>
      <c r="T690" s="197"/>
      <c r="U690" s="197"/>
      <c r="V690" s="197"/>
      <c r="W690" s="197"/>
      <c r="X690" s="197"/>
      <c r="Y690" s="197"/>
      <c r="Z690" s="197"/>
    </row>
    <row r="691" spans="1:26" ht="15.75" customHeight="1" x14ac:dyDescent="0.25">
      <c r="A691" s="227"/>
      <c r="B691" s="197"/>
      <c r="C691" s="197"/>
      <c r="D691" s="197"/>
      <c r="E691" s="197"/>
      <c r="F691" s="197"/>
      <c r="G691" s="197"/>
      <c r="H691" s="197"/>
      <c r="I691" s="197"/>
      <c r="J691" s="197"/>
      <c r="K691" s="197"/>
      <c r="L691" s="197"/>
      <c r="M691" s="197"/>
      <c r="N691" s="197"/>
      <c r="O691" s="197"/>
      <c r="P691" s="197"/>
      <c r="Q691" s="197"/>
      <c r="R691" s="197"/>
      <c r="S691" s="197"/>
      <c r="T691" s="197"/>
      <c r="U691" s="197"/>
      <c r="V691" s="197"/>
      <c r="W691" s="197"/>
      <c r="X691" s="197"/>
      <c r="Y691" s="197"/>
      <c r="Z691" s="197"/>
    </row>
    <row r="692" spans="1:26" ht="15.75" customHeight="1" x14ac:dyDescent="0.25">
      <c r="A692" s="227"/>
      <c r="B692" s="197"/>
      <c r="C692" s="197"/>
      <c r="D692" s="197"/>
      <c r="E692" s="197"/>
      <c r="F692" s="197"/>
      <c r="G692" s="197"/>
      <c r="H692" s="197"/>
      <c r="I692" s="197"/>
      <c r="J692" s="197"/>
      <c r="K692" s="197"/>
      <c r="L692" s="197"/>
      <c r="M692" s="197"/>
      <c r="N692" s="197"/>
      <c r="O692" s="197"/>
      <c r="P692" s="197"/>
      <c r="Q692" s="197"/>
      <c r="R692" s="197"/>
      <c r="S692" s="197"/>
      <c r="T692" s="197"/>
      <c r="U692" s="197"/>
      <c r="V692" s="197"/>
      <c r="W692" s="197"/>
      <c r="X692" s="197"/>
      <c r="Y692" s="197"/>
      <c r="Z692" s="197"/>
    </row>
    <row r="693" spans="1:26" ht="15.75" customHeight="1" x14ac:dyDescent="0.25">
      <c r="A693" s="227"/>
      <c r="B693" s="197"/>
      <c r="C693" s="197"/>
      <c r="D693" s="197"/>
      <c r="E693" s="197"/>
      <c r="F693" s="197"/>
      <c r="G693" s="197"/>
      <c r="H693" s="197"/>
      <c r="I693" s="197"/>
      <c r="J693" s="197"/>
      <c r="K693" s="197"/>
      <c r="L693" s="197"/>
      <c r="M693" s="197"/>
      <c r="N693" s="197"/>
      <c r="O693" s="197"/>
      <c r="P693" s="197"/>
      <c r="Q693" s="197"/>
      <c r="R693" s="197"/>
      <c r="S693" s="197"/>
      <c r="T693" s="197"/>
      <c r="U693" s="197"/>
      <c r="V693" s="197"/>
      <c r="W693" s="197"/>
      <c r="X693" s="197"/>
      <c r="Y693" s="197"/>
      <c r="Z693" s="197"/>
    </row>
    <row r="694" spans="1:26" ht="15.75" customHeight="1" x14ac:dyDescent="0.25">
      <c r="A694" s="227"/>
      <c r="B694" s="197"/>
      <c r="C694" s="197"/>
      <c r="D694" s="197"/>
      <c r="E694" s="197"/>
      <c r="F694" s="197"/>
      <c r="G694" s="197"/>
      <c r="H694" s="197"/>
      <c r="I694" s="197"/>
      <c r="J694" s="197"/>
      <c r="K694" s="197"/>
      <c r="L694" s="197"/>
      <c r="M694" s="197"/>
      <c r="N694" s="197"/>
      <c r="O694" s="197"/>
      <c r="P694" s="197"/>
      <c r="Q694" s="197"/>
      <c r="R694" s="197"/>
      <c r="S694" s="197"/>
      <c r="T694" s="197"/>
      <c r="U694" s="197"/>
      <c r="V694" s="197"/>
      <c r="W694" s="197"/>
      <c r="X694" s="197"/>
      <c r="Y694" s="197"/>
      <c r="Z694" s="197"/>
    </row>
    <row r="695" spans="1:26" ht="15.75" customHeight="1" x14ac:dyDescent="0.25">
      <c r="A695" s="227"/>
      <c r="B695" s="197"/>
      <c r="C695" s="197"/>
      <c r="D695" s="197"/>
      <c r="E695" s="197"/>
      <c r="F695" s="197"/>
      <c r="G695" s="197"/>
      <c r="H695" s="197"/>
      <c r="I695" s="197"/>
      <c r="J695" s="197"/>
      <c r="K695" s="197"/>
      <c r="L695" s="197"/>
      <c r="M695" s="197"/>
      <c r="N695" s="197"/>
      <c r="O695" s="197"/>
      <c r="P695" s="197"/>
      <c r="Q695" s="197"/>
      <c r="R695" s="197"/>
      <c r="S695" s="197"/>
      <c r="T695" s="197"/>
      <c r="U695" s="197"/>
      <c r="V695" s="197"/>
      <c r="W695" s="197"/>
      <c r="X695" s="197"/>
      <c r="Y695" s="197"/>
      <c r="Z695" s="197"/>
    </row>
    <row r="696" spans="1:26" ht="15.75" customHeight="1" x14ac:dyDescent="0.25">
      <c r="A696" s="227"/>
      <c r="B696" s="197"/>
      <c r="C696" s="197"/>
      <c r="D696" s="197"/>
      <c r="E696" s="197"/>
      <c r="F696" s="197"/>
      <c r="G696" s="197"/>
      <c r="H696" s="197"/>
      <c r="I696" s="197"/>
      <c r="J696" s="197"/>
      <c r="K696" s="197"/>
      <c r="L696" s="197"/>
      <c r="M696" s="197"/>
      <c r="N696" s="197"/>
      <c r="O696" s="197"/>
      <c r="P696" s="197"/>
      <c r="Q696" s="197"/>
      <c r="R696" s="197"/>
      <c r="S696" s="197"/>
      <c r="T696" s="197"/>
      <c r="U696" s="197"/>
      <c r="V696" s="197"/>
      <c r="W696" s="197"/>
      <c r="X696" s="197"/>
      <c r="Y696" s="197"/>
      <c r="Z696" s="197"/>
    </row>
    <row r="697" spans="1:26" ht="15.75" customHeight="1" x14ac:dyDescent="0.25">
      <c r="A697" s="227"/>
      <c r="B697" s="197"/>
      <c r="C697" s="197"/>
      <c r="D697" s="197"/>
      <c r="E697" s="197"/>
      <c r="F697" s="197"/>
      <c r="G697" s="197"/>
      <c r="H697" s="197"/>
      <c r="I697" s="197"/>
      <c r="J697" s="197"/>
      <c r="K697" s="197"/>
      <c r="L697" s="197"/>
      <c r="M697" s="197"/>
      <c r="N697" s="197"/>
      <c r="O697" s="197"/>
      <c r="P697" s="197"/>
      <c r="Q697" s="197"/>
      <c r="R697" s="197"/>
      <c r="S697" s="197"/>
      <c r="T697" s="197"/>
      <c r="U697" s="197"/>
      <c r="V697" s="197"/>
      <c r="W697" s="197"/>
      <c r="X697" s="197"/>
      <c r="Y697" s="197"/>
      <c r="Z697" s="197"/>
    </row>
    <row r="698" spans="1:26" ht="15.75" customHeight="1" x14ac:dyDescent="0.25">
      <c r="A698" s="227"/>
      <c r="B698" s="197"/>
      <c r="C698" s="197"/>
      <c r="D698" s="197"/>
      <c r="E698" s="197"/>
      <c r="F698" s="197"/>
      <c r="G698" s="197"/>
      <c r="H698" s="197"/>
      <c r="I698" s="197"/>
      <c r="J698" s="197"/>
      <c r="K698" s="197"/>
      <c r="L698" s="197"/>
      <c r="M698" s="197"/>
      <c r="N698" s="197"/>
      <c r="O698" s="197"/>
      <c r="P698" s="197"/>
      <c r="Q698" s="197"/>
      <c r="R698" s="197"/>
      <c r="S698" s="197"/>
      <c r="T698" s="197"/>
      <c r="U698" s="197"/>
      <c r="V698" s="197"/>
      <c r="W698" s="197"/>
      <c r="X698" s="197"/>
      <c r="Y698" s="197"/>
      <c r="Z698" s="197"/>
    </row>
    <row r="699" spans="1:26" ht="15.75" customHeight="1" x14ac:dyDescent="0.25">
      <c r="A699" s="227"/>
      <c r="B699" s="197"/>
      <c r="C699" s="197"/>
      <c r="D699" s="197"/>
      <c r="E699" s="197"/>
      <c r="F699" s="197"/>
      <c r="G699" s="197"/>
      <c r="H699" s="197"/>
      <c r="I699" s="197"/>
      <c r="J699" s="197"/>
      <c r="K699" s="197"/>
      <c r="L699" s="197"/>
      <c r="M699" s="197"/>
      <c r="N699" s="197"/>
      <c r="O699" s="197"/>
      <c r="P699" s="197"/>
      <c r="Q699" s="197"/>
      <c r="R699" s="197"/>
      <c r="S699" s="197"/>
      <c r="T699" s="197"/>
      <c r="U699" s="197"/>
      <c r="V699" s="197"/>
      <c r="W699" s="197"/>
      <c r="X699" s="197"/>
      <c r="Y699" s="197"/>
      <c r="Z699" s="197"/>
    </row>
    <row r="700" spans="1:26" ht="15.75" customHeight="1" x14ac:dyDescent="0.25">
      <c r="A700" s="227"/>
      <c r="B700" s="197"/>
      <c r="C700" s="197"/>
      <c r="D700" s="197"/>
      <c r="E700" s="197"/>
      <c r="F700" s="197"/>
      <c r="G700" s="197"/>
      <c r="H700" s="197"/>
      <c r="I700" s="197"/>
      <c r="J700" s="197"/>
      <c r="K700" s="197"/>
      <c r="L700" s="197"/>
      <c r="M700" s="197"/>
      <c r="N700" s="197"/>
      <c r="O700" s="197"/>
      <c r="P700" s="197"/>
      <c r="Q700" s="197"/>
      <c r="R700" s="197"/>
      <c r="S700" s="197"/>
      <c r="T700" s="197"/>
      <c r="U700" s="197"/>
      <c r="V700" s="197"/>
      <c r="W700" s="197"/>
      <c r="X700" s="197"/>
      <c r="Y700" s="197"/>
      <c r="Z700" s="197"/>
    </row>
    <row r="701" spans="1:26" ht="15.75" customHeight="1" x14ac:dyDescent="0.25">
      <c r="A701" s="227"/>
      <c r="B701" s="197"/>
      <c r="C701" s="197"/>
      <c r="D701" s="197"/>
      <c r="E701" s="197"/>
      <c r="F701" s="197"/>
      <c r="G701" s="197"/>
      <c r="H701" s="197"/>
      <c r="I701" s="197"/>
      <c r="J701" s="197"/>
      <c r="K701" s="197"/>
      <c r="L701" s="197"/>
      <c r="M701" s="197"/>
      <c r="N701" s="197"/>
      <c r="O701" s="197"/>
      <c r="P701" s="197"/>
      <c r="Q701" s="197"/>
      <c r="R701" s="197"/>
      <c r="S701" s="197"/>
      <c r="T701" s="197"/>
      <c r="U701" s="197"/>
      <c r="V701" s="197"/>
      <c r="W701" s="197"/>
      <c r="X701" s="197"/>
      <c r="Y701" s="197"/>
      <c r="Z701" s="197"/>
    </row>
    <row r="702" spans="1:26" ht="15.75" customHeight="1" x14ac:dyDescent="0.25">
      <c r="A702" s="227"/>
      <c r="B702" s="197"/>
      <c r="C702" s="197"/>
      <c r="D702" s="197"/>
      <c r="E702" s="197"/>
      <c r="F702" s="197"/>
      <c r="G702" s="197"/>
      <c r="H702" s="197"/>
      <c r="I702" s="197"/>
      <c r="J702" s="197"/>
      <c r="K702" s="197"/>
      <c r="L702" s="197"/>
      <c r="M702" s="197"/>
      <c r="N702" s="197"/>
      <c r="O702" s="197"/>
      <c r="P702" s="197"/>
      <c r="Q702" s="197"/>
      <c r="R702" s="197"/>
      <c r="S702" s="197"/>
      <c r="T702" s="197"/>
      <c r="U702" s="197"/>
      <c r="V702" s="197"/>
      <c r="W702" s="197"/>
      <c r="X702" s="197"/>
      <c r="Y702" s="197"/>
      <c r="Z702" s="197"/>
    </row>
    <row r="703" spans="1:26" ht="15.75" customHeight="1" x14ac:dyDescent="0.25">
      <c r="A703" s="227"/>
      <c r="B703" s="197"/>
      <c r="C703" s="197"/>
      <c r="D703" s="197"/>
      <c r="E703" s="197"/>
      <c r="F703" s="197"/>
      <c r="G703" s="197"/>
      <c r="H703" s="197"/>
      <c r="I703" s="197"/>
      <c r="J703" s="197"/>
      <c r="K703" s="197"/>
      <c r="L703" s="197"/>
      <c r="M703" s="197"/>
      <c r="N703" s="197"/>
      <c r="O703" s="197"/>
      <c r="P703" s="197"/>
      <c r="Q703" s="197"/>
      <c r="R703" s="197"/>
      <c r="S703" s="197"/>
      <c r="T703" s="197"/>
      <c r="U703" s="197"/>
      <c r="V703" s="197"/>
      <c r="W703" s="197"/>
      <c r="X703" s="197"/>
      <c r="Y703" s="197"/>
      <c r="Z703" s="197"/>
    </row>
    <row r="704" spans="1:26" ht="15.75" customHeight="1" x14ac:dyDescent="0.25">
      <c r="A704" s="227"/>
      <c r="B704" s="197"/>
      <c r="C704" s="197"/>
      <c r="D704" s="197"/>
      <c r="E704" s="197"/>
      <c r="F704" s="197"/>
      <c r="G704" s="197"/>
      <c r="H704" s="197"/>
      <c r="I704" s="197"/>
      <c r="J704" s="197"/>
      <c r="K704" s="197"/>
      <c r="L704" s="197"/>
      <c r="M704" s="197"/>
      <c r="N704" s="197"/>
      <c r="O704" s="197"/>
      <c r="P704" s="197"/>
      <c r="Q704" s="197"/>
      <c r="R704" s="197"/>
      <c r="S704" s="197"/>
      <c r="T704" s="197"/>
      <c r="U704" s="197"/>
      <c r="V704" s="197"/>
      <c r="W704" s="197"/>
      <c r="X704" s="197"/>
      <c r="Y704" s="197"/>
      <c r="Z704" s="197"/>
    </row>
    <row r="705" spans="1:26" ht="15.75" customHeight="1" x14ac:dyDescent="0.25">
      <c r="A705" s="227"/>
      <c r="B705" s="197"/>
      <c r="C705" s="197"/>
      <c r="D705" s="197"/>
      <c r="E705" s="197"/>
      <c r="F705" s="197"/>
      <c r="G705" s="197"/>
      <c r="H705" s="197"/>
      <c r="I705" s="197"/>
      <c r="J705" s="197"/>
      <c r="K705" s="197"/>
      <c r="L705" s="197"/>
      <c r="M705" s="197"/>
      <c r="N705" s="197"/>
      <c r="O705" s="197"/>
      <c r="P705" s="197"/>
      <c r="Q705" s="197"/>
      <c r="R705" s="197"/>
      <c r="S705" s="197"/>
      <c r="T705" s="197"/>
      <c r="U705" s="197"/>
      <c r="V705" s="197"/>
      <c r="W705" s="197"/>
      <c r="X705" s="197"/>
      <c r="Y705" s="197"/>
      <c r="Z705" s="197"/>
    </row>
    <row r="706" spans="1:26" ht="15.75" customHeight="1" x14ac:dyDescent="0.25">
      <c r="A706" s="227"/>
      <c r="B706" s="197"/>
      <c r="C706" s="197"/>
      <c r="D706" s="197"/>
      <c r="E706" s="197"/>
      <c r="F706" s="197"/>
      <c r="G706" s="197"/>
      <c r="H706" s="197"/>
      <c r="I706" s="197"/>
      <c r="J706" s="197"/>
      <c r="K706" s="197"/>
      <c r="L706" s="197"/>
      <c r="M706" s="197"/>
      <c r="N706" s="197"/>
      <c r="O706" s="197"/>
      <c r="P706" s="197"/>
      <c r="Q706" s="197"/>
      <c r="R706" s="197"/>
      <c r="S706" s="197"/>
      <c r="T706" s="197"/>
      <c r="U706" s="197"/>
      <c r="V706" s="197"/>
      <c r="W706" s="197"/>
      <c r="X706" s="197"/>
      <c r="Y706" s="197"/>
      <c r="Z706" s="197"/>
    </row>
    <row r="707" spans="1:26" ht="15.75" customHeight="1" x14ac:dyDescent="0.25">
      <c r="A707" s="227"/>
      <c r="B707" s="197"/>
      <c r="C707" s="197"/>
      <c r="D707" s="197"/>
      <c r="E707" s="197"/>
      <c r="F707" s="197"/>
      <c r="G707" s="197"/>
      <c r="H707" s="197"/>
      <c r="I707" s="197"/>
      <c r="J707" s="197"/>
      <c r="K707" s="197"/>
      <c r="L707" s="197"/>
      <c r="M707" s="197"/>
      <c r="N707" s="197"/>
      <c r="O707" s="197"/>
      <c r="P707" s="197"/>
      <c r="Q707" s="197"/>
      <c r="R707" s="197"/>
      <c r="S707" s="197"/>
      <c r="T707" s="197"/>
      <c r="U707" s="197"/>
      <c r="V707" s="197"/>
      <c r="W707" s="197"/>
      <c r="X707" s="197"/>
      <c r="Y707" s="197"/>
      <c r="Z707" s="197"/>
    </row>
    <row r="708" spans="1:26" ht="15.75" customHeight="1" x14ac:dyDescent="0.25">
      <c r="A708" s="227"/>
      <c r="B708" s="197"/>
      <c r="C708" s="197"/>
      <c r="D708" s="197"/>
      <c r="E708" s="197"/>
      <c r="F708" s="197"/>
      <c r="G708" s="197"/>
      <c r="H708" s="197"/>
      <c r="I708" s="197"/>
      <c r="J708" s="197"/>
      <c r="K708" s="197"/>
      <c r="L708" s="197"/>
      <c r="M708" s="197"/>
      <c r="N708" s="197"/>
      <c r="O708" s="197"/>
      <c r="P708" s="197"/>
      <c r="Q708" s="197"/>
      <c r="R708" s="197"/>
      <c r="S708" s="197"/>
      <c r="T708" s="197"/>
      <c r="U708" s="197"/>
      <c r="V708" s="197"/>
      <c r="W708" s="197"/>
      <c r="X708" s="197"/>
      <c r="Y708" s="197"/>
      <c r="Z708" s="197"/>
    </row>
    <row r="709" spans="1:26" ht="15.75" customHeight="1" x14ac:dyDescent="0.25">
      <c r="A709" s="227"/>
      <c r="B709" s="197"/>
      <c r="C709" s="197"/>
      <c r="D709" s="197"/>
      <c r="E709" s="197"/>
      <c r="F709" s="197"/>
      <c r="G709" s="197"/>
      <c r="H709" s="197"/>
      <c r="I709" s="197"/>
      <c r="J709" s="197"/>
      <c r="K709" s="197"/>
      <c r="L709" s="197"/>
      <c r="M709" s="197"/>
      <c r="N709" s="197"/>
      <c r="O709" s="197"/>
      <c r="P709" s="197"/>
      <c r="Q709" s="197"/>
      <c r="R709" s="197"/>
      <c r="S709" s="197"/>
      <c r="T709" s="197"/>
      <c r="U709" s="197"/>
      <c r="V709" s="197"/>
      <c r="W709" s="197"/>
      <c r="X709" s="197"/>
      <c r="Y709" s="197"/>
      <c r="Z709" s="197"/>
    </row>
    <row r="710" spans="1:26" ht="15.75" customHeight="1" x14ac:dyDescent="0.25">
      <c r="A710" s="227"/>
      <c r="B710" s="197"/>
      <c r="C710" s="197"/>
      <c r="D710" s="197"/>
      <c r="E710" s="197"/>
      <c r="F710" s="197"/>
      <c r="G710" s="197"/>
      <c r="H710" s="197"/>
      <c r="I710" s="197"/>
      <c r="J710" s="197"/>
      <c r="K710" s="197"/>
      <c r="L710" s="197"/>
      <c r="M710" s="197"/>
      <c r="N710" s="197"/>
      <c r="O710" s="197"/>
      <c r="P710" s="197"/>
      <c r="Q710" s="197"/>
      <c r="R710" s="197"/>
      <c r="S710" s="197"/>
      <c r="T710" s="197"/>
      <c r="U710" s="197"/>
      <c r="V710" s="197"/>
      <c r="W710" s="197"/>
      <c r="X710" s="197"/>
      <c r="Y710" s="197"/>
      <c r="Z710" s="197"/>
    </row>
    <row r="711" spans="1:26" ht="15.75" customHeight="1" x14ac:dyDescent="0.25">
      <c r="A711" s="227"/>
      <c r="B711" s="197"/>
      <c r="C711" s="197"/>
      <c r="D711" s="197"/>
      <c r="E711" s="197"/>
      <c r="F711" s="197"/>
      <c r="G711" s="197"/>
      <c r="H711" s="197"/>
      <c r="I711" s="197"/>
      <c r="J711" s="197"/>
      <c r="K711" s="197"/>
      <c r="L711" s="197"/>
      <c r="M711" s="197"/>
      <c r="N711" s="197"/>
      <c r="O711" s="197"/>
      <c r="P711" s="197"/>
      <c r="Q711" s="197"/>
      <c r="R711" s="197"/>
      <c r="S711" s="197"/>
      <c r="T711" s="197"/>
      <c r="U711" s="197"/>
      <c r="V711" s="197"/>
      <c r="W711" s="197"/>
      <c r="X711" s="197"/>
      <c r="Y711" s="197"/>
      <c r="Z711" s="197"/>
    </row>
    <row r="712" spans="1:26" ht="15.75" customHeight="1" x14ac:dyDescent="0.25">
      <c r="A712" s="227"/>
      <c r="B712" s="197"/>
      <c r="C712" s="197"/>
      <c r="D712" s="197"/>
      <c r="E712" s="197"/>
      <c r="F712" s="197"/>
      <c r="G712" s="197"/>
      <c r="H712" s="197"/>
      <c r="I712" s="197"/>
      <c r="J712" s="197"/>
      <c r="K712" s="197"/>
      <c r="L712" s="197"/>
      <c r="M712" s="197"/>
      <c r="N712" s="197"/>
      <c r="O712" s="197"/>
      <c r="P712" s="197"/>
      <c r="Q712" s="197"/>
      <c r="R712" s="197"/>
      <c r="S712" s="197"/>
      <c r="T712" s="197"/>
      <c r="U712" s="197"/>
      <c r="V712" s="197"/>
      <c r="W712" s="197"/>
      <c r="X712" s="197"/>
      <c r="Y712" s="197"/>
      <c r="Z712" s="197"/>
    </row>
    <row r="713" spans="1:26" ht="15.75" customHeight="1" x14ac:dyDescent="0.25">
      <c r="A713" s="227"/>
      <c r="B713" s="197"/>
      <c r="C713" s="197"/>
      <c r="D713" s="197"/>
      <c r="E713" s="197"/>
      <c r="F713" s="197"/>
      <c r="G713" s="197"/>
      <c r="H713" s="197"/>
      <c r="I713" s="197"/>
      <c r="J713" s="197"/>
      <c r="K713" s="197"/>
      <c r="L713" s="197"/>
      <c r="M713" s="197"/>
      <c r="N713" s="197"/>
      <c r="O713" s="197"/>
      <c r="P713" s="197"/>
      <c r="Q713" s="197"/>
      <c r="R713" s="197"/>
      <c r="S713" s="197"/>
      <c r="T713" s="197"/>
      <c r="U713" s="197"/>
      <c r="V713" s="197"/>
      <c r="W713" s="197"/>
      <c r="X713" s="197"/>
      <c r="Y713" s="197"/>
      <c r="Z713" s="197"/>
    </row>
    <row r="714" spans="1:26" ht="15.75" customHeight="1" x14ac:dyDescent="0.25">
      <c r="A714" s="227"/>
      <c r="B714" s="197"/>
      <c r="C714" s="197"/>
      <c r="D714" s="197"/>
      <c r="E714" s="197"/>
      <c r="F714" s="197"/>
      <c r="G714" s="197"/>
      <c r="H714" s="197"/>
      <c r="I714" s="197"/>
      <c r="J714" s="197"/>
      <c r="K714" s="197"/>
      <c r="L714" s="197"/>
      <c r="M714" s="197"/>
      <c r="N714" s="197"/>
      <c r="O714" s="197"/>
      <c r="P714" s="197"/>
      <c r="Q714" s="197"/>
      <c r="R714" s="197"/>
      <c r="S714" s="197"/>
      <c r="T714" s="197"/>
      <c r="U714" s="197"/>
      <c r="V714" s="197"/>
      <c r="W714" s="197"/>
      <c r="X714" s="197"/>
      <c r="Y714" s="197"/>
      <c r="Z714" s="197"/>
    </row>
    <row r="715" spans="1:26" ht="15.75" customHeight="1" x14ac:dyDescent="0.25">
      <c r="A715" s="227"/>
      <c r="B715" s="197"/>
      <c r="C715" s="197"/>
      <c r="D715" s="197"/>
      <c r="E715" s="197"/>
      <c r="F715" s="197"/>
      <c r="G715" s="197"/>
      <c r="H715" s="197"/>
      <c r="I715" s="197"/>
      <c r="J715" s="197"/>
      <c r="K715" s="197"/>
      <c r="L715" s="197"/>
      <c r="M715" s="197"/>
      <c r="N715" s="197"/>
      <c r="O715" s="197"/>
      <c r="P715" s="197"/>
      <c r="Q715" s="197"/>
      <c r="R715" s="197"/>
      <c r="S715" s="197"/>
      <c r="T715" s="197"/>
      <c r="U715" s="197"/>
      <c r="V715" s="197"/>
      <c r="W715" s="197"/>
      <c r="X715" s="197"/>
      <c r="Y715" s="197"/>
      <c r="Z715" s="197"/>
    </row>
    <row r="716" spans="1:26" ht="15.75" customHeight="1" x14ac:dyDescent="0.25">
      <c r="A716" s="227"/>
      <c r="B716" s="197"/>
      <c r="C716" s="197"/>
      <c r="D716" s="197"/>
      <c r="E716" s="197"/>
      <c r="F716" s="197"/>
      <c r="G716" s="197"/>
      <c r="H716" s="197"/>
      <c r="I716" s="197"/>
      <c r="J716" s="197"/>
      <c r="K716" s="197"/>
      <c r="L716" s="197"/>
      <c r="M716" s="197"/>
      <c r="N716" s="197"/>
      <c r="O716" s="197"/>
      <c r="P716" s="197"/>
      <c r="Q716" s="197"/>
      <c r="R716" s="197"/>
      <c r="S716" s="197"/>
      <c r="T716" s="197"/>
      <c r="U716" s="197"/>
      <c r="V716" s="197"/>
      <c r="W716" s="197"/>
      <c r="X716" s="197"/>
      <c r="Y716" s="197"/>
      <c r="Z716" s="197"/>
    </row>
    <row r="717" spans="1:26" ht="15.75" customHeight="1" x14ac:dyDescent="0.25">
      <c r="A717" s="227"/>
      <c r="B717" s="197"/>
      <c r="C717" s="197"/>
      <c r="D717" s="197"/>
      <c r="E717" s="197"/>
      <c r="F717" s="197"/>
      <c r="G717" s="197"/>
      <c r="H717" s="197"/>
      <c r="I717" s="197"/>
      <c r="J717" s="197"/>
      <c r="K717" s="197"/>
      <c r="L717" s="197"/>
      <c r="M717" s="197"/>
      <c r="N717" s="197"/>
      <c r="O717" s="197"/>
      <c r="P717" s="197"/>
      <c r="Q717" s="197"/>
      <c r="R717" s="197"/>
      <c r="S717" s="197"/>
      <c r="T717" s="197"/>
      <c r="U717" s="197"/>
      <c r="V717" s="197"/>
      <c r="W717" s="197"/>
      <c r="X717" s="197"/>
      <c r="Y717" s="197"/>
      <c r="Z717" s="197"/>
    </row>
    <row r="718" spans="1:26" ht="15.75" customHeight="1" x14ac:dyDescent="0.25">
      <c r="A718" s="227"/>
      <c r="B718" s="197"/>
      <c r="C718" s="197"/>
      <c r="D718" s="197"/>
      <c r="E718" s="197"/>
      <c r="F718" s="197"/>
      <c r="G718" s="197"/>
      <c r="H718" s="197"/>
      <c r="I718" s="197"/>
      <c r="J718" s="197"/>
      <c r="K718" s="197"/>
      <c r="L718" s="197"/>
      <c r="M718" s="197"/>
      <c r="N718" s="197"/>
      <c r="O718" s="197"/>
      <c r="P718" s="197"/>
      <c r="Q718" s="197"/>
      <c r="R718" s="197"/>
      <c r="S718" s="197"/>
      <c r="T718" s="197"/>
      <c r="U718" s="197"/>
      <c r="V718" s="197"/>
      <c r="W718" s="197"/>
      <c r="X718" s="197"/>
      <c r="Y718" s="197"/>
      <c r="Z718" s="197"/>
    </row>
    <row r="719" spans="1:26" ht="15.75" customHeight="1" x14ac:dyDescent="0.25">
      <c r="A719" s="227"/>
      <c r="B719" s="197"/>
      <c r="C719" s="197"/>
      <c r="D719" s="197"/>
      <c r="E719" s="197"/>
      <c r="F719" s="197"/>
      <c r="G719" s="197"/>
      <c r="H719" s="197"/>
      <c r="I719" s="197"/>
      <c r="J719" s="197"/>
      <c r="K719" s="197"/>
      <c r="L719" s="197"/>
      <c r="M719" s="197"/>
      <c r="N719" s="197"/>
      <c r="O719" s="197"/>
      <c r="P719" s="197"/>
      <c r="Q719" s="197"/>
      <c r="R719" s="197"/>
      <c r="S719" s="197"/>
      <c r="T719" s="197"/>
      <c r="U719" s="197"/>
      <c r="V719" s="197"/>
      <c r="W719" s="197"/>
      <c r="X719" s="197"/>
      <c r="Y719" s="197"/>
      <c r="Z719" s="197"/>
    </row>
    <row r="720" spans="1:26" ht="15.75" customHeight="1" x14ac:dyDescent="0.25">
      <c r="A720" s="227"/>
      <c r="B720" s="197"/>
      <c r="C720" s="197"/>
      <c r="D720" s="197"/>
      <c r="E720" s="197"/>
      <c r="F720" s="197"/>
      <c r="G720" s="197"/>
      <c r="H720" s="197"/>
      <c r="I720" s="197"/>
      <c r="J720" s="197"/>
      <c r="K720" s="197"/>
      <c r="L720" s="197"/>
      <c r="M720" s="197"/>
      <c r="N720" s="197"/>
      <c r="O720" s="197"/>
      <c r="P720" s="197"/>
      <c r="Q720" s="197"/>
      <c r="R720" s="197"/>
      <c r="S720" s="197"/>
      <c r="T720" s="197"/>
      <c r="U720" s="197"/>
      <c r="V720" s="197"/>
      <c r="W720" s="197"/>
      <c r="X720" s="197"/>
      <c r="Y720" s="197"/>
      <c r="Z720" s="197"/>
    </row>
    <row r="721" spans="1:26" ht="15.75" customHeight="1" x14ac:dyDescent="0.25">
      <c r="A721" s="227"/>
      <c r="B721" s="197"/>
      <c r="C721" s="197"/>
      <c r="D721" s="197"/>
      <c r="E721" s="197"/>
      <c r="F721" s="197"/>
      <c r="G721" s="197"/>
      <c r="H721" s="197"/>
      <c r="I721" s="197"/>
      <c r="J721" s="197"/>
      <c r="K721" s="197"/>
      <c r="L721" s="197"/>
      <c r="M721" s="197"/>
      <c r="N721" s="197"/>
      <c r="O721" s="197"/>
      <c r="P721" s="197"/>
      <c r="Q721" s="197"/>
      <c r="R721" s="197"/>
      <c r="S721" s="197"/>
      <c r="T721" s="197"/>
      <c r="U721" s="197"/>
      <c r="V721" s="197"/>
      <c r="W721" s="197"/>
      <c r="X721" s="197"/>
      <c r="Y721" s="197"/>
      <c r="Z721" s="197"/>
    </row>
    <row r="722" spans="1:26" ht="15.75" customHeight="1" x14ac:dyDescent="0.25">
      <c r="A722" s="227"/>
      <c r="B722" s="197"/>
      <c r="C722" s="197"/>
      <c r="D722" s="197"/>
      <c r="E722" s="197"/>
      <c r="F722" s="197"/>
      <c r="G722" s="197"/>
      <c r="H722" s="197"/>
      <c r="I722" s="197"/>
      <c r="J722" s="197"/>
      <c r="K722" s="197"/>
      <c r="L722" s="197"/>
      <c r="M722" s="197"/>
      <c r="N722" s="197"/>
      <c r="O722" s="197"/>
      <c r="P722" s="197"/>
      <c r="Q722" s="197"/>
      <c r="R722" s="197"/>
      <c r="S722" s="197"/>
      <c r="T722" s="197"/>
      <c r="U722" s="197"/>
      <c r="V722" s="197"/>
      <c r="W722" s="197"/>
      <c r="X722" s="197"/>
      <c r="Y722" s="197"/>
      <c r="Z722" s="197"/>
    </row>
    <row r="723" spans="1:26" ht="15.75" customHeight="1" x14ac:dyDescent="0.25">
      <c r="A723" s="227"/>
      <c r="B723" s="197"/>
      <c r="C723" s="197"/>
      <c r="D723" s="197"/>
      <c r="E723" s="197"/>
      <c r="F723" s="197"/>
      <c r="G723" s="197"/>
      <c r="H723" s="197"/>
      <c r="I723" s="197"/>
      <c r="J723" s="197"/>
      <c r="K723" s="197"/>
      <c r="L723" s="197"/>
      <c r="M723" s="197"/>
      <c r="N723" s="197"/>
      <c r="O723" s="197"/>
      <c r="P723" s="197"/>
      <c r="Q723" s="197"/>
      <c r="R723" s="197"/>
      <c r="S723" s="197"/>
      <c r="T723" s="197"/>
      <c r="U723" s="197"/>
      <c r="V723" s="197"/>
      <c r="W723" s="197"/>
      <c r="X723" s="197"/>
      <c r="Y723" s="197"/>
      <c r="Z723" s="197"/>
    </row>
    <row r="724" spans="1:26" ht="15.75" customHeight="1" x14ac:dyDescent="0.25">
      <c r="A724" s="227"/>
      <c r="B724" s="197"/>
      <c r="C724" s="197"/>
      <c r="D724" s="197"/>
      <c r="E724" s="197"/>
      <c r="F724" s="197"/>
      <c r="G724" s="197"/>
      <c r="H724" s="197"/>
      <c r="I724" s="197"/>
      <c r="J724" s="197"/>
      <c r="K724" s="197"/>
      <c r="L724" s="197"/>
      <c r="M724" s="197"/>
      <c r="N724" s="197"/>
      <c r="O724" s="197"/>
      <c r="P724" s="197"/>
      <c r="Q724" s="197"/>
      <c r="R724" s="197"/>
      <c r="S724" s="197"/>
      <c r="T724" s="197"/>
      <c r="U724" s="197"/>
      <c r="V724" s="197"/>
      <c r="W724" s="197"/>
      <c r="X724" s="197"/>
      <c r="Y724" s="197"/>
      <c r="Z724" s="197"/>
    </row>
    <row r="725" spans="1:26" ht="15.75" customHeight="1" x14ac:dyDescent="0.25">
      <c r="A725" s="227"/>
      <c r="B725" s="197"/>
      <c r="C725" s="197"/>
      <c r="D725" s="197"/>
      <c r="E725" s="197"/>
      <c r="F725" s="197"/>
      <c r="G725" s="197"/>
      <c r="H725" s="197"/>
      <c r="I725" s="197"/>
      <c r="J725" s="197"/>
      <c r="K725" s="197"/>
      <c r="L725" s="197"/>
      <c r="M725" s="197"/>
      <c r="N725" s="197"/>
      <c r="O725" s="197"/>
      <c r="P725" s="197"/>
      <c r="Q725" s="197"/>
      <c r="R725" s="197"/>
      <c r="S725" s="197"/>
      <c r="T725" s="197"/>
      <c r="U725" s="197"/>
      <c r="V725" s="197"/>
      <c r="W725" s="197"/>
      <c r="X725" s="197"/>
      <c r="Y725" s="197"/>
      <c r="Z725" s="197"/>
    </row>
    <row r="726" spans="1:26" ht="15.75" customHeight="1" x14ac:dyDescent="0.25">
      <c r="A726" s="227"/>
      <c r="B726" s="197"/>
      <c r="C726" s="197"/>
      <c r="D726" s="197"/>
      <c r="E726" s="197"/>
      <c r="F726" s="197"/>
      <c r="G726" s="197"/>
      <c r="H726" s="197"/>
      <c r="I726" s="197"/>
      <c r="J726" s="197"/>
      <c r="K726" s="197"/>
      <c r="L726" s="197"/>
      <c r="M726" s="197"/>
      <c r="N726" s="197"/>
      <c r="O726" s="197"/>
      <c r="P726" s="197"/>
      <c r="Q726" s="197"/>
      <c r="R726" s="197"/>
      <c r="S726" s="197"/>
      <c r="T726" s="197"/>
      <c r="U726" s="197"/>
      <c r="V726" s="197"/>
      <c r="W726" s="197"/>
      <c r="X726" s="197"/>
      <c r="Y726" s="197"/>
      <c r="Z726" s="197"/>
    </row>
    <row r="727" spans="1:26" ht="15.75" customHeight="1" x14ac:dyDescent="0.25">
      <c r="A727" s="227"/>
      <c r="B727" s="197"/>
      <c r="C727" s="197"/>
      <c r="D727" s="197"/>
      <c r="E727" s="197"/>
      <c r="F727" s="197"/>
      <c r="G727" s="197"/>
      <c r="H727" s="197"/>
      <c r="I727" s="197"/>
      <c r="J727" s="197"/>
      <c r="K727" s="197"/>
      <c r="L727" s="197"/>
      <c r="M727" s="197"/>
      <c r="N727" s="197"/>
      <c r="O727" s="197"/>
      <c r="P727" s="197"/>
      <c r="Q727" s="197"/>
      <c r="R727" s="197"/>
      <c r="S727" s="197"/>
      <c r="T727" s="197"/>
      <c r="U727" s="197"/>
      <c r="V727" s="197"/>
      <c r="W727" s="197"/>
      <c r="X727" s="197"/>
      <c r="Y727" s="197"/>
      <c r="Z727" s="197"/>
    </row>
    <row r="728" spans="1:26" ht="15.75" customHeight="1" x14ac:dyDescent="0.25">
      <c r="A728" s="227"/>
      <c r="B728" s="197"/>
      <c r="C728" s="197"/>
      <c r="D728" s="197"/>
      <c r="E728" s="197"/>
      <c r="F728" s="197"/>
      <c r="G728" s="197"/>
      <c r="H728" s="197"/>
      <c r="I728" s="197"/>
      <c r="J728" s="197"/>
      <c r="K728" s="197"/>
      <c r="L728" s="197"/>
      <c r="M728" s="197"/>
      <c r="N728" s="197"/>
      <c r="O728" s="197"/>
      <c r="P728" s="197"/>
      <c r="Q728" s="197"/>
      <c r="R728" s="197"/>
      <c r="S728" s="197"/>
      <c r="T728" s="197"/>
      <c r="U728" s="197"/>
      <c r="V728" s="197"/>
      <c r="W728" s="197"/>
      <c r="X728" s="197"/>
      <c r="Y728" s="197"/>
      <c r="Z728" s="197"/>
    </row>
    <row r="729" spans="1:26" ht="15.75" customHeight="1" x14ac:dyDescent="0.25">
      <c r="A729" s="227"/>
      <c r="B729" s="197"/>
      <c r="C729" s="197"/>
      <c r="D729" s="197"/>
      <c r="E729" s="197"/>
      <c r="F729" s="197"/>
      <c r="G729" s="197"/>
      <c r="H729" s="197"/>
      <c r="I729" s="197"/>
      <c r="J729" s="197"/>
      <c r="K729" s="197"/>
      <c r="L729" s="197"/>
      <c r="M729" s="197"/>
      <c r="N729" s="197"/>
      <c r="O729" s="197"/>
      <c r="P729" s="197"/>
      <c r="Q729" s="197"/>
      <c r="R729" s="197"/>
      <c r="S729" s="197"/>
      <c r="T729" s="197"/>
      <c r="U729" s="197"/>
      <c r="V729" s="197"/>
      <c r="W729" s="197"/>
      <c r="X729" s="197"/>
      <c r="Y729" s="197"/>
      <c r="Z729" s="197"/>
    </row>
    <row r="730" spans="1:26" ht="15.75" customHeight="1" x14ac:dyDescent="0.25">
      <c r="A730" s="227"/>
      <c r="B730" s="197"/>
      <c r="C730" s="197"/>
      <c r="D730" s="197"/>
      <c r="E730" s="197"/>
      <c r="F730" s="197"/>
      <c r="G730" s="197"/>
      <c r="H730" s="197"/>
      <c r="I730" s="197"/>
      <c r="J730" s="197"/>
      <c r="K730" s="197"/>
      <c r="L730" s="197"/>
      <c r="M730" s="197"/>
      <c r="N730" s="197"/>
      <c r="O730" s="197"/>
      <c r="P730" s="197"/>
      <c r="Q730" s="197"/>
      <c r="R730" s="197"/>
      <c r="S730" s="197"/>
      <c r="T730" s="197"/>
      <c r="U730" s="197"/>
      <c r="V730" s="197"/>
      <c r="W730" s="197"/>
      <c r="X730" s="197"/>
      <c r="Y730" s="197"/>
      <c r="Z730" s="197"/>
    </row>
    <row r="731" spans="1:26" ht="15.75" customHeight="1" x14ac:dyDescent="0.25">
      <c r="A731" s="227"/>
      <c r="B731" s="197"/>
      <c r="C731" s="197"/>
      <c r="D731" s="197"/>
      <c r="E731" s="197"/>
      <c r="F731" s="197"/>
      <c r="G731" s="197"/>
      <c r="H731" s="197"/>
      <c r="I731" s="197"/>
      <c r="J731" s="197"/>
      <c r="K731" s="197"/>
      <c r="L731" s="197"/>
      <c r="M731" s="197"/>
      <c r="N731" s="197"/>
      <c r="O731" s="197"/>
      <c r="P731" s="197"/>
      <c r="Q731" s="197"/>
      <c r="R731" s="197"/>
      <c r="S731" s="197"/>
      <c r="T731" s="197"/>
      <c r="U731" s="197"/>
      <c r="V731" s="197"/>
      <c r="W731" s="197"/>
      <c r="X731" s="197"/>
      <c r="Y731" s="197"/>
      <c r="Z731" s="197"/>
    </row>
    <row r="732" spans="1:26" ht="15.75" customHeight="1" x14ac:dyDescent="0.25">
      <c r="A732" s="227"/>
      <c r="B732" s="197"/>
      <c r="C732" s="197"/>
      <c r="D732" s="197"/>
      <c r="E732" s="197"/>
      <c r="F732" s="197"/>
      <c r="G732" s="197"/>
      <c r="H732" s="197"/>
      <c r="I732" s="197"/>
      <c r="J732" s="197"/>
      <c r="K732" s="197"/>
      <c r="L732" s="197"/>
      <c r="M732" s="197"/>
      <c r="N732" s="197"/>
      <c r="O732" s="197"/>
      <c r="P732" s="197"/>
      <c r="Q732" s="197"/>
      <c r="R732" s="197"/>
      <c r="S732" s="197"/>
      <c r="T732" s="197"/>
      <c r="U732" s="197"/>
      <c r="V732" s="197"/>
      <c r="W732" s="197"/>
      <c r="X732" s="197"/>
      <c r="Y732" s="197"/>
      <c r="Z732" s="197"/>
    </row>
    <row r="733" spans="1:26" ht="15.75" customHeight="1" x14ac:dyDescent="0.25">
      <c r="A733" s="227"/>
      <c r="B733" s="197"/>
      <c r="C733" s="197"/>
      <c r="D733" s="197"/>
      <c r="E733" s="197"/>
      <c r="F733" s="197"/>
      <c r="G733" s="197"/>
      <c r="H733" s="197"/>
      <c r="I733" s="197"/>
      <c r="J733" s="197"/>
      <c r="K733" s="197"/>
      <c r="L733" s="197"/>
      <c r="M733" s="197"/>
      <c r="N733" s="197"/>
      <c r="O733" s="197"/>
      <c r="P733" s="197"/>
      <c r="Q733" s="197"/>
      <c r="R733" s="197"/>
      <c r="S733" s="197"/>
      <c r="T733" s="197"/>
      <c r="U733" s="197"/>
      <c r="V733" s="197"/>
      <c r="W733" s="197"/>
      <c r="X733" s="197"/>
      <c r="Y733" s="197"/>
      <c r="Z733" s="197"/>
    </row>
    <row r="734" spans="1:26" ht="15.75" customHeight="1" x14ac:dyDescent="0.25">
      <c r="A734" s="227"/>
      <c r="B734" s="197"/>
      <c r="C734" s="197"/>
      <c r="D734" s="197"/>
      <c r="E734" s="197"/>
      <c r="F734" s="197"/>
      <c r="G734" s="197"/>
      <c r="H734" s="197"/>
      <c r="I734" s="197"/>
      <c r="J734" s="197"/>
      <c r="K734" s="197"/>
      <c r="L734" s="197"/>
      <c r="M734" s="197"/>
      <c r="N734" s="197"/>
      <c r="O734" s="197"/>
      <c r="P734" s="197"/>
      <c r="Q734" s="197"/>
      <c r="R734" s="197"/>
      <c r="S734" s="197"/>
      <c r="T734" s="197"/>
      <c r="U734" s="197"/>
      <c r="V734" s="197"/>
      <c r="W734" s="197"/>
      <c r="X734" s="197"/>
      <c r="Y734" s="197"/>
      <c r="Z734" s="197"/>
    </row>
    <row r="735" spans="1:26" ht="15.75" customHeight="1" x14ac:dyDescent="0.25">
      <c r="A735" s="227"/>
      <c r="B735" s="197"/>
      <c r="C735" s="197"/>
      <c r="D735" s="197"/>
      <c r="E735" s="197"/>
      <c r="F735" s="197"/>
      <c r="G735" s="197"/>
      <c r="H735" s="197"/>
      <c r="I735" s="197"/>
      <c r="J735" s="197"/>
      <c r="K735" s="197"/>
      <c r="L735" s="197"/>
      <c r="M735" s="197"/>
      <c r="N735" s="197"/>
      <c r="O735" s="197"/>
      <c r="P735" s="197"/>
      <c r="Q735" s="197"/>
      <c r="R735" s="197"/>
      <c r="S735" s="197"/>
      <c r="T735" s="197"/>
      <c r="U735" s="197"/>
      <c r="V735" s="197"/>
      <c r="W735" s="197"/>
      <c r="X735" s="197"/>
      <c r="Y735" s="197"/>
      <c r="Z735" s="197"/>
    </row>
    <row r="736" spans="1:26" ht="15.75" customHeight="1" x14ac:dyDescent="0.25">
      <c r="A736" s="227"/>
      <c r="B736" s="197"/>
      <c r="C736" s="197"/>
      <c r="D736" s="197"/>
      <c r="E736" s="197"/>
      <c r="F736" s="197"/>
      <c r="G736" s="197"/>
      <c r="H736" s="197"/>
      <c r="I736" s="197"/>
      <c r="J736" s="197"/>
      <c r="K736" s="197"/>
      <c r="L736" s="197"/>
      <c r="M736" s="197"/>
      <c r="N736" s="197"/>
      <c r="O736" s="197"/>
      <c r="P736" s="197"/>
      <c r="Q736" s="197"/>
      <c r="R736" s="197"/>
      <c r="S736" s="197"/>
      <c r="T736" s="197"/>
      <c r="U736" s="197"/>
      <c r="V736" s="197"/>
      <c r="W736" s="197"/>
      <c r="X736" s="197"/>
      <c r="Y736" s="197"/>
      <c r="Z736" s="197"/>
    </row>
    <row r="737" spans="1:26" ht="15.75" customHeight="1" x14ac:dyDescent="0.25">
      <c r="A737" s="227"/>
      <c r="B737" s="197"/>
      <c r="C737" s="197"/>
      <c r="D737" s="197"/>
      <c r="E737" s="197"/>
      <c r="F737" s="197"/>
      <c r="G737" s="197"/>
      <c r="H737" s="197"/>
      <c r="I737" s="197"/>
      <c r="J737" s="197"/>
      <c r="K737" s="197"/>
      <c r="L737" s="197"/>
      <c r="M737" s="197"/>
      <c r="N737" s="197"/>
      <c r="O737" s="197"/>
      <c r="P737" s="197"/>
      <c r="Q737" s="197"/>
      <c r="R737" s="197"/>
      <c r="S737" s="197"/>
      <c r="T737" s="197"/>
      <c r="U737" s="197"/>
      <c r="V737" s="197"/>
      <c r="W737" s="197"/>
      <c r="X737" s="197"/>
      <c r="Y737" s="197"/>
      <c r="Z737" s="197"/>
    </row>
    <row r="738" spans="1:26" ht="15.75" customHeight="1" x14ac:dyDescent="0.25">
      <c r="A738" s="227"/>
      <c r="B738" s="197"/>
      <c r="C738" s="197"/>
      <c r="D738" s="197"/>
      <c r="E738" s="197"/>
      <c r="F738" s="197"/>
      <c r="G738" s="197"/>
      <c r="H738" s="197"/>
      <c r="I738" s="197"/>
      <c r="J738" s="197"/>
      <c r="K738" s="197"/>
      <c r="L738" s="197"/>
      <c r="M738" s="197"/>
      <c r="N738" s="197"/>
      <c r="O738" s="197"/>
      <c r="P738" s="197"/>
      <c r="Q738" s="197"/>
      <c r="R738" s="197"/>
      <c r="S738" s="197"/>
      <c r="T738" s="197"/>
      <c r="U738" s="197"/>
      <c r="V738" s="197"/>
      <c r="W738" s="197"/>
      <c r="X738" s="197"/>
      <c r="Y738" s="197"/>
      <c r="Z738" s="197"/>
    </row>
    <row r="739" spans="1:26" ht="15.75" customHeight="1" x14ac:dyDescent="0.25">
      <c r="A739" s="227"/>
      <c r="B739" s="197"/>
      <c r="C739" s="197"/>
      <c r="D739" s="197"/>
      <c r="E739" s="197"/>
      <c r="F739" s="197"/>
      <c r="G739" s="197"/>
      <c r="H739" s="197"/>
      <c r="I739" s="197"/>
      <c r="J739" s="197"/>
      <c r="K739" s="197"/>
      <c r="L739" s="197"/>
      <c r="M739" s="197"/>
      <c r="N739" s="197"/>
      <c r="O739" s="197"/>
      <c r="P739" s="197"/>
      <c r="Q739" s="197"/>
      <c r="R739" s="197"/>
      <c r="S739" s="197"/>
      <c r="T739" s="197"/>
      <c r="U739" s="197"/>
      <c r="V739" s="197"/>
      <c r="W739" s="197"/>
      <c r="X739" s="197"/>
      <c r="Y739" s="197"/>
      <c r="Z739" s="197"/>
    </row>
    <row r="740" spans="1:26" ht="15.75" customHeight="1" x14ac:dyDescent="0.25">
      <c r="A740" s="227"/>
      <c r="B740" s="197"/>
      <c r="C740" s="197"/>
      <c r="D740" s="197"/>
      <c r="E740" s="197"/>
      <c r="F740" s="197"/>
      <c r="G740" s="197"/>
      <c r="H740" s="197"/>
      <c r="I740" s="197"/>
      <c r="J740" s="197"/>
      <c r="K740" s="197"/>
      <c r="L740" s="197"/>
      <c r="M740" s="197"/>
      <c r="N740" s="197"/>
      <c r="O740" s="197"/>
      <c r="P740" s="197"/>
      <c r="Q740" s="197"/>
      <c r="R740" s="197"/>
      <c r="S740" s="197"/>
      <c r="T740" s="197"/>
      <c r="U740" s="197"/>
      <c r="V740" s="197"/>
      <c r="W740" s="197"/>
      <c r="X740" s="197"/>
      <c r="Y740" s="197"/>
      <c r="Z740" s="197"/>
    </row>
    <row r="741" spans="1:26" ht="15.75" customHeight="1" x14ac:dyDescent="0.25">
      <c r="A741" s="227"/>
      <c r="B741" s="197"/>
      <c r="C741" s="197"/>
      <c r="D741" s="197"/>
      <c r="E741" s="197"/>
      <c r="F741" s="197"/>
      <c r="G741" s="197"/>
      <c r="H741" s="197"/>
      <c r="I741" s="197"/>
      <c r="J741" s="197"/>
      <c r="K741" s="197"/>
      <c r="L741" s="197"/>
      <c r="M741" s="197"/>
      <c r="N741" s="197"/>
      <c r="O741" s="197"/>
      <c r="P741" s="197"/>
      <c r="Q741" s="197"/>
      <c r="R741" s="197"/>
      <c r="S741" s="197"/>
      <c r="T741" s="197"/>
      <c r="U741" s="197"/>
      <c r="V741" s="197"/>
      <c r="W741" s="197"/>
      <c r="X741" s="197"/>
      <c r="Y741" s="197"/>
      <c r="Z741" s="197"/>
    </row>
    <row r="742" spans="1:26" ht="15.75" customHeight="1" x14ac:dyDescent="0.25">
      <c r="A742" s="227"/>
      <c r="B742" s="197"/>
      <c r="C742" s="197"/>
      <c r="D742" s="197"/>
      <c r="E742" s="197"/>
      <c r="F742" s="197"/>
      <c r="G742" s="197"/>
      <c r="H742" s="197"/>
      <c r="I742" s="197"/>
      <c r="J742" s="197"/>
      <c r="K742" s="197"/>
      <c r="L742" s="197"/>
      <c r="M742" s="197"/>
      <c r="N742" s="197"/>
      <c r="O742" s="197"/>
      <c r="P742" s="197"/>
      <c r="Q742" s="197"/>
      <c r="R742" s="197"/>
      <c r="S742" s="197"/>
      <c r="T742" s="197"/>
      <c r="U742" s="197"/>
      <c r="V742" s="197"/>
      <c r="W742" s="197"/>
      <c r="X742" s="197"/>
      <c r="Y742" s="197"/>
      <c r="Z742" s="197"/>
    </row>
    <row r="743" spans="1:26" ht="15.75" customHeight="1" x14ac:dyDescent="0.25">
      <c r="A743" s="227"/>
      <c r="B743" s="197"/>
      <c r="C743" s="197"/>
      <c r="D743" s="197"/>
      <c r="E743" s="197"/>
      <c r="F743" s="197"/>
      <c r="G743" s="197"/>
      <c r="H743" s="197"/>
      <c r="I743" s="197"/>
      <c r="J743" s="197"/>
      <c r="K743" s="197"/>
      <c r="L743" s="197"/>
      <c r="M743" s="197"/>
      <c r="N743" s="197"/>
      <c r="O743" s="197"/>
      <c r="P743" s="197"/>
      <c r="Q743" s="197"/>
      <c r="R743" s="197"/>
      <c r="S743" s="197"/>
      <c r="T743" s="197"/>
      <c r="U743" s="197"/>
      <c r="V743" s="197"/>
      <c r="W743" s="197"/>
      <c r="X743" s="197"/>
      <c r="Y743" s="197"/>
      <c r="Z743" s="197"/>
    </row>
    <row r="744" spans="1:26" ht="15.75" customHeight="1" x14ac:dyDescent="0.25">
      <c r="A744" s="227"/>
      <c r="B744" s="197"/>
      <c r="C744" s="197"/>
      <c r="D744" s="197"/>
      <c r="E744" s="197"/>
      <c r="F744" s="197"/>
      <c r="G744" s="197"/>
      <c r="H744" s="197"/>
      <c r="I744" s="197"/>
      <c r="J744" s="197"/>
      <c r="K744" s="197"/>
      <c r="L744" s="197"/>
      <c r="M744" s="197"/>
      <c r="N744" s="197"/>
      <c r="O744" s="197"/>
      <c r="P744" s="197"/>
      <c r="Q744" s="197"/>
      <c r="R744" s="197"/>
      <c r="S744" s="197"/>
      <c r="T744" s="197"/>
      <c r="U744" s="197"/>
      <c r="V744" s="197"/>
      <c r="W744" s="197"/>
      <c r="X744" s="197"/>
      <c r="Y744" s="197"/>
      <c r="Z744" s="197"/>
    </row>
    <row r="745" spans="1:26" ht="15.75" customHeight="1" x14ac:dyDescent="0.25">
      <c r="A745" s="227"/>
      <c r="B745" s="197"/>
      <c r="C745" s="197"/>
      <c r="D745" s="197"/>
      <c r="E745" s="197"/>
      <c r="F745" s="197"/>
      <c r="G745" s="197"/>
      <c r="H745" s="197"/>
      <c r="I745" s="197"/>
      <c r="J745" s="197"/>
      <c r="K745" s="197"/>
      <c r="L745" s="197"/>
      <c r="M745" s="197"/>
      <c r="N745" s="197"/>
      <c r="O745" s="197"/>
      <c r="P745" s="197"/>
      <c r="Q745" s="197"/>
      <c r="R745" s="197"/>
      <c r="S745" s="197"/>
      <c r="T745" s="197"/>
      <c r="U745" s="197"/>
      <c r="V745" s="197"/>
      <c r="W745" s="197"/>
      <c r="X745" s="197"/>
      <c r="Y745" s="197"/>
      <c r="Z745" s="197"/>
    </row>
    <row r="746" spans="1:26" ht="15.75" customHeight="1" x14ac:dyDescent="0.25">
      <c r="A746" s="227"/>
      <c r="B746" s="197"/>
      <c r="C746" s="197"/>
      <c r="D746" s="197"/>
      <c r="E746" s="197"/>
      <c r="F746" s="197"/>
      <c r="G746" s="197"/>
      <c r="H746" s="197"/>
      <c r="I746" s="197"/>
      <c r="J746" s="197"/>
      <c r="K746" s="197"/>
      <c r="L746" s="197"/>
      <c r="M746" s="197"/>
      <c r="N746" s="197"/>
      <c r="O746" s="197"/>
      <c r="P746" s="197"/>
      <c r="Q746" s="197"/>
      <c r="R746" s="197"/>
      <c r="S746" s="197"/>
      <c r="T746" s="197"/>
      <c r="U746" s="197"/>
      <c r="V746" s="197"/>
      <c r="W746" s="197"/>
      <c r="X746" s="197"/>
      <c r="Y746" s="197"/>
      <c r="Z746" s="197"/>
    </row>
    <row r="747" spans="1:26" ht="15.75" customHeight="1" x14ac:dyDescent="0.25">
      <c r="A747" s="227"/>
      <c r="B747" s="197"/>
      <c r="C747" s="197"/>
      <c r="D747" s="197"/>
      <c r="E747" s="197"/>
      <c r="F747" s="197"/>
      <c r="G747" s="197"/>
      <c r="H747" s="197"/>
      <c r="I747" s="197"/>
      <c r="J747" s="197"/>
      <c r="K747" s="197"/>
      <c r="L747" s="197"/>
      <c r="M747" s="197"/>
      <c r="N747" s="197"/>
      <c r="O747" s="197"/>
      <c r="P747" s="197"/>
      <c r="Q747" s="197"/>
      <c r="R747" s="197"/>
      <c r="S747" s="197"/>
      <c r="T747" s="197"/>
      <c r="U747" s="197"/>
      <c r="V747" s="197"/>
      <c r="W747" s="197"/>
      <c r="X747" s="197"/>
      <c r="Y747" s="197"/>
      <c r="Z747" s="197"/>
    </row>
    <row r="748" spans="1:26" ht="15.75" customHeight="1" x14ac:dyDescent="0.25">
      <c r="A748" s="227"/>
      <c r="B748" s="197"/>
      <c r="C748" s="197"/>
      <c r="D748" s="197"/>
      <c r="E748" s="197"/>
      <c r="F748" s="197"/>
      <c r="G748" s="197"/>
      <c r="H748" s="197"/>
      <c r="I748" s="197"/>
      <c r="J748" s="197"/>
      <c r="K748" s="197"/>
      <c r="L748" s="197"/>
      <c r="M748" s="197"/>
      <c r="N748" s="197"/>
      <c r="O748" s="197"/>
      <c r="P748" s="197"/>
      <c r="Q748" s="197"/>
      <c r="R748" s="197"/>
      <c r="S748" s="197"/>
      <c r="T748" s="197"/>
      <c r="U748" s="197"/>
      <c r="V748" s="197"/>
      <c r="W748" s="197"/>
      <c r="X748" s="197"/>
      <c r="Y748" s="197"/>
      <c r="Z748" s="197"/>
    </row>
    <row r="749" spans="1:26" ht="15.75" customHeight="1" x14ac:dyDescent="0.25">
      <c r="A749" s="227"/>
      <c r="B749" s="197"/>
      <c r="C749" s="197"/>
      <c r="D749" s="197"/>
      <c r="E749" s="197"/>
      <c r="F749" s="197"/>
      <c r="G749" s="197"/>
      <c r="H749" s="197"/>
      <c r="I749" s="197"/>
      <c r="J749" s="197"/>
      <c r="K749" s="197"/>
      <c r="L749" s="197"/>
      <c r="M749" s="197"/>
      <c r="N749" s="197"/>
      <c r="O749" s="197"/>
      <c r="P749" s="197"/>
      <c r="Q749" s="197"/>
      <c r="R749" s="197"/>
      <c r="S749" s="197"/>
      <c r="T749" s="197"/>
      <c r="U749" s="197"/>
      <c r="V749" s="197"/>
      <c r="W749" s="197"/>
      <c r="X749" s="197"/>
      <c r="Y749" s="197"/>
      <c r="Z749" s="197"/>
    </row>
    <row r="750" spans="1:26" ht="15.75" customHeight="1" x14ac:dyDescent="0.25">
      <c r="A750" s="227"/>
      <c r="B750" s="197"/>
      <c r="C750" s="197"/>
      <c r="D750" s="197"/>
      <c r="E750" s="197"/>
      <c r="F750" s="197"/>
      <c r="G750" s="197"/>
      <c r="H750" s="197"/>
      <c r="I750" s="197"/>
      <c r="J750" s="197"/>
      <c r="K750" s="197"/>
      <c r="L750" s="197"/>
      <c r="M750" s="197"/>
      <c r="N750" s="197"/>
      <c r="O750" s="197"/>
      <c r="P750" s="197"/>
      <c r="Q750" s="197"/>
      <c r="R750" s="197"/>
      <c r="S750" s="197"/>
      <c r="T750" s="197"/>
      <c r="U750" s="197"/>
      <c r="V750" s="197"/>
      <c r="W750" s="197"/>
      <c r="X750" s="197"/>
      <c r="Y750" s="197"/>
      <c r="Z750" s="197"/>
    </row>
    <row r="751" spans="1:26" ht="15.75" customHeight="1" x14ac:dyDescent="0.25">
      <c r="A751" s="227"/>
      <c r="B751" s="197"/>
      <c r="C751" s="197"/>
      <c r="D751" s="197"/>
      <c r="E751" s="197"/>
      <c r="F751" s="197"/>
      <c r="G751" s="197"/>
      <c r="H751" s="197"/>
      <c r="I751" s="197"/>
      <c r="J751" s="197"/>
      <c r="K751" s="197"/>
      <c r="L751" s="197"/>
      <c r="M751" s="197"/>
      <c r="N751" s="197"/>
      <c r="O751" s="197"/>
      <c r="P751" s="197"/>
      <c r="Q751" s="197"/>
      <c r="R751" s="197"/>
      <c r="S751" s="197"/>
      <c r="T751" s="197"/>
      <c r="U751" s="197"/>
      <c r="V751" s="197"/>
      <c r="W751" s="197"/>
      <c r="X751" s="197"/>
      <c r="Y751" s="197"/>
      <c r="Z751" s="197"/>
    </row>
    <row r="752" spans="1:26" ht="15.75" customHeight="1" x14ac:dyDescent="0.25">
      <c r="A752" s="227"/>
      <c r="B752" s="197"/>
      <c r="C752" s="197"/>
      <c r="D752" s="197"/>
      <c r="E752" s="197"/>
      <c r="F752" s="197"/>
      <c r="G752" s="197"/>
      <c r="H752" s="197"/>
      <c r="I752" s="197"/>
      <c r="J752" s="197"/>
      <c r="K752" s="197"/>
      <c r="L752" s="197"/>
      <c r="M752" s="197"/>
      <c r="N752" s="197"/>
      <c r="O752" s="197"/>
      <c r="P752" s="197"/>
      <c r="Q752" s="197"/>
      <c r="R752" s="197"/>
      <c r="S752" s="197"/>
      <c r="T752" s="197"/>
      <c r="U752" s="197"/>
      <c r="V752" s="197"/>
      <c r="W752" s="197"/>
      <c r="X752" s="197"/>
      <c r="Y752" s="197"/>
      <c r="Z752" s="197"/>
    </row>
    <row r="753" spans="1:26" ht="15.75" customHeight="1" x14ac:dyDescent="0.25">
      <c r="A753" s="227"/>
      <c r="B753" s="197"/>
      <c r="C753" s="197"/>
      <c r="D753" s="197"/>
      <c r="E753" s="197"/>
      <c r="F753" s="197"/>
      <c r="G753" s="197"/>
      <c r="H753" s="197"/>
      <c r="I753" s="197"/>
      <c r="J753" s="197"/>
      <c r="K753" s="197"/>
      <c r="L753" s="197"/>
      <c r="M753" s="197"/>
      <c r="N753" s="197"/>
      <c r="O753" s="197"/>
      <c r="P753" s="197"/>
      <c r="Q753" s="197"/>
      <c r="R753" s="197"/>
      <c r="S753" s="197"/>
      <c r="T753" s="197"/>
      <c r="U753" s="197"/>
      <c r="V753" s="197"/>
      <c r="W753" s="197"/>
      <c r="X753" s="197"/>
      <c r="Y753" s="197"/>
      <c r="Z753" s="197"/>
    </row>
    <row r="754" spans="1:26" ht="15.75" customHeight="1" x14ac:dyDescent="0.25">
      <c r="A754" s="227"/>
      <c r="B754" s="197"/>
      <c r="C754" s="197"/>
      <c r="D754" s="197"/>
      <c r="E754" s="197"/>
      <c r="F754" s="197"/>
      <c r="G754" s="197"/>
      <c r="H754" s="197"/>
      <c r="I754" s="197"/>
      <c r="J754" s="197"/>
      <c r="K754" s="197"/>
      <c r="L754" s="197"/>
      <c r="M754" s="197"/>
      <c r="N754" s="197"/>
      <c r="O754" s="197"/>
      <c r="P754" s="197"/>
      <c r="Q754" s="197"/>
      <c r="R754" s="197"/>
      <c r="S754" s="197"/>
      <c r="T754" s="197"/>
      <c r="U754" s="197"/>
      <c r="V754" s="197"/>
      <c r="W754" s="197"/>
      <c r="X754" s="197"/>
      <c r="Y754" s="197"/>
      <c r="Z754" s="197"/>
    </row>
    <row r="755" spans="1:26" ht="15.75" customHeight="1" x14ac:dyDescent="0.25">
      <c r="A755" s="227"/>
      <c r="B755" s="197"/>
      <c r="C755" s="197"/>
      <c r="D755" s="197"/>
      <c r="E755" s="197"/>
      <c r="F755" s="197"/>
      <c r="G755" s="197"/>
      <c r="H755" s="197"/>
      <c r="I755" s="197"/>
      <c r="J755" s="197"/>
      <c r="K755" s="197"/>
      <c r="L755" s="197"/>
      <c r="M755" s="197"/>
      <c r="N755" s="197"/>
      <c r="O755" s="197"/>
      <c r="P755" s="197"/>
      <c r="Q755" s="197"/>
      <c r="R755" s="197"/>
      <c r="S755" s="197"/>
      <c r="T755" s="197"/>
      <c r="U755" s="197"/>
      <c r="V755" s="197"/>
      <c r="W755" s="197"/>
      <c r="X755" s="197"/>
      <c r="Y755" s="197"/>
      <c r="Z755" s="197"/>
    </row>
    <row r="756" spans="1:26" ht="15.75" customHeight="1" x14ac:dyDescent="0.25">
      <c r="A756" s="227"/>
      <c r="B756" s="197"/>
      <c r="C756" s="197"/>
      <c r="D756" s="197"/>
      <c r="E756" s="197"/>
      <c r="F756" s="197"/>
      <c r="G756" s="197"/>
      <c r="H756" s="197"/>
      <c r="I756" s="197"/>
      <c r="J756" s="197"/>
      <c r="K756" s="197"/>
      <c r="L756" s="197"/>
      <c r="M756" s="197"/>
      <c r="N756" s="197"/>
      <c r="O756" s="197"/>
      <c r="P756" s="197"/>
      <c r="Q756" s="197"/>
      <c r="R756" s="197"/>
      <c r="S756" s="197"/>
      <c r="T756" s="197"/>
      <c r="U756" s="197"/>
      <c r="V756" s="197"/>
      <c r="W756" s="197"/>
      <c r="X756" s="197"/>
      <c r="Y756" s="197"/>
      <c r="Z756" s="197"/>
    </row>
    <row r="757" spans="1:26" ht="15.75" customHeight="1" x14ac:dyDescent="0.25">
      <c r="A757" s="227"/>
      <c r="B757" s="197"/>
      <c r="C757" s="197"/>
      <c r="D757" s="197"/>
      <c r="E757" s="197"/>
      <c r="F757" s="197"/>
      <c r="G757" s="197"/>
      <c r="H757" s="197"/>
      <c r="I757" s="197"/>
      <c r="J757" s="197"/>
      <c r="K757" s="197"/>
      <c r="L757" s="197"/>
      <c r="M757" s="197"/>
      <c r="N757" s="197"/>
      <c r="O757" s="197"/>
      <c r="P757" s="197"/>
      <c r="Q757" s="197"/>
      <c r="R757" s="197"/>
      <c r="S757" s="197"/>
      <c r="T757" s="197"/>
      <c r="U757" s="197"/>
      <c r="V757" s="197"/>
      <c r="W757" s="197"/>
      <c r="X757" s="197"/>
      <c r="Y757" s="197"/>
      <c r="Z757" s="197"/>
    </row>
    <row r="758" spans="1:26" ht="15.75" customHeight="1" x14ac:dyDescent="0.25">
      <c r="A758" s="227"/>
      <c r="B758" s="197"/>
      <c r="C758" s="197"/>
      <c r="D758" s="197"/>
      <c r="E758" s="197"/>
      <c r="F758" s="197"/>
      <c r="G758" s="197"/>
      <c r="H758" s="197"/>
      <c r="I758" s="197"/>
      <c r="J758" s="197"/>
      <c r="K758" s="197"/>
      <c r="L758" s="197"/>
      <c r="M758" s="197"/>
      <c r="N758" s="197"/>
      <c r="O758" s="197"/>
      <c r="P758" s="197"/>
      <c r="Q758" s="197"/>
      <c r="R758" s="197"/>
      <c r="S758" s="197"/>
      <c r="T758" s="197"/>
      <c r="U758" s="197"/>
      <c r="V758" s="197"/>
      <c r="W758" s="197"/>
      <c r="X758" s="197"/>
      <c r="Y758" s="197"/>
      <c r="Z758" s="197"/>
    </row>
    <row r="759" spans="1:26" ht="15.75" customHeight="1" x14ac:dyDescent="0.25">
      <c r="A759" s="227"/>
      <c r="B759" s="197"/>
      <c r="C759" s="197"/>
      <c r="D759" s="197"/>
      <c r="E759" s="197"/>
      <c r="F759" s="197"/>
      <c r="G759" s="197"/>
      <c r="H759" s="197"/>
      <c r="I759" s="197"/>
      <c r="J759" s="197"/>
      <c r="K759" s="197"/>
      <c r="L759" s="197"/>
      <c r="M759" s="197"/>
      <c r="N759" s="197"/>
      <c r="O759" s="197"/>
      <c r="P759" s="197"/>
      <c r="Q759" s="197"/>
      <c r="R759" s="197"/>
      <c r="S759" s="197"/>
      <c r="T759" s="197"/>
      <c r="U759" s="197"/>
      <c r="V759" s="197"/>
      <c r="W759" s="197"/>
      <c r="X759" s="197"/>
      <c r="Y759" s="197"/>
      <c r="Z759" s="197"/>
    </row>
    <row r="760" spans="1:26" ht="15.75" customHeight="1" x14ac:dyDescent="0.25">
      <c r="A760" s="227"/>
      <c r="B760" s="197"/>
      <c r="C760" s="197"/>
      <c r="D760" s="197"/>
      <c r="E760" s="197"/>
      <c r="F760" s="197"/>
      <c r="G760" s="197"/>
      <c r="H760" s="197"/>
      <c r="I760" s="197"/>
      <c r="J760" s="197"/>
      <c r="K760" s="197"/>
      <c r="L760" s="197"/>
      <c r="M760" s="197"/>
      <c r="N760" s="197"/>
      <c r="O760" s="197"/>
      <c r="P760" s="197"/>
      <c r="Q760" s="197"/>
      <c r="R760" s="197"/>
      <c r="S760" s="197"/>
      <c r="T760" s="197"/>
      <c r="U760" s="197"/>
      <c r="V760" s="197"/>
      <c r="W760" s="197"/>
      <c r="X760" s="197"/>
      <c r="Y760" s="197"/>
      <c r="Z760" s="197"/>
    </row>
    <row r="761" spans="1:26" ht="15.75" customHeight="1" x14ac:dyDescent="0.25">
      <c r="A761" s="227"/>
      <c r="B761" s="197"/>
      <c r="C761" s="197"/>
      <c r="D761" s="197"/>
      <c r="E761" s="197"/>
      <c r="F761" s="197"/>
      <c r="G761" s="197"/>
      <c r="H761" s="197"/>
      <c r="I761" s="197"/>
      <c r="J761" s="197"/>
      <c r="K761" s="197"/>
      <c r="L761" s="197"/>
      <c r="M761" s="197"/>
      <c r="N761" s="197"/>
      <c r="O761" s="197"/>
      <c r="P761" s="197"/>
      <c r="Q761" s="197"/>
      <c r="R761" s="197"/>
      <c r="S761" s="197"/>
      <c r="T761" s="197"/>
      <c r="U761" s="197"/>
      <c r="V761" s="197"/>
      <c r="W761" s="197"/>
      <c r="X761" s="197"/>
      <c r="Y761" s="197"/>
      <c r="Z761" s="197"/>
    </row>
    <row r="762" spans="1:26" ht="15.75" customHeight="1" x14ac:dyDescent="0.25">
      <c r="A762" s="227"/>
      <c r="B762" s="197"/>
      <c r="C762" s="197"/>
      <c r="D762" s="197"/>
      <c r="E762" s="197"/>
      <c r="F762" s="197"/>
      <c r="G762" s="197"/>
      <c r="H762" s="197"/>
      <c r="I762" s="197"/>
      <c r="J762" s="197"/>
      <c r="K762" s="197"/>
      <c r="L762" s="197"/>
      <c r="M762" s="197"/>
      <c r="N762" s="197"/>
      <c r="O762" s="197"/>
      <c r="P762" s="197"/>
      <c r="Q762" s="197"/>
      <c r="R762" s="197"/>
      <c r="S762" s="197"/>
      <c r="T762" s="197"/>
      <c r="U762" s="197"/>
      <c r="V762" s="197"/>
      <c r="W762" s="197"/>
      <c r="X762" s="197"/>
      <c r="Y762" s="197"/>
      <c r="Z762" s="197"/>
    </row>
    <row r="763" spans="1:26" ht="15.75" customHeight="1" x14ac:dyDescent="0.25">
      <c r="A763" s="227"/>
      <c r="B763" s="197"/>
      <c r="C763" s="197"/>
      <c r="D763" s="197"/>
      <c r="E763" s="197"/>
      <c r="F763" s="197"/>
      <c r="G763" s="197"/>
      <c r="H763" s="197"/>
      <c r="I763" s="197"/>
      <c r="J763" s="197"/>
      <c r="K763" s="197"/>
      <c r="L763" s="197"/>
      <c r="M763" s="197"/>
      <c r="N763" s="197"/>
      <c r="O763" s="197"/>
      <c r="P763" s="197"/>
      <c r="Q763" s="197"/>
      <c r="R763" s="197"/>
      <c r="S763" s="197"/>
      <c r="T763" s="197"/>
      <c r="U763" s="197"/>
      <c r="V763" s="197"/>
      <c r="W763" s="197"/>
      <c r="X763" s="197"/>
      <c r="Y763" s="197"/>
      <c r="Z763" s="197"/>
    </row>
    <row r="764" spans="1:26" ht="15.75" customHeight="1" x14ac:dyDescent="0.25">
      <c r="A764" s="227"/>
      <c r="B764" s="197"/>
      <c r="C764" s="197"/>
      <c r="D764" s="197"/>
      <c r="E764" s="197"/>
      <c r="F764" s="197"/>
      <c r="G764" s="197"/>
      <c r="H764" s="197"/>
      <c r="I764" s="197"/>
      <c r="J764" s="197"/>
      <c r="K764" s="197"/>
      <c r="L764" s="197"/>
      <c r="M764" s="197"/>
      <c r="N764" s="197"/>
      <c r="O764" s="197"/>
      <c r="P764" s="197"/>
      <c r="Q764" s="197"/>
      <c r="R764" s="197"/>
      <c r="S764" s="197"/>
      <c r="T764" s="197"/>
      <c r="U764" s="197"/>
      <c r="V764" s="197"/>
      <c r="W764" s="197"/>
      <c r="X764" s="197"/>
      <c r="Y764" s="197"/>
      <c r="Z764" s="197"/>
    </row>
    <row r="765" spans="1:26" ht="15.75" customHeight="1" x14ac:dyDescent="0.25">
      <c r="A765" s="227"/>
      <c r="B765" s="197"/>
      <c r="C765" s="197"/>
      <c r="D765" s="197"/>
      <c r="E765" s="197"/>
      <c r="F765" s="197"/>
      <c r="G765" s="197"/>
      <c r="H765" s="197"/>
      <c r="I765" s="197"/>
      <c r="J765" s="197"/>
      <c r="K765" s="197"/>
      <c r="L765" s="197"/>
      <c r="M765" s="197"/>
      <c r="N765" s="197"/>
      <c r="O765" s="197"/>
      <c r="P765" s="197"/>
      <c r="Q765" s="197"/>
      <c r="R765" s="197"/>
      <c r="S765" s="197"/>
      <c r="T765" s="197"/>
      <c r="U765" s="197"/>
      <c r="V765" s="197"/>
      <c r="W765" s="197"/>
      <c r="X765" s="197"/>
      <c r="Y765" s="197"/>
      <c r="Z765" s="197"/>
    </row>
    <row r="766" spans="1:26" ht="15.75" customHeight="1" x14ac:dyDescent="0.25">
      <c r="A766" s="227"/>
      <c r="B766" s="197"/>
      <c r="C766" s="197"/>
      <c r="D766" s="197"/>
      <c r="E766" s="197"/>
      <c r="F766" s="197"/>
      <c r="G766" s="197"/>
      <c r="H766" s="197"/>
      <c r="I766" s="197"/>
      <c r="J766" s="197"/>
      <c r="K766" s="197"/>
      <c r="L766" s="197"/>
      <c r="M766" s="197"/>
      <c r="N766" s="197"/>
      <c r="O766" s="197"/>
      <c r="P766" s="197"/>
      <c r="Q766" s="197"/>
      <c r="R766" s="197"/>
      <c r="S766" s="197"/>
      <c r="T766" s="197"/>
      <c r="U766" s="197"/>
      <c r="V766" s="197"/>
      <c r="W766" s="197"/>
      <c r="X766" s="197"/>
      <c r="Y766" s="197"/>
      <c r="Z766" s="197"/>
    </row>
    <row r="767" spans="1:26" ht="15.75" customHeight="1" x14ac:dyDescent="0.25">
      <c r="A767" s="227"/>
      <c r="B767" s="197"/>
      <c r="C767" s="197"/>
      <c r="D767" s="197"/>
      <c r="E767" s="197"/>
      <c r="F767" s="197"/>
      <c r="G767" s="197"/>
      <c r="H767" s="197"/>
      <c r="I767" s="197"/>
      <c r="J767" s="197"/>
      <c r="K767" s="197"/>
      <c r="L767" s="197"/>
      <c r="M767" s="197"/>
      <c r="N767" s="197"/>
      <c r="O767" s="197"/>
      <c r="P767" s="197"/>
      <c r="Q767" s="197"/>
      <c r="R767" s="197"/>
      <c r="S767" s="197"/>
      <c r="T767" s="197"/>
      <c r="U767" s="197"/>
      <c r="V767" s="197"/>
      <c r="W767" s="197"/>
      <c r="X767" s="197"/>
      <c r="Y767" s="197"/>
      <c r="Z767" s="197"/>
    </row>
    <row r="768" spans="1:26" ht="15.75" customHeight="1" x14ac:dyDescent="0.25">
      <c r="A768" s="227"/>
      <c r="B768" s="197"/>
      <c r="C768" s="197"/>
      <c r="D768" s="197"/>
      <c r="E768" s="197"/>
      <c r="F768" s="197"/>
      <c r="G768" s="197"/>
      <c r="H768" s="197"/>
      <c r="I768" s="197"/>
      <c r="J768" s="197"/>
      <c r="K768" s="197"/>
      <c r="L768" s="197"/>
      <c r="M768" s="197"/>
      <c r="N768" s="197"/>
      <c r="O768" s="197"/>
      <c r="P768" s="197"/>
      <c r="Q768" s="197"/>
      <c r="R768" s="197"/>
      <c r="S768" s="197"/>
      <c r="T768" s="197"/>
      <c r="U768" s="197"/>
      <c r="V768" s="197"/>
      <c r="W768" s="197"/>
      <c r="X768" s="197"/>
      <c r="Y768" s="197"/>
      <c r="Z768" s="197"/>
    </row>
    <row r="769" spans="1:26" ht="15.75" customHeight="1" x14ac:dyDescent="0.25">
      <c r="A769" s="227"/>
      <c r="B769" s="197"/>
      <c r="C769" s="197"/>
      <c r="D769" s="197"/>
      <c r="E769" s="197"/>
      <c r="F769" s="197"/>
      <c r="G769" s="197"/>
      <c r="H769" s="197"/>
      <c r="I769" s="197"/>
      <c r="J769" s="197"/>
      <c r="K769" s="197"/>
      <c r="L769" s="197"/>
      <c r="M769" s="197"/>
      <c r="N769" s="197"/>
      <c r="O769" s="197"/>
      <c r="P769" s="197"/>
      <c r="Q769" s="197"/>
      <c r="R769" s="197"/>
      <c r="S769" s="197"/>
      <c r="T769" s="197"/>
      <c r="U769" s="197"/>
      <c r="V769" s="197"/>
      <c r="W769" s="197"/>
      <c r="X769" s="197"/>
      <c r="Y769" s="197"/>
      <c r="Z769" s="197"/>
    </row>
    <row r="770" spans="1:26" ht="15.75" customHeight="1" x14ac:dyDescent="0.25">
      <c r="A770" s="227"/>
      <c r="B770" s="197"/>
      <c r="C770" s="197"/>
      <c r="D770" s="197"/>
      <c r="E770" s="197"/>
      <c r="F770" s="197"/>
      <c r="G770" s="197"/>
      <c r="H770" s="197"/>
      <c r="I770" s="197"/>
      <c r="J770" s="197"/>
      <c r="K770" s="197"/>
      <c r="L770" s="197"/>
      <c r="M770" s="197"/>
      <c r="N770" s="197"/>
      <c r="O770" s="197"/>
      <c r="P770" s="197"/>
      <c r="Q770" s="197"/>
      <c r="R770" s="197"/>
      <c r="S770" s="197"/>
      <c r="T770" s="197"/>
      <c r="U770" s="197"/>
      <c r="V770" s="197"/>
      <c r="W770" s="197"/>
      <c r="X770" s="197"/>
      <c r="Y770" s="197"/>
      <c r="Z770" s="197"/>
    </row>
    <row r="771" spans="1:26" ht="15.75" customHeight="1" x14ac:dyDescent="0.25">
      <c r="A771" s="227"/>
      <c r="B771" s="197"/>
      <c r="C771" s="197"/>
      <c r="D771" s="197"/>
      <c r="E771" s="197"/>
      <c r="F771" s="197"/>
      <c r="G771" s="197"/>
      <c r="H771" s="197"/>
      <c r="I771" s="197"/>
      <c r="J771" s="197"/>
      <c r="K771" s="197"/>
      <c r="L771" s="197"/>
      <c r="M771" s="197"/>
      <c r="N771" s="197"/>
      <c r="O771" s="197"/>
      <c r="P771" s="197"/>
      <c r="Q771" s="197"/>
      <c r="R771" s="197"/>
      <c r="S771" s="197"/>
      <c r="T771" s="197"/>
      <c r="U771" s="197"/>
      <c r="V771" s="197"/>
      <c r="W771" s="197"/>
      <c r="X771" s="197"/>
      <c r="Y771" s="197"/>
      <c r="Z771" s="197"/>
    </row>
    <row r="772" spans="1:26" ht="15.75" customHeight="1" x14ac:dyDescent="0.25">
      <c r="A772" s="227"/>
      <c r="B772" s="197"/>
      <c r="C772" s="197"/>
      <c r="D772" s="197"/>
      <c r="E772" s="197"/>
      <c r="F772" s="197"/>
      <c r="G772" s="197"/>
      <c r="H772" s="197"/>
      <c r="I772" s="197"/>
      <c r="J772" s="197"/>
      <c r="K772" s="197"/>
      <c r="L772" s="197"/>
      <c r="M772" s="197"/>
      <c r="N772" s="197"/>
      <c r="O772" s="197"/>
      <c r="P772" s="197"/>
      <c r="Q772" s="197"/>
      <c r="R772" s="197"/>
      <c r="S772" s="197"/>
      <c r="T772" s="197"/>
      <c r="U772" s="197"/>
      <c r="V772" s="197"/>
      <c r="W772" s="197"/>
      <c r="X772" s="197"/>
      <c r="Y772" s="197"/>
      <c r="Z772" s="197"/>
    </row>
    <row r="773" spans="1:26" ht="15.75" customHeight="1" x14ac:dyDescent="0.25">
      <c r="A773" s="227"/>
      <c r="B773" s="197"/>
      <c r="C773" s="197"/>
      <c r="D773" s="197"/>
      <c r="E773" s="197"/>
      <c r="F773" s="197"/>
      <c r="G773" s="197"/>
      <c r="H773" s="197"/>
      <c r="I773" s="197"/>
      <c r="J773" s="197"/>
      <c r="K773" s="197"/>
      <c r="L773" s="197"/>
      <c r="M773" s="197"/>
      <c r="N773" s="197"/>
      <c r="O773" s="197"/>
      <c r="P773" s="197"/>
      <c r="Q773" s="197"/>
      <c r="R773" s="197"/>
      <c r="S773" s="197"/>
      <c r="T773" s="197"/>
      <c r="U773" s="197"/>
      <c r="V773" s="197"/>
      <c r="W773" s="197"/>
      <c r="X773" s="197"/>
      <c r="Y773" s="197"/>
      <c r="Z773" s="197"/>
    </row>
    <row r="774" spans="1:26" ht="15.75" customHeight="1" x14ac:dyDescent="0.25">
      <c r="A774" s="227"/>
      <c r="B774" s="197"/>
      <c r="C774" s="197"/>
      <c r="D774" s="197"/>
      <c r="E774" s="197"/>
      <c r="F774" s="197"/>
      <c r="G774" s="197"/>
      <c r="H774" s="197"/>
      <c r="I774" s="197"/>
      <c r="J774" s="197"/>
      <c r="K774" s="197"/>
      <c r="L774" s="197"/>
      <c r="M774" s="197"/>
      <c r="N774" s="197"/>
      <c r="O774" s="197"/>
      <c r="P774" s="197"/>
      <c r="Q774" s="197"/>
      <c r="R774" s="197"/>
      <c r="S774" s="197"/>
      <c r="T774" s="197"/>
      <c r="U774" s="197"/>
      <c r="V774" s="197"/>
      <c r="W774" s="197"/>
      <c r="X774" s="197"/>
      <c r="Y774" s="197"/>
      <c r="Z774" s="197"/>
    </row>
    <row r="775" spans="1:26" ht="15.75" customHeight="1" x14ac:dyDescent="0.25">
      <c r="A775" s="227"/>
      <c r="B775" s="197"/>
      <c r="C775" s="197"/>
      <c r="D775" s="197"/>
      <c r="E775" s="197"/>
      <c r="F775" s="197"/>
      <c r="G775" s="197"/>
      <c r="H775" s="197"/>
      <c r="I775" s="197"/>
      <c r="J775" s="197"/>
      <c r="K775" s="197"/>
      <c r="L775" s="197"/>
      <c r="M775" s="197"/>
      <c r="N775" s="197"/>
      <c r="O775" s="197"/>
      <c r="P775" s="197"/>
      <c r="Q775" s="197"/>
      <c r="R775" s="197"/>
      <c r="S775" s="197"/>
      <c r="T775" s="197"/>
      <c r="U775" s="197"/>
      <c r="V775" s="197"/>
      <c r="W775" s="197"/>
      <c r="X775" s="197"/>
      <c r="Y775" s="197"/>
      <c r="Z775" s="197"/>
    </row>
    <row r="776" spans="1:26" ht="15.75" customHeight="1" x14ac:dyDescent="0.25">
      <c r="A776" s="227"/>
      <c r="B776" s="197"/>
      <c r="C776" s="197"/>
      <c r="D776" s="197"/>
      <c r="E776" s="197"/>
      <c r="F776" s="197"/>
      <c r="G776" s="197"/>
      <c r="H776" s="197"/>
      <c r="I776" s="197"/>
      <c r="J776" s="197"/>
      <c r="K776" s="197"/>
      <c r="L776" s="197"/>
      <c r="M776" s="197"/>
      <c r="N776" s="197"/>
      <c r="O776" s="197"/>
      <c r="P776" s="197"/>
      <c r="Q776" s="197"/>
      <c r="R776" s="197"/>
      <c r="S776" s="197"/>
      <c r="T776" s="197"/>
      <c r="U776" s="197"/>
      <c r="V776" s="197"/>
      <c r="W776" s="197"/>
      <c r="X776" s="197"/>
      <c r="Y776" s="197"/>
      <c r="Z776" s="197"/>
    </row>
    <row r="777" spans="1:26" ht="15.75" customHeight="1" x14ac:dyDescent="0.25">
      <c r="A777" s="227"/>
      <c r="B777" s="197"/>
      <c r="C777" s="197"/>
      <c r="D777" s="197"/>
      <c r="E777" s="197"/>
      <c r="F777" s="197"/>
      <c r="G777" s="197"/>
      <c r="H777" s="197"/>
      <c r="I777" s="197"/>
      <c r="J777" s="197"/>
      <c r="K777" s="197"/>
      <c r="L777" s="197"/>
      <c r="M777" s="197"/>
      <c r="N777" s="197"/>
      <c r="O777" s="197"/>
      <c r="P777" s="197"/>
      <c r="Q777" s="197"/>
      <c r="R777" s="197"/>
      <c r="S777" s="197"/>
      <c r="T777" s="197"/>
      <c r="U777" s="197"/>
      <c r="V777" s="197"/>
      <c r="W777" s="197"/>
      <c r="X777" s="197"/>
      <c r="Y777" s="197"/>
      <c r="Z777" s="197"/>
    </row>
    <row r="778" spans="1:26" ht="15.75" customHeight="1" x14ac:dyDescent="0.25">
      <c r="A778" s="227"/>
      <c r="B778" s="197"/>
      <c r="C778" s="197"/>
      <c r="D778" s="197"/>
      <c r="E778" s="197"/>
      <c r="F778" s="197"/>
      <c r="G778" s="197"/>
      <c r="H778" s="197"/>
      <c r="I778" s="197"/>
      <c r="J778" s="197"/>
      <c r="K778" s="197"/>
      <c r="L778" s="197"/>
      <c r="M778" s="197"/>
      <c r="N778" s="197"/>
      <c r="O778" s="197"/>
      <c r="P778" s="197"/>
      <c r="Q778" s="197"/>
      <c r="R778" s="197"/>
      <c r="S778" s="197"/>
      <c r="T778" s="197"/>
      <c r="U778" s="197"/>
      <c r="V778" s="197"/>
      <c r="W778" s="197"/>
      <c r="X778" s="197"/>
      <c r="Y778" s="197"/>
      <c r="Z778" s="197"/>
    </row>
    <row r="779" spans="1:26" ht="15.75" customHeight="1" x14ac:dyDescent="0.25">
      <c r="A779" s="227"/>
      <c r="B779" s="197"/>
      <c r="C779" s="197"/>
      <c r="D779" s="197"/>
      <c r="E779" s="197"/>
      <c r="F779" s="197"/>
      <c r="G779" s="197"/>
      <c r="H779" s="197"/>
      <c r="I779" s="197"/>
      <c r="J779" s="197"/>
      <c r="K779" s="197"/>
      <c r="L779" s="197"/>
      <c r="M779" s="197"/>
      <c r="N779" s="197"/>
      <c r="O779" s="197"/>
      <c r="P779" s="197"/>
      <c r="Q779" s="197"/>
      <c r="R779" s="197"/>
      <c r="S779" s="197"/>
      <c r="T779" s="197"/>
      <c r="U779" s="197"/>
      <c r="V779" s="197"/>
      <c r="W779" s="197"/>
      <c r="X779" s="197"/>
      <c r="Y779" s="197"/>
      <c r="Z779" s="197"/>
    </row>
    <row r="780" spans="1:26" ht="15.75" customHeight="1" x14ac:dyDescent="0.25">
      <c r="A780" s="227"/>
      <c r="B780" s="197"/>
      <c r="C780" s="197"/>
      <c r="D780" s="197"/>
      <c r="E780" s="197"/>
      <c r="F780" s="197"/>
      <c r="G780" s="197"/>
      <c r="H780" s="197"/>
      <c r="I780" s="197"/>
      <c r="J780" s="197"/>
      <c r="K780" s="197"/>
      <c r="L780" s="197"/>
      <c r="M780" s="197"/>
      <c r="N780" s="197"/>
      <c r="O780" s="197"/>
      <c r="P780" s="197"/>
      <c r="Q780" s="197"/>
      <c r="R780" s="197"/>
      <c r="S780" s="197"/>
      <c r="T780" s="197"/>
      <c r="U780" s="197"/>
      <c r="V780" s="197"/>
      <c r="W780" s="197"/>
      <c r="X780" s="197"/>
      <c r="Y780" s="197"/>
      <c r="Z780" s="197"/>
    </row>
    <row r="781" spans="1:26" ht="15.75" customHeight="1" x14ac:dyDescent="0.25">
      <c r="A781" s="227"/>
      <c r="B781" s="197"/>
      <c r="C781" s="197"/>
      <c r="D781" s="197"/>
      <c r="E781" s="197"/>
      <c r="F781" s="197"/>
      <c r="G781" s="197"/>
      <c r="H781" s="197"/>
      <c r="I781" s="197"/>
      <c r="J781" s="197"/>
      <c r="K781" s="197"/>
      <c r="L781" s="197"/>
      <c r="M781" s="197"/>
      <c r="N781" s="197"/>
      <c r="O781" s="197"/>
      <c r="P781" s="197"/>
      <c r="Q781" s="197"/>
      <c r="R781" s="197"/>
      <c r="S781" s="197"/>
      <c r="T781" s="197"/>
      <c r="U781" s="197"/>
      <c r="V781" s="197"/>
      <c r="W781" s="197"/>
      <c r="X781" s="197"/>
      <c r="Y781" s="197"/>
      <c r="Z781" s="197"/>
    </row>
    <row r="782" spans="1:26" ht="15.75" customHeight="1" x14ac:dyDescent="0.25">
      <c r="A782" s="227"/>
      <c r="B782" s="197"/>
      <c r="C782" s="197"/>
      <c r="D782" s="197"/>
      <c r="E782" s="197"/>
      <c r="F782" s="197"/>
      <c r="G782" s="197"/>
      <c r="H782" s="197"/>
      <c r="I782" s="197"/>
      <c r="J782" s="197"/>
      <c r="K782" s="197"/>
      <c r="L782" s="197"/>
      <c r="M782" s="197"/>
      <c r="N782" s="197"/>
      <c r="O782" s="197"/>
      <c r="P782" s="197"/>
      <c r="Q782" s="197"/>
      <c r="R782" s="197"/>
      <c r="S782" s="197"/>
      <c r="T782" s="197"/>
      <c r="U782" s="197"/>
      <c r="V782" s="197"/>
      <c r="W782" s="197"/>
      <c r="X782" s="197"/>
      <c r="Y782" s="197"/>
      <c r="Z782" s="197"/>
    </row>
    <row r="783" spans="1:26" ht="15.75" customHeight="1" x14ac:dyDescent="0.25">
      <c r="A783" s="227"/>
      <c r="B783" s="197"/>
      <c r="C783" s="197"/>
      <c r="D783" s="197"/>
      <c r="E783" s="197"/>
      <c r="F783" s="197"/>
      <c r="G783" s="197"/>
      <c r="H783" s="197"/>
      <c r="I783" s="197"/>
      <c r="J783" s="197"/>
      <c r="K783" s="197"/>
      <c r="L783" s="197"/>
      <c r="M783" s="197"/>
      <c r="N783" s="197"/>
      <c r="O783" s="197"/>
      <c r="P783" s="197"/>
      <c r="Q783" s="197"/>
      <c r="R783" s="197"/>
      <c r="S783" s="197"/>
      <c r="T783" s="197"/>
      <c r="U783" s="197"/>
      <c r="V783" s="197"/>
      <c r="W783" s="197"/>
      <c r="X783" s="197"/>
      <c r="Y783" s="197"/>
      <c r="Z783" s="197"/>
    </row>
    <row r="784" spans="1:26" ht="15.75" customHeight="1" x14ac:dyDescent="0.25">
      <c r="A784" s="227"/>
      <c r="B784" s="197"/>
      <c r="C784" s="197"/>
      <c r="D784" s="197"/>
      <c r="E784" s="197"/>
      <c r="F784" s="197"/>
      <c r="G784" s="197"/>
      <c r="H784" s="197"/>
      <c r="I784" s="197"/>
      <c r="J784" s="197"/>
      <c r="K784" s="197"/>
      <c r="L784" s="197"/>
      <c r="M784" s="197"/>
      <c r="N784" s="197"/>
      <c r="O784" s="197"/>
      <c r="P784" s="197"/>
      <c r="Q784" s="197"/>
      <c r="R784" s="197"/>
      <c r="S784" s="197"/>
      <c r="T784" s="197"/>
      <c r="U784" s="197"/>
      <c r="V784" s="197"/>
      <c r="W784" s="197"/>
      <c r="X784" s="197"/>
      <c r="Y784" s="197"/>
      <c r="Z784" s="197"/>
    </row>
    <row r="785" spans="1:26" ht="15.75" customHeight="1" x14ac:dyDescent="0.25">
      <c r="A785" s="227"/>
      <c r="B785" s="197"/>
      <c r="C785" s="197"/>
      <c r="D785" s="197"/>
      <c r="E785" s="197"/>
      <c r="F785" s="197"/>
      <c r="G785" s="197"/>
      <c r="H785" s="197"/>
      <c r="I785" s="197"/>
      <c r="J785" s="197"/>
      <c r="K785" s="197"/>
      <c r="L785" s="197"/>
      <c r="M785" s="197"/>
      <c r="N785" s="197"/>
      <c r="O785" s="197"/>
      <c r="P785" s="197"/>
      <c r="Q785" s="197"/>
      <c r="R785" s="197"/>
      <c r="S785" s="197"/>
      <c r="T785" s="197"/>
      <c r="U785" s="197"/>
      <c r="V785" s="197"/>
      <c r="W785" s="197"/>
      <c r="X785" s="197"/>
      <c r="Y785" s="197"/>
      <c r="Z785" s="197"/>
    </row>
    <row r="786" spans="1:26" ht="15.75" customHeight="1" x14ac:dyDescent="0.25">
      <c r="A786" s="227"/>
      <c r="B786" s="197"/>
      <c r="C786" s="197"/>
      <c r="D786" s="197"/>
      <c r="E786" s="197"/>
      <c r="F786" s="197"/>
      <c r="G786" s="197"/>
      <c r="H786" s="197"/>
      <c r="I786" s="197"/>
      <c r="J786" s="197"/>
      <c r="K786" s="197"/>
      <c r="L786" s="197"/>
      <c r="M786" s="197"/>
      <c r="N786" s="197"/>
      <c r="O786" s="197"/>
      <c r="P786" s="197"/>
      <c r="Q786" s="197"/>
      <c r="R786" s="197"/>
      <c r="S786" s="197"/>
      <c r="T786" s="197"/>
      <c r="U786" s="197"/>
      <c r="V786" s="197"/>
      <c r="W786" s="197"/>
      <c r="X786" s="197"/>
      <c r="Y786" s="197"/>
      <c r="Z786" s="197"/>
    </row>
    <row r="787" spans="1:26" ht="15.75" customHeight="1" x14ac:dyDescent="0.25">
      <c r="A787" s="227"/>
      <c r="B787" s="197"/>
      <c r="C787" s="197"/>
      <c r="D787" s="197"/>
      <c r="E787" s="197"/>
      <c r="F787" s="197"/>
      <c r="G787" s="197"/>
      <c r="H787" s="197"/>
      <c r="I787" s="197"/>
      <c r="J787" s="197"/>
      <c r="K787" s="197"/>
      <c r="L787" s="197"/>
      <c r="M787" s="197"/>
      <c r="N787" s="197"/>
      <c r="O787" s="197"/>
      <c r="P787" s="197"/>
      <c r="Q787" s="197"/>
      <c r="R787" s="197"/>
      <c r="S787" s="197"/>
      <c r="T787" s="197"/>
      <c r="U787" s="197"/>
      <c r="V787" s="197"/>
      <c r="W787" s="197"/>
      <c r="X787" s="197"/>
      <c r="Y787" s="197"/>
      <c r="Z787" s="197"/>
    </row>
    <row r="788" spans="1:26" ht="15.75" customHeight="1" x14ac:dyDescent="0.25">
      <c r="A788" s="227"/>
      <c r="B788" s="197"/>
      <c r="C788" s="197"/>
      <c r="D788" s="197"/>
      <c r="E788" s="197"/>
      <c r="F788" s="197"/>
      <c r="G788" s="197"/>
      <c r="H788" s="197"/>
      <c r="I788" s="197"/>
      <c r="J788" s="197"/>
      <c r="K788" s="197"/>
      <c r="L788" s="197"/>
      <c r="M788" s="197"/>
      <c r="N788" s="197"/>
      <c r="O788" s="197"/>
      <c r="P788" s="197"/>
      <c r="Q788" s="197"/>
      <c r="R788" s="197"/>
      <c r="S788" s="197"/>
      <c r="T788" s="197"/>
      <c r="U788" s="197"/>
      <c r="V788" s="197"/>
      <c r="W788" s="197"/>
      <c r="X788" s="197"/>
      <c r="Y788" s="197"/>
      <c r="Z788" s="197"/>
    </row>
    <row r="789" spans="1:26" ht="15.75" customHeight="1" x14ac:dyDescent="0.25">
      <c r="A789" s="227"/>
      <c r="B789" s="197"/>
      <c r="C789" s="197"/>
      <c r="D789" s="197"/>
      <c r="E789" s="197"/>
      <c r="F789" s="197"/>
      <c r="G789" s="197"/>
      <c r="H789" s="197"/>
      <c r="I789" s="197"/>
      <c r="J789" s="197"/>
      <c r="K789" s="197"/>
      <c r="L789" s="197"/>
      <c r="M789" s="197"/>
      <c r="N789" s="197"/>
      <c r="O789" s="197"/>
      <c r="P789" s="197"/>
      <c r="Q789" s="197"/>
      <c r="R789" s="197"/>
      <c r="S789" s="197"/>
      <c r="T789" s="197"/>
      <c r="U789" s="197"/>
      <c r="V789" s="197"/>
      <c r="W789" s="197"/>
      <c r="X789" s="197"/>
      <c r="Y789" s="197"/>
      <c r="Z789" s="197"/>
    </row>
    <row r="790" spans="1:26" ht="15.75" customHeight="1" x14ac:dyDescent="0.25">
      <c r="A790" s="227"/>
      <c r="B790" s="197"/>
      <c r="C790" s="197"/>
      <c r="D790" s="197"/>
      <c r="E790" s="197"/>
      <c r="F790" s="197"/>
      <c r="G790" s="197"/>
      <c r="H790" s="197"/>
      <c r="I790" s="197"/>
      <c r="J790" s="197"/>
      <c r="K790" s="197"/>
      <c r="L790" s="197"/>
      <c r="M790" s="197"/>
      <c r="N790" s="197"/>
      <c r="O790" s="197"/>
      <c r="P790" s="197"/>
      <c r="Q790" s="197"/>
      <c r="R790" s="197"/>
      <c r="S790" s="197"/>
      <c r="T790" s="197"/>
      <c r="U790" s="197"/>
      <c r="V790" s="197"/>
      <c r="W790" s="197"/>
      <c r="X790" s="197"/>
      <c r="Y790" s="197"/>
      <c r="Z790" s="197"/>
    </row>
    <row r="791" spans="1:26" ht="15.75" customHeight="1" x14ac:dyDescent="0.25">
      <c r="A791" s="227"/>
      <c r="B791" s="197"/>
      <c r="C791" s="197"/>
      <c r="D791" s="197"/>
      <c r="E791" s="197"/>
      <c r="F791" s="197"/>
      <c r="G791" s="197"/>
      <c r="H791" s="197"/>
      <c r="I791" s="197"/>
      <c r="J791" s="197"/>
      <c r="K791" s="197"/>
      <c r="L791" s="197"/>
      <c r="M791" s="197"/>
      <c r="N791" s="197"/>
      <c r="O791" s="197"/>
      <c r="P791" s="197"/>
      <c r="Q791" s="197"/>
      <c r="R791" s="197"/>
      <c r="S791" s="197"/>
      <c r="T791" s="197"/>
      <c r="U791" s="197"/>
      <c r="V791" s="197"/>
      <c r="W791" s="197"/>
      <c r="X791" s="197"/>
      <c r="Y791" s="197"/>
      <c r="Z791" s="197"/>
    </row>
    <row r="792" spans="1:26" ht="15.75" customHeight="1" x14ac:dyDescent="0.25">
      <c r="A792" s="227"/>
      <c r="B792" s="197"/>
      <c r="C792" s="197"/>
      <c r="D792" s="197"/>
      <c r="E792" s="197"/>
      <c r="F792" s="197"/>
      <c r="G792" s="197"/>
      <c r="H792" s="197"/>
      <c r="I792" s="197"/>
      <c r="J792" s="197"/>
      <c r="K792" s="197"/>
      <c r="L792" s="197"/>
      <c r="M792" s="197"/>
      <c r="N792" s="197"/>
      <c r="O792" s="197"/>
      <c r="P792" s="197"/>
      <c r="Q792" s="197"/>
      <c r="R792" s="197"/>
      <c r="S792" s="197"/>
      <c r="T792" s="197"/>
      <c r="U792" s="197"/>
      <c r="V792" s="197"/>
      <c r="W792" s="197"/>
      <c r="X792" s="197"/>
      <c r="Y792" s="197"/>
      <c r="Z792" s="197"/>
    </row>
    <row r="793" spans="1:26" ht="15.75" customHeight="1" x14ac:dyDescent="0.25">
      <c r="A793" s="227"/>
      <c r="B793" s="197"/>
      <c r="C793" s="197"/>
      <c r="D793" s="197"/>
      <c r="E793" s="197"/>
      <c r="F793" s="197"/>
      <c r="G793" s="197"/>
      <c r="H793" s="197"/>
      <c r="I793" s="197"/>
      <c r="J793" s="197"/>
      <c r="K793" s="197"/>
      <c r="L793" s="197"/>
      <c r="M793" s="197"/>
      <c r="N793" s="197"/>
      <c r="O793" s="197"/>
      <c r="P793" s="197"/>
      <c r="Q793" s="197"/>
      <c r="R793" s="197"/>
      <c r="S793" s="197"/>
      <c r="T793" s="197"/>
      <c r="U793" s="197"/>
      <c r="V793" s="197"/>
      <c r="W793" s="197"/>
      <c r="X793" s="197"/>
      <c r="Y793" s="197"/>
      <c r="Z793" s="197"/>
    </row>
    <row r="794" spans="1:26" ht="15.75" customHeight="1" x14ac:dyDescent="0.25">
      <c r="A794" s="227"/>
      <c r="B794" s="197"/>
      <c r="C794" s="197"/>
      <c r="D794" s="197"/>
      <c r="E794" s="197"/>
      <c r="F794" s="197"/>
      <c r="G794" s="197"/>
      <c r="H794" s="197"/>
      <c r="I794" s="197"/>
      <c r="J794" s="197"/>
      <c r="K794" s="197"/>
      <c r="L794" s="197"/>
      <c r="M794" s="197"/>
      <c r="N794" s="197"/>
      <c r="O794" s="197"/>
      <c r="P794" s="197"/>
      <c r="Q794" s="197"/>
      <c r="R794" s="197"/>
      <c r="S794" s="197"/>
      <c r="T794" s="197"/>
      <c r="U794" s="197"/>
      <c r="V794" s="197"/>
      <c r="W794" s="197"/>
      <c r="X794" s="197"/>
      <c r="Y794" s="197"/>
      <c r="Z794" s="197"/>
    </row>
    <row r="795" spans="1:26" ht="15.75" customHeight="1" x14ac:dyDescent="0.25">
      <c r="A795" s="227"/>
      <c r="B795" s="197"/>
      <c r="C795" s="197"/>
      <c r="D795" s="197"/>
      <c r="E795" s="197"/>
      <c r="F795" s="197"/>
      <c r="G795" s="197"/>
      <c r="H795" s="197"/>
      <c r="I795" s="197"/>
      <c r="J795" s="197"/>
      <c r="K795" s="197"/>
      <c r="L795" s="197"/>
      <c r="M795" s="197"/>
      <c r="N795" s="197"/>
      <c r="O795" s="197"/>
      <c r="P795" s="197"/>
      <c r="Q795" s="197"/>
      <c r="R795" s="197"/>
      <c r="S795" s="197"/>
      <c r="T795" s="197"/>
      <c r="U795" s="197"/>
      <c r="V795" s="197"/>
      <c r="W795" s="197"/>
      <c r="X795" s="197"/>
      <c r="Y795" s="197"/>
      <c r="Z795" s="197"/>
    </row>
    <row r="796" spans="1:26" ht="15.75" customHeight="1" x14ac:dyDescent="0.25">
      <c r="A796" s="227"/>
      <c r="B796" s="197"/>
      <c r="C796" s="197"/>
      <c r="D796" s="197"/>
      <c r="E796" s="197"/>
      <c r="F796" s="197"/>
      <c r="G796" s="197"/>
      <c r="H796" s="197"/>
      <c r="I796" s="197"/>
      <c r="J796" s="197"/>
      <c r="K796" s="197"/>
      <c r="L796" s="197"/>
      <c r="M796" s="197"/>
      <c r="N796" s="197"/>
      <c r="O796" s="197"/>
      <c r="P796" s="197"/>
      <c r="Q796" s="197"/>
      <c r="R796" s="197"/>
      <c r="S796" s="197"/>
      <c r="T796" s="197"/>
      <c r="U796" s="197"/>
      <c r="V796" s="197"/>
      <c r="W796" s="197"/>
      <c r="X796" s="197"/>
      <c r="Y796" s="197"/>
      <c r="Z796" s="197"/>
    </row>
    <row r="797" spans="1:26" ht="15.75" customHeight="1" x14ac:dyDescent="0.25">
      <c r="A797" s="227"/>
      <c r="B797" s="197"/>
      <c r="C797" s="197"/>
      <c r="D797" s="197"/>
      <c r="E797" s="197"/>
      <c r="F797" s="197"/>
      <c r="G797" s="197"/>
      <c r="H797" s="197"/>
      <c r="I797" s="197"/>
      <c r="J797" s="197"/>
      <c r="K797" s="197"/>
      <c r="L797" s="197"/>
      <c r="M797" s="197"/>
      <c r="N797" s="197"/>
      <c r="O797" s="197"/>
      <c r="P797" s="197"/>
      <c r="Q797" s="197"/>
      <c r="R797" s="197"/>
      <c r="S797" s="197"/>
      <c r="T797" s="197"/>
      <c r="U797" s="197"/>
      <c r="V797" s="197"/>
      <c r="W797" s="197"/>
      <c r="X797" s="197"/>
      <c r="Y797" s="197"/>
      <c r="Z797" s="197"/>
    </row>
    <row r="798" spans="1:26" ht="15.75" customHeight="1" x14ac:dyDescent="0.25">
      <c r="A798" s="227"/>
      <c r="B798" s="197"/>
      <c r="C798" s="197"/>
      <c r="D798" s="197"/>
      <c r="E798" s="197"/>
      <c r="F798" s="197"/>
      <c r="G798" s="197"/>
      <c r="H798" s="197"/>
      <c r="I798" s="197"/>
      <c r="J798" s="197"/>
      <c r="K798" s="197"/>
      <c r="L798" s="197"/>
      <c r="M798" s="197"/>
      <c r="N798" s="197"/>
      <c r="O798" s="197"/>
      <c r="P798" s="197"/>
      <c r="Q798" s="197"/>
      <c r="R798" s="197"/>
      <c r="S798" s="197"/>
      <c r="T798" s="197"/>
      <c r="U798" s="197"/>
      <c r="V798" s="197"/>
      <c r="W798" s="197"/>
      <c r="X798" s="197"/>
      <c r="Y798" s="197"/>
      <c r="Z798" s="197"/>
    </row>
    <row r="799" spans="1:26" ht="15.75" customHeight="1" x14ac:dyDescent="0.25">
      <c r="A799" s="227"/>
      <c r="B799" s="197"/>
      <c r="C799" s="197"/>
      <c r="D799" s="197"/>
      <c r="E799" s="197"/>
      <c r="F799" s="197"/>
      <c r="G799" s="197"/>
      <c r="H799" s="197"/>
      <c r="I799" s="197"/>
      <c r="J799" s="197"/>
      <c r="K799" s="197"/>
      <c r="L799" s="197"/>
      <c r="M799" s="197"/>
      <c r="N799" s="197"/>
      <c r="O799" s="197"/>
      <c r="P799" s="197"/>
      <c r="Q799" s="197"/>
      <c r="R799" s="197"/>
      <c r="S799" s="197"/>
      <c r="T799" s="197"/>
      <c r="U799" s="197"/>
      <c r="V799" s="197"/>
      <c r="W799" s="197"/>
      <c r="X799" s="197"/>
      <c r="Y799" s="197"/>
      <c r="Z799" s="197"/>
    </row>
    <row r="800" spans="1:26" ht="15.75" customHeight="1" x14ac:dyDescent="0.25">
      <c r="A800" s="227"/>
      <c r="B800" s="197"/>
      <c r="C800" s="197"/>
      <c r="D800" s="197"/>
      <c r="E800" s="197"/>
      <c r="F800" s="197"/>
      <c r="G800" s="197"/>
      <c r="H800" s="197"/>
      <c r="I800" s="197"/>
      <c r="J800" s="197"/>
      <c r="K800" s="197"/>
      <c r="L800" s="197"/>
      <c r="M800" s="197"/>
      <c r="N800" s="197"/>
      <c r="O800" s="197"/>
      <c r="P800" s="197"/>
      <c r="Q800" s="197"/>
      <c r="R800" s="197"/>
      <c r="S800" s="197"/>
      <c r="T800" s="197"/>
      <c r="U800" s="197"/>
      <c r="V800" s="197"/>
      <c r="W800" s="197"/>
      <c r="X800" s="197"/>
      <c r="Y800" s="197"/>
      <c r="Z800" s="197"/>
    </row>
    <row r="801" spans="1:26" ht="15.75" customHeight="1" x14ac:dyDescent="0.25">
      <c r="A801" s="227"/>
      <c r="B801" s="197"/>
      <c r="C801" s="197"/>
      <c r="D801" s="197"/>
      <c r="E801" s="197"/>
      <c r="F801" s="197"/>
      <c r="G801" s="197"/>
      <c r="H801" s="197"/>
      <c r="I801" s="197"/>
      <c r="J801" s="197"/>
      <c r="K801" s="197"/>
      <c r="L801" s="197"/>
      <c r="M801" s="197"/>
      <c r="N801" s="197"/>
      <c r="O801" s="197"/>
      <c r="P801" s="197"/>
      <c r="Q801" s="197"/>
      <c r="R801" s="197"/>
      <c r="S801" s="197"/>
      <c r="T801" s="197"/>
      <c r="U801" s="197"/>
      <c r="V801" s="197"/>
      <c r="W801" s="197"/>
      <c r="X801" s="197"/>
      <c r="Y801" s="197"/>
      <c r="Z801" s="197"/>
    </row>
    <row r="802" spans="1:26" ht="15.75" customHeight="1" x14ac:dyDescent="0.25">
      <c r="A802" s="227"/>
      <c r="B802" s="197"/>
      <c r="C802" s="197"/>
      <c r="D802" s="197"/>
      <c r="E802" s="197"/>
      <c r="F802" s="197"/>
      <c r="G802" s="197"/>
      <c r="H802" s="197"/>
      <c r="I802" s="197"/>
      <c r="J802" s="197"/>
      <c r="K802" s="197"/>
      <c r="L802" s="197"/>
      <c r="M802" s="197"/>
      <c r="N802" s="197"/>
      <c r="O802" s="197"/>
      <c r="P802" s="197"/>
      <c r="Q802" s="197"/>
      <c r="R802" s="197"/>
      <c r="S802" s="197"/>
      <c r="T802" s="197"/>
      <c r="U802" s="197"/>
      <c r="V802" s="197"/>
      <c r="W802" s="197"/>
      <c r="X802" s="197"/>
      <c r="Y802" s="197"/>
      <c r="Z802" s="197"/>
    </row>
    <row r="803" spans="1:26" ht="15.75" customHeight="1" x14ac:dyDescent="0.25">
      <c r="A803" s="227"/>
      <c r="B803" s="197"/>
      <c r="C803" s="197"/>
      <c r="D803" s="197"/>
      <c r="E803" s="197"/>
      <c r="F803" s="197"/>
      <c r="G803" s="197"/>
      <c r="H803" s="197"/>
      <c r="I803" s="197"/>
      <c r="J803" s="197"/>
      <c r="K803" s="197"/>
      <c r="L803" s="197"/>
      <c r="M803" s="197"/>
      <c r="N803" s="197"/>
      <c r="O803" s="197"/>
      <c r="P803" s="197"/>
      <c r="Q803" s="197"/>
      <c r="R803" s="197"/>
      <c r="S803" s="197"/>
      <c r="T803" s="197"/>
      <c r="U803" s="197"/>
      <c r="V803" s="197"/>
      <c r="W803" s="197"/>
      <c r="X803" s="197"/>
      <c r="Y803" s="197"/>
      <c r="Z803" s="197"/>
    </row>
    <row r="804" spans="1:26" ht="15.75" customHeight="1" x14ac:dyDescent="0.25">
      <c r="A804" s="227"/>
      <c r="B804" s="197"/>
      <c r="C804" s="197"/>
      <c r="D804" s="197"/>
      <c r="E804" s="197"/>
      <c r="F804" s="197"/>
      <c r="G804" s="197"/>
      <c r="H804" s="197"/>
      <c r="I804" s="197"/>
      <c r="J804" s="197"/>
      <c r="K804" s="197"/>
      <c r="L804" s="197"/>
      <c r="M804" s="197"/>
      <c r="N804" s="197"/>
      <c r="O804" s="197"/>
      <c r="P804" s="197"/>
      <c r="Q804" s="197"/>
      <c r="R804" s="197"/>
      <c r="S804" s="197"/>
      <c r="T804" s="197"/>
      <c r="U804" s="197"/>
      <c r="V804" s="197"/>
      <c r="W804" s="197"/>
      <c r="X804" s="197"/>
      <c r="Y804" s="197"/>
      <c r="Z804" s="197"/>
    </row>
    <row r="805" spans="1:26" ht="15.75" customHeight="1" x14ac:dyDescent="0.25">
      <c r="A805" s="227"/>
      <c r="B805" s="197"/>
      <c r="C805" s="197"/>
      <c r="D805" s="197"/>
      <c r="E805" s="197"/>
      <c r="F805" s="197"/>
      <c r="G805" s="197"/>
      <c r="H805" s="197"/>
      <c r="I805" s="197"/>
      <c r="J805" s="197"/>
      <c r="K805" s="197"/>
      <c r="L805" s="197"/>
      <c r="M805" s="197"/>
      <c r="N805" s="197"/>
      <c r="O805" s="197"/>
      <c r="P805" s="197"/>
      <c r="Q805" s="197"/>
      <c r="R805" s="197"/>
      <c r="S805" s="197"/>
      <c r="T805" s="197"/>
      <c r="U805" s="197"/>
      <c r="V805" s="197"/>
      <c r="W805" s="197"/>
      <c r="X805" s="197"/>
      <c r="Y805" s="197"/>
      <c r="Z805" s="197"/>
    </row>
    <row r="806" spans="1:26" ht="15.75" customHeight="1" x14ac:dyDescent="0.25">
      <c r="A806" s="227"/>
      <c r="B806" s="197"/>
      <c r="C806" s="197"/>
      <c r="D806" s="197"/>
      <c r="E806" s="197"/>
      <c r="F806" s="197"/>
      <c r="G806" s="197"/>
      <c r="H806" s="197"/>
      <c r="I806" s="197"/>
      <c r="J806" s="197"/>
      <c r="K806" s="197"/>
      <c r="L806" s="197"/>
      <c r="M806" s="197"/>
      <c r="N806" s="197"/>
      <c r="O806" s="197"/>
      <c r="P806" s="197"/>
      <c r="Q806" s="197"/>
      <c r="R806" s="197"/>
      <c r="S806" s="197"/>
      <c r="T806" s="197"/>
      <c r="U806" s="197"/>
      <c r="V806" s="197"/>
      <c r="W806" s="197"/>
      <c r="X806" s="197"/>
      <c r="Y806" s="197"/>
      <c r="Z806" s="197"/>
    </row>
    <row r="807" spans="1:26" ht="15.75" customHeight="1" x14ac:dyDescent="0.25">
      <c r="A807" s="227"/>
      <c r="B807" s="197"/>
      <c r="C807" s="197"/>
      <c r="D807" s="197"/>
      <c r="E807" s="197"/>
      <c r="F807" s="197"/>
      <c r="G807" s="197"/>
      <c r="H807" s="197"/>
      <c r="I807" s="197"/>
      <c r="J807" s="197"/>
      <c r="K807" s="197"/>
      <c r="L807" s="197"/>
      <c r="M807" s="197"/>
      <c r="N807" s="197"/>
      <c r="O807" s="197"/>
      <c r="P807" s="197"/>
      <c r="Q807" s="197"/>
      <c r="R807" s="197"/>
      <c r="S807" s="197"/>
      <c r="T807" s="197"/>
      <c r="U807" s="197"/>
      <c r="V807" s="197"/>
      <c r="W807" s="197"/>
      <c r="X807" s="197"/>
      <c r="Y807" s="197"/>
      <c r="Z807" s="197"/>
    </row>
    <row r="808" spans="1:26" ht="15.75" customHeight="1" x14ac:dyDescent="0.25">
      <c r="A808" s="227"/>
      <c r="B808" s="197"/>
      <c r="C808" s="197"/>
      <c r="D808" s="197"/>
      <c r="E808" s="197"/>
      <c r="F808" s="197"/>
      <c r="G808" s="197"/>
      <c r="H808" s="197"/>
      <c r="I808" s="197"/>
      <c r="J808" s="197"/>
      <c r="K808" s="197"/>
      <c r="L808" s="197"/>
      <c r="M808" s="197"/>
      <c r="N808" s="197"/>
      <c r="O808" s="197"/>
      <c r="P808" s="197"/>
      <c r="Q808" s="197"/>
      <c r="R808" s="197"/>
      <c r="S808" s="197"/>
      <c r="T808" s="197"/>
      <c r="U808" s="197"/>
      <c r="V808" s="197"/>
      <c r="W808" s="197"/>
      <c r="X808" s="197"/>
      <c r="Y808" s="197"/>
      <c r="Z808" s="197"/>
    </row>
    <row r="809" spans="1:26" ht="15.75" customHeight="1" x14ac:dyDescent="0.25">
      <c r="A809" s="227"/>
      <c r="B809" s="197"/>
      <c r="C809" s="197"/>
      <c r="D809" s="197"/>
      <c r="E809" s="197"/>
      <c r="F809" s="197"/>
      <c r="G809" s="197"/>
      <c r="H809" s="197"/>
      <c r="I809" s="197"/>
      <c r="J809" s="197"/>
      <c r="K809" s="197"/>
      <c r="L809" s="197"/>
      <c r="M809" s="197"/>
      <c r="N809" s="197"/>
      <c r="O809" s="197"/>
      <c r="P809" s="197"/>
      <c r="Q809" s="197"/>
      <c r="R809" s="197"/>
      <c r="S809" s="197"/>
      <c r="T809" s="197"/>
      <c r="U809" s="197"/>
      <c r="V809" s="197"/>
      <c r="W809" s="197"/>
      <c r="X809" s="197"/>
      <c r="Y809" s="197"/>
      <c r="Z809" s="197"/>
    </row>
    <row r="810" spans="1:26" ht="15.75" customHeight="1" x14ac:dyDescent="0.25">
      <c r="A810" s="227"/>
      <c r="B810" s="197"/>
      <c r="C810" s="197"/>
      <c r="D810" s="197"/>
      <c r="E810" s="197"/>
      <c r="F810" s="197"/>
      <c r="G810" s="197"/>
      <c r="H810" s="197"/>
      <c r="I810" s="197"/>
      <c r="J810" s="197"/>
      <c r="K810" s="197"/>
      <c r="L810" s="197"/>
      <c r="M810" s="197"/>
      <c r="N810" s="197"/>
      <c r="O810" s="197"/>
      <c r="P810" s="197"/>
      <c r="Q810" s="197"/>
      <c r="R810" s="197"/>
      <c r="S810" s="197"/>
      <c r="T810" s="197"/>
      <c r="U810" s="197"/>
      <c r="V810" s="197"/>
      <c r="W810" s="197"/>
      <c r="X810" s="197"/>
      <c r="Y810" s="197"/>
      <c r="Z810" s="197"/>
    </row>
    <row r="811" spans="1:26" ht="15.75" customHeight="1" x14ac:dyDescent="0.25">
      <c r="A811" s="227"/>
      <c r="B811" s="197"/>
      <c r="C811" s="197"/>
      <c r="D811" s="197"/>
      <c r="E811" s="197"/>
      <c r="F811" s="197"/>
      <c r="G811" s="197"/>
      <c r="H811" s="197"/>
      <c r="I811" s="197"/>
      <c r="J811" s="197"/>
      <c r="K811" s="197"/>
      <c r="L811" s="197"/>
      <c r="M811" s="197"/>
      <c r="N811" s="197"/>
      <c r="O811" s="197"/>
      <c r="P811" s="197"/>
      <c r="Q811" s="197"/>
      <c r="R811" s="197"/>
      <c r="S811" s="197"/>
      <c r="T811" s="197"/>
      <c r="U811" s="197"/>
      <c r="V811" s="197"/>
      <c r="W811" s="197"/>
      <c r="X811" s="197"/>
      <c r="Y811" s="197"/>
      <c r="Z811" s="197"/>
    </row>
    <row r="812" spans="1:26" ht="15.75" customHeight="1" x14ac:dyDescent="0.25">
      <c r="A812" s="227"/>
      <c r="B812" s="197"/>
      <c r="C812" s="197"/>
      <c r="D812" s="197"/>
      <c r="E812" s="197"/>
      <c r="F812" s="197"/>
      <c r="G812" s="197"/>
      <c r="H812" s="197"/>
      <c r="I812" s="197"/>
      <c r="J812" s="197"/>
      <c r="K812" s="197"/>
      <c r="L812" s="197"/>
      <c r="M812" s="197"/>
      <c r="N812" s="197"/>
      <c r="O812" s="197"/>
      <c r="P812" s="197"/>
      <c r="Q812" s="197"/>
      <c r="R812" s="197"/>
      <c r="S812" s="197"/>
      <c r="T812" s="197"/>
      <c r="U812" s="197"/>
      <c r="V812" s="197"/>
      <c r="W812" s="197"/>
      <c r="X812" s="197"/>
      <c r="Y812" s="197"/>
      <c r="Z812" s="197"/>
    </row>
    <row r="813" spans="1:26" ht="15.75" customHeight="1" x14ac:dyDescent="0.25">
      <c r="A813" s="227"/>
      <c r="B813" s="197"/>
      <c r="C813" s="197"/>
      <c r="D813" s="197"/>
      <c r="E813" s="197"/>
      <c r="F813" s="197"/>
      <c r="G813" s="197"/>
      <c r="H813" s="197"/>
      <c r="I813" s="197"/>
      <c r="J813" s="197"/>
      <c r="K813" s="197"/>
      <c r="L813" s="197"/>
      <c r="M813" s="197"/>
      <c r="N813" s="197"/>
      <c r="O813" s="197"/>
      <c r="P813" s="197"/>
      <c r="Q813" s="197"/>
      <c r="R813" s="197"/>
      <c r="S813" s="197"/>
      <c r="T813" s="197"/>
      <c r="U813" s="197"/>
      <c r="V813" s="197"/>
      <c r="W813" s="197"/>
      <c r="X813" s="197"/>
      <c r="Y813" s="197"/>
      <c r="Z813" s="197"/>
    </row>
    <row r="814" spans="1:26" ht="15.75" customHeight="1" x14ac:dyDescent="0.25">
      <c r="A814" s="227"/>
      <c r="B814" s="197"/>
      <c r="C814" s="197"/>
      <c r="D814" s="197"/>
      <c r="E814" s="197"/>
      <c r="F814" s="197"/>
      <c r="G814" s="197"/>
      <c r="H814" s="197"/>
      <c r="I814" s="197"/>
      <c r="J814" s="197"/>
      <c r="K814" s="197"/>
      <c r="L814" s="197"/>
      <c r="M814" s="197"/>
      <c r="N814" s="197"/>
      <c r="O814" s="197"/>
      <c r="P814" s="197"/>
      <c r="Q814" s="197"/>
      <c r="R814" s="197"/>
      <c r="S814" s="197"/>
      <c r="T814" s="197"/>
      <c r="U814" s="197"/>
      <c r="V814" s="197"/>
      <c r="W814" s="197"/>
      <c r="X814" s="197"/>
      <c r="Y814" s="197"/>
      <c r="Z814" s="197"/>
    </row>
    <row r="815" spans="1:26" ht="15.75" customHeight="1" x14ac:dyDescent="0.25">
      <c r="A815" s="227"/>
      <c r="B815" s="197"/>
      <c r="C815" s="197"/>
      <c r="D815" s="197"/>
      <c r="E815" s="197"/>
      <c r="F815" s="197"/>
      <c r="G815" s="197"/>
      <c r="H815" s="197"/>
      <c r="I815" s="197"/>
      <c r="J815" s="197"/>
      <c r="K815" s="197"/>
      <c r="L815" s="197"/>
      <c r="M815" s="197"/>
      <c r="N815" s="197"/>
      <c r="O815" s="197"/>
      <c r="P815" s="197"/>
      <c r="Q815" s="197"/>
      <c r="R815" s="197"/>
      <c r="S815" s="197"/>
      <c r="T815" s="197"/>
      <c r="U815" s="197"/>
      <c r="V815" s="197"/>
      <c r="W815" s="197"/>
      <c r="X815" s="197"/>
      <c r="Y815" s="197"/>
      <c r="Z815" s="197"/>
    </row>
    <row r="816" spans="1:26" ht="15.75" customHeight="1" x14ac:dyDescent="0.25">
      <c r="A816" s="227"/>
      <c r="B816" s="197"/>
      <c r="C816" s="197"/>
      <c r="D816" s="197"/>
      <c r="E816" s="197"/>
      <c r="F816" s="197"/>
      <c r="G816" s="197"/>
      <c r="H816" s="197"/>
      <c r="I816" s="197"/>
      <c r="J816" s="197"/>
      <c r="K816" s="197"/>
      <c r="L816" s="197"/>
      <c r="M816" s="197"/>
      <c r="N816" s="197"/>
      <c r="O816" s="197"/>
      <c r="P816" s="197"/>
      <c r="Q816" s="197"/>
      <c r="R816" s="197"/>
      <c r="S816" s="197"/>
      <c r="T816" s="197"/>
      <c r="U816" s="197"/>
      <c r="V816" s="197"/>
      <c r="W816" s="197"/>
      <c r="X816" s="197"/>
      <c r="Y816" s="197"/>
      <c r="Z816" s="197"/>
    </row>
    <row r="817" spans="1:26" ht="15.75" customHeight="1" x14ac:dyDescent="0.25">
      <c r="A817" s="227"/>
      <c r="B817" s="197"/>
      <c r="C817" s="197"/>
      <c r="D817" s="197"/>
      <c r="E817" s="197"/>
      <c r="F817" s="197"/>
      <c r="G817" s="197"/>
      <c r="H817" s="197"/>
      <c r="I817" s="197"/>
      <c r="J817" s="197"/>
      <c r="K817" s="197"/>
      <c r="L817" s="197"/>
      <c r="M817" s="197"/>
      <c r="N817" s="197"/>
      <c r="O817" s="197"/>
      <c r="P817" s="197"/>
      <c r="Q817" s="197"/>
      <c r="R817" s="197"/>
      <c r="S817" s="197"/>
      <c r="T817" s="197"/>
      <c r="U817" s="197"/>
      <c r="V817" s="197"/>
      <c r="W817" s="197"/>
      <c r="X817" s="197"/>
      <c r="Y817" s="197"/>
      <c r="Z817" s="197"/>
    </row>
    <row r="818" spans="1:26" ht="15.75" customHeight="1" x14ac:dyDescent="0.25">
      <c r="A818" s="227"/>
      <c r="B818" s="197"/>
      <c r="C818" s="197"/>
      <c r="D818" s="197"/>
      <c r="E818" s="197"/>
      <c r="F818" s="197"/>
      <c r="G818" s="197"/>
      <c r="H818" s="197"/>
      <c r="I818" s="197"/>
      <c r="J818" s="197"/>
      <c r="K818" s="197"/>
      <c r="L818" s="197"/>
      <c r="M818" s="197"/>
      <c r="N818" s="197"/>
      <c r="O818" s="197"/>
      <c r="P818" s="197"/>
      <c r="Q818" s="197"/>
      <c r="R818" s="197"/>
      <c r="S818" s="197"/>
      <c r="T818" s="197"/>
      <c r="U818" s="197"/>
      <c r="V818" s="197"/>
      <c r="W818" s="197"/>
      <c r="X818" s="197"/>
      <c r="Y818" s="197"/>
      <c r="Z818" s="197"/>
    </row>
    <row r="819" spans="1:26" ht="15.75" customHeight="1" x14ac:dyDescent="0.25">
      <c r="A819" s="227"/>
      <c r="B819" s="197"/>
      <c r="C819" s="197"/>
      <c r="D819" s="197"/>
      <c r="E819" s="197"/>
      <c r="F819" s="197"/>
      <c r="G819" s="197"/>
      <c r="H819" s="197"/>
      <c r="I819" s="197"/>
      <c r="J819" s="197"/>
      <c r="K819" s="197"/>
      <c r="L819" s="197"/>
      <c r="M819" s="197"/>
      <c r="N819" s="197"/>
      <c r="O819" s="197"/>
      <c r="P819" s="197"/>
      <c r="Q819" s="197"/>
      <c r="R819" s="197"/>
      <c r="S819" s="197"/>
      <c r="T819" s="197"/>
      <c r="U819" s="197"/>
      <c r="V819" s="197"/>
      <c r="W819" s="197"/>
      <c r="X819" s="197"/>
      <c r="Y819" s="197"/>
      <c r="Z819" s="197"/>
    </row>
    <row r="820" spans="1:26" ht="15.75" customHeight="1" x14ac:dyDescent="0.25">
      <c r="A820" s="227"/>
      <c r="B820" s="197"/>
      <c r="C820" s="197"/>
      <c r="D820" s="197"/>
      <c r="E820" s="197"/>
      <c r="F820" s="197"/>
      <c r="G820" s="197"/>
      <c r="H820" s="197"/>
      <c r="I820" s="197"/>
      <c r="J820" s="197"/>
      <c r="K820" s="197"/>
      <c r="L820" s="197"/>
      <c r="M820" s="197"/>
      <c r="N820" s="197"/>
      <c r="O820" s="197"/>
      <c r="P820" s="197"/>
      <c r="Q820" s="197"/>
      <c r="R820" s="197"/>
      <c r="S820" s="197"/>
      <c r="T820" s="197"/>
      <c r="U820" s="197"/>
      <c r="V820" s="197"/>
      <c r="W820" s="197"/>
      <c r="X820" s="197"/>
      <c r="Y820" s="197"/>
      <c r="Z820" s="197"/>
    </row>
    <row r="821" spans="1:26" ht="15.75" customHeight="1" x14ac:dyDescent="0.25">
      <c r="A821" s="227"/>
      <c r="B821" s="197"/>
      <c r="C821" s="197"/>
      <c r="D821" s="197"/>
      <c r="E821" s="197"/>
      <c r="F821" s="197"/>
      <c r="G821" s="197"/>
      <c r="H821" s="197"/>
      <c r="I821" s="197"/>
      <c r="J821" s="197"/>
      <c r="K821" s="197"/>
      <c r="L821" s="197"/>
      <c r="M821" s="197"/>
      <c r="N821" s="197"/>
      <c r="O821" s="197"/>
      <c r="P821" s="197"/>
      <c r="Q821" s="197"/>
      <c r="R821" s="197"/>
      <c r="S821" s="197"/>
      <c r="T821" s="197"/>
      <c r="U821" s="197"/>
      <c r="V821" s="197"/>
      <c r="W821" s="197"/>
      <c r="X821" s="197"/>
      <c r="Y821" s="197"/>
      <c r="Z821" s="197"/>
    </row>
    <row r="822" spans="1:26" ht="15.75" customHeight="1" x14ac:dyDescent="0.25">
      <c r="A822" s="227"/>
      <c r="B822" s="197"/>
      <c r="C822" s="197"/>
      <c r="D822" s="197"/>
      <c r="E822" s="197"/>
      <c r="F822" s="197"/>
      <c r="G822" s="197"/>
      <c r="H822" s="197"/>
      <c r="I822" s="197"/>
      <c r="J822" s="197"/>
      <c r="K822" s="197"/>
      <c r="L822" s="197"/>
      <c r="M822" s="197"/>
      <c r="N822" s="197"/>
      <c r="O822" s="197"/>
      <c r="P822" s="197"/>
      <c r="Q822" s="197"/>
      <c r="R822" s="197"/>
      <c r="S822" s="197"/>
      <c r="T822" s="197"/>
      <c r="U822" s="197"/>
      <c r="V822" s="197"/>
      <c r="W822" s="197"/>
      <c r="X822" s="197"/>
      <c r="Y822" s="197"/>
      <c r="Z822" s="197"/>
    </row>
    <row r="823" spans="1:26" ht="15.75" customHeight="1" x14ac:dyDescent="0.25">
      <c r="A823" s="227"/>
      <c r="B823" s="197"/>
      <c r="C823" s="197"/>
      <c r="D823" s="197"/>
      <c r="E823" s="197"/>
      <c r="F823" s="197"/>
      <c r="G823" s="197"/>
      <c r="H823" s="197"/>
      <c r="I823" s="197"/>
      <c r="J823" s="197"/>
      <c r="K823" s="197"/>
      <c r="L823" s="197"/>
      <c r="M823" s="197"/>
      <c r="N823" s="197"/>
      <c r="O823" s="197"/>
      <c r="P823" s="197"/>
      <c r="Q823" s="197"/>
      <c r="R823" s="197"/>
      <c r="S823" s="197"/>
      <c r="T823" s="197"/>
      <c r="U823" s="197"/>
      <c r="V823" s="197"/>
      <c r="W823" s="197"/>
      <c r="X823" s="197"/>
      <c r="Y823" s="197"/>
      <c r="Z823" s="197"/>
    </row>
    <row r="824" spans="1:26" ht="15.75" customHeight="1" x14ac:dyDescent="0.25">
      <c r="A824" s="227"/>
      <c r="B824" s="197"/>
      <c r="C824" s="197"/>
      <c r="D824" s="197"/>
      <c r="E824" s="197"/>
      <c r="F824" s="197"/>
      <c r="G824" s="197"/>
      <c r="H824" s="197"/>
      <c r="I824" s="197"/>
      <c r="J824" s="197"/>
      <c r="K824" s="197"/>
      <c r="L824" s="197"/>
      <c r="M824" s="197"/>
      <c r="N824" s="197"/>
      <c r="O824" s="197"/>
      <c r="P824" s="197"/>
      <c r="Q824" s="197"/>
      <c r="R824" s="197"/>
      <c r="S824" s="197"/>
      <c r="T824" s="197"/>
      <c r="U824" s="197"/>
      <c r="V824" s="197"/>
      <c r="W824" s="197"/>
      <c r="X824" s="197"/>
      <c r="Y824" s="197"/>
      <c r="Z824" s="197"/>
    </row>
    <row r="825" spans="1:26" ht="15.75" customHeight="1" x14ac:dyDescent="0.25">
      <c r="A825" s="227"/>
      <c r="B825" s="197"/>
      <c r="C825" s="197"/>
      <c r="D825" s="197"/>
      <c r="E825" s="197"/>
      <c r="F825" s="197"/>
      <c r="G825" s="197"/>
      <c r="H825" s="197"/>
      <c r="I825" s="197"/>
      <c r="J825" s="197"/>
      <c r="K825" s="197"/>
      <c r="L825" s="197"/>
      <c r="M825" s="197"/>
      <c r="N825" s="197"/>
      <c r="O825" s="197"/>
      <c r="P825" s="197"/>
      <c r="Q825" s="197"/>
      <c r="R825" s="197"/>
      <c r="S825" s="197"/>
      <c r="T825" s="197"/>
      <c r="U825" s="197"/>
      <c r="V825" s="197"/>
      <c r="W825" s="197"/>
      <c r="X825" s="197"/>
      <c r="Y825" s="197"/>
      <c r="Z825" s="197"/>
    </row>
    <row r="826" spans="1:26" ht="15.75" customHeight="1" x14ac:dyDescent="0.25">
      <c r="A826" s="227"/>
      <c r="B826" s="197"/>
      <c r="C826" s="197"/>
      <c r="D826" s="197"/>
      <c r="E826" s="197"/>
      <c r="F826" s="197"/>
      <c r="G826" s="197"/>
      <c r="H826" s="197"/>
      <c r="I826" s="197"/>
      <c r="J826" s="197"/>
      <c r="K826" s="197"/>
      <c r="L826" s="197"/>
      <c r="M826" s="197"/>
      <c r="N826" s="197"/>
      <c r="O826" s="197"/>
      <c r="P826" s="197"/>
      <c r="Q826" s="197"/>
      <c r="R826" s="197"/>
      <c r="S826" s="197"/>
      <c r="T826" s="197"/>
      <c r="U826" s="197"/>
      <c r="V826" s="197"/>
      <c r="W826" s="197"/>
      <c r="X826" s="197"/>
      <c r="Y826" s="197"/>
      <c r="Z826" s="197"/>
    </row>
    <row r="827" spans="1:26" ht="15.75" customHeight="1" x14ac:dyDescent="0.25">
      <c r="A827" s="227"/>
      <c r="B827" s="197"/>
      <c r="C827" s="197"/>
      <c r="D827" s="197"/>
      <c r="E827" s="197"/>
      <c r="F827" s="197"/>
      <c r="G827" s="197"/>
      <c r="H827" s="197"/>
      <c r="I827" s="197"/>
      <c r="J827" s="197"/>
      <c r="K827" s="197"/>
      <c r="L827" s="197"/>
      <c r="M827" s="197"/>
      <c r="N827" s="197"/>
      <c r="O827" s="197"/>
      <c r="P827" s="197"/>
      <c r="Q827" s="197"/>
      <c r="R827" s="197"/>
      <c r="S827" s="197"/>
      <c r="T827" s="197"/>
      <c r="U827" s="197"/>
      <c r="V827" s="197"/>
      <c r="W827" s="197"/>
      <c r="X827" s="197"/>
      <c r="Y827" s="197"/>
      <c r="Z827" s="197"/>
    </row>
    <row r="828" spans="1:26" ht="15.75" customHeight="1" x14ac:dyDescent="0.25">
      <c r="A828" s="227"/>
      <c r="B828" s="197"/>
      <c r="C828" s="197"/>
      <c r="D828" s="197"/>
      <c r="E828" s="197"/>
      <c r="F828" s="197"/>
      <c r="G828" s="197"/>
      <c r="H828" s="197"/>
      <c r="I828" s="197"/>
      <c r="J828" s="197"/>
      <c r="K828" s="197"/>
      <c r="L828" s="197"/>
      <c r="M828" s="197"/>
      <c r="N828" s="197"/>
      <c r="O828" s="197"/>
      <c r="P828" s="197"/>
      <c r="Q828" s="197"/>
      <c r="R828" s="197"/>
      <c r="S828" s="197"/>
      <c r="T828" s="197"/>
      <c r="U828" s="197"/>
      <c r="V828" s="197"/>
      <c r="W828" s="197"/>
      <c r="X828" s="197"/>
      <c r="Y828" s="197"/>
      <c r="Z828" s="197"/>
    </row>
    <row r="829" spans="1:26" ht="15.75" customHeight="1" x14ac:dyDescent="0.25">
      <c r="A829" s="227"/>
      <c r="B829" s="197"/>
      <c r="C829" s="197"/>
      <c r="D829" s="197"/>
      <c r="E829" s="197"/>
      <c r="F829" s="197"/>
      <c r="G829" s="197"/>
      <c r="H829" s="197"/>
      <c r="I829" s="197"/>
      <c r="J829" s="197"/>
      <c r="K829" s="197"/>
      <c r="L829" s="197"/>
      <c r="M829" s="197"/>
      <c r="N829" s="197"/>
      <c r="O829" s="197"/>
      <c r="P829" s="197"/>
      <c r="Q829" s="197"/>
      <c r="R829" s="197"/>
      <c r="S829" s="197"/>
      <c r="T829" s="197"/>
      <c r="U829" s="197"/>
      <c r="V829" s="197"/>
      <c r="W829" s="197"/>
      <c r="X829" s="197"/>
      <c r="Y829" s="197"/>
      <c r="Z829" s="197"/>
    </row>
    <row r="830" spans="1:26" ht="15.75" customHeight="1" x14ac:dyDescent="0.25">
      <c r="A830" s="227"/>
      <c r="B830" s="197"/>
      <c r="C830" s="197"/>
      <c r="D830" s="197"/>
      <c r="E830" s="197"/>
      <c r="F830" s="197"/>
      <c r="G830" s="197"/>
      <c r="H830" s="197"/>
      <c r="I830" s="197"/>
      <c r="J830" s="197"/>
      <c r="K830" s="197"/>
      <c r="L830" s="197"/>
      <c r="M830" s="197"/>
      <c r="N830" s="197"/>
      <c r="O830" s="197"/>
      <c r="P830" s="197"/>
      <c r="Q830" s="197"/>
      <c r="R830" s="197"/>
      <c r="S830" s="197"/>
      <c r="T830" s="197"/>
      <c r="U830" s="197"/>
      <c r="V830" s="197"/>
      <c r="W830" s="197"/>
      <c r="X830" s="197"/>
      <c r="Y830" s="197"/>
      <c r="Z830" s="197"/>
    </row>
    <row r="831" spans="1:26" ht="15.75" customHeight="1" x14ac:dyDescent="0.25">
      <c r="A831" s="227"/>
      <c r="B831" s="197"/>
      <c r="C831" s="197"/>
      <c r="D831" s="197"/>
      <c r="E831" s="197"/>
      <c r="F831" s="197"/>
      <c r="G831" s="197"/>
      <c r="H831" s="197"/>
      <c r="I831" s="197"/>
      <c r="J831" s="197"/>
      <c r="K831" s="197"/>
      <c r="L831" s="197"/>
      <c r="M831" s="197"/>
      <c r="N831" s="197"/>
      <c r="O831" s="197"/>
      <c r="P831" s="197"/>
      <c r="Q831" s="197"/>
      <c r="R831" s="197"/>
      <c r="S831" s="197"/>
      <c r="T831" s="197"/>
      <c r="U831" s="197"/>
      <c r="V831" s="197"/>
      <c r="W831" s="197"/>
      <c r="X831" s="197"/>
      <c r="Y831" s="197"/>
      <c r="Z831" s="197"/>
    </row>
    <row r="832" spans="1:26" ht="15.75" customHeight="1" x14ac:dyDescent="0.25">
      <c r="A832" s="227"/>
      <c r="B832" s="197"/>
      <c r="C832" s="197"/>
      <c r="D832" s="197"/>
      <c r="E832" s="197"/>
      <c r="F832" s="197"/>
      <c r="G832" s="197"/>
      <c r="H832" s="197"/>
      <c r="I832" s="197"/>
      <c r="J832" s="197"/>
      <c r="K832" s="197"/>
      <c r="L832" s="197"/>
      <c r="M832" s="197"/>
      <c r="N832" s="197"/>
      <c r="O832" s="197"/>
      <c r="P832" s="197"/>
      <c r="Q832" s="197"/>
      <c r="R832" s="197"/>
      <c r="S832" s="197"/>
      <c r="T832" s="197"/>
      <c r="U832" s="197"/>
      <c r="V832" s="197"/>
      <c r="W832" s="197"/>
      <c r="X832" s="197"/>
      <c r="Y832" s="197"/>
      <c r="Z832" s="197"/>
    </row>
    <row r="833" spans="1:26" ht="15.75" customHeight="1" x14ac:dyDescent="0.25">
      <c r="A833" s="227"/>
      <c r="B833" s="197"/>
      <c r="C833" s="197"/>
      <c r="D833" s="197"/>
      <c r="E833" s="197"/>
      <c r="F833" s="197"/>
      <c r="G833" s="197"/>
      <c r="H833" s="197"/>
      <c r="I833" s="197"/>
      <c r="J833" s="197"/>
      <c r="K833" s="197"/>
      <c r="L833" s="197"/>
      <c r="M833" s="197"/>
      <c r="N833" s="197"/>
      <c r="O833" s="197"/>
      <c r="P833" s="197"/>
      <c r="Q833" s="197"/>
      <c r="R833" s="197"/>
      <c r="S833" s="197"/>
      <c r="T833" s="197"/>
      <c r="U833" s="197"/>
      <c r="V833" s="197"/>
      <c r="W833" s="197"/>
      <c r="X833" s="197"/>
      <c r="Y833" s="197"/>
      <c r="Z833" s="197"/>
    </row>
    <row r="834" spans="1:26" ht="15.75" customHeight="1" x14ac:dyDescent="0.25">
      <c r="A834" s="227"/>
      <c r="B834" s="197"/>
      <c r="C834" s="197"/>
      <c r="D834" s="197"/>
      <c r="E834" s="197"/>
      <c r="F834" s="197"/>
      <c r="G834" s="197"/>
      <c r="H834" s="197"/>
      <c r="I834" s="197"/>
      <c r="J834" s="197"/>
      <c r="K834" s="197"/>
      <c r="L834" s="197"/>
      <c r="M834" s="197"/>
      <c r="N834" s="197"/>
      <c r="O834" s="197"/>
      <c r="P834" s="197"/>
      <c r="Q834" s="197"/>
      <c r="R834" s="197"/>
      <c r="S834" s="197"/>
      <c r="T834" s="197"/>
      <c r="U834" s="197"/>
      <c r="V834" s="197"/>
      <c r="W834" s="197"/>
      <c r="X834" s="197"/>
      <c r="Y834" s="197"/>
      <c r="Z834" s="197"/>
    </row>
    <row r="835" spans="1:26" ht="15.75" customHeight="1" x14ac:dyDescent="0.25">
      <c r="A835" s="227"/>
      <c r="B835" s="197"/>
      <c r="C835" s="197"/>
      <c r="D835" s="197"/>
      <c r="E835" s="197"/>
      <c r="F835" s="197"/>
      <c r="G835" s="197"/>
      <c r="H835" s="197"/>
      <c r="I835" s="197"/>
      <c r="J835" s="197"/>
      <c r="K835" s="197"/>
      <c r="L835" s="197"/>
      <c r="M835" s="197"/>
      <c r="N835" s="197"/>
      <c r="O835" s="197"/>
      <c r="P835" s="197"/>
      <c r="Q835" s="197"/>
      <c r="R835" s="197"/>
      <c r="S835" s="197"/>
      <c r="T835" s="197"/>
      <c r="U835" s="197"/>
      <c r="V835" s="197"/>
      <c r="W835" s="197"/>
      <c r="X835" s="197"/>
      <c r="Y835" s="197"/>
      <c r="Z835" s="197"/>
    </row>
    <row r="836" spans="1:26" ht="15.75" customHeight="1" x14ac:dyDescent="0.25">
      <c r="A836" s="227"/>
      <c r="B836" s="197"/>
      <c r="C836" s="197"/>
      <c r="D836" s="197"/>
      <c r="E836" s="197"/>
      <c r="F836" s="197"/>
      <c r="G836" s="197"/>
      <c r="H836" s="197"/>
      <c r="I836" s="197"/>
      <c r="J836" s="197"/>
      <c r="K836" s="197"/>
      <c r="L836" s="197"/>
      <c r="M836" s="197"/>
      <c r="N836" s="197"/>
      <c r="O836" s="197"/>
      <c r="P836" s="197"/>
      <c r="Q836" s="197"/>
      <c r="R836" s="197"/>
      <c r="S836" s="197"/>
      <c r="T836" s="197"/>
      <c r="U836" s="197"/>
      <c r="V836" s="197"/>
      <c r="W836" s="197"/>
      <c r="X836" s="197"/>
      <c r="Y836" s="197"/>
      <c r="Z836" s="197"/>
    </row>
    <row r="837" spans="1:26" ht="15.75" customHeight="1" x14ac:dyDescent="0.25">
      <c r="A837" s="227"/>
      <c r="B837" s="197"/>
      <c r="C837" s="197"/>
      <c r="D837" s="197"/>
      <c r="E837" s="197"/>
      <c r="F837" s="197"/>
      <c r="G837" s="197"/>
      <c r="H837" s="197"/>
      <c r="I837" s="197"/>
      <c r="J837" s="197"/>
      <c r="K837" s="197"/>
      <c r="L837" s="197"/>
      <c r="M837" s="197"/>
      <c r="N837" s="197"/>
      <c r="O837" s="197"/>
      <c r="P837" s="197"/>
      <c r="Q837" s="197"/>
      <c r="R837" s="197"/>
      <c r="S837" s="197"/>
      <c r="T837" s="197"/>
      <c r="U837" s="197"/>
      <c r="V837" s="197"/>
      <c r="W837" s="197"/>
      <c r="X837" s="197"/>
      <c r="Y837" s="197"/>
      <c r="Z837" s="197"/>
    </row>
    <row r="838" spans="1:26" ht="15.75" customHeight="1" x14ac:dyDescent="0.25">
      <c r="A838" s="227"/>
      <c r="B838" s="197"/>
      <c r="C838" s="197"/>
      <c r="D838" s="197"/>
      <c r="E838" s="197"/>
      <c r="F838" s="197"/>
      <c r="G838" s="197"/>
      <c r="H838" s="197"/>
      <c r="I838" s="197"/>
      <c r="J838" s="197"/>
      <c r="K838" s="197"/>
      <c r="L838" s="197"/>
      <c r="M838" s="197"/>
      <c r="N838" s="197"/>
      <c r="O838" s="197"/>
      <c r="P838" s="197"/>
      <c r="Q838" s="197"/>
      <c r="R838" s="197"/>
      <c r="S838" s="197"/>
      <c r="T838" s="197"/>
      <c r="U838" s="197"/>
      <c r="V838" s="197"/>
      <c r="W838" s="197"/>
      <c r="X838" s="197"/>
      <c r="Y838" s="197"/>
      <c r="Z838" s="197"/>
    </row>
    <row r="839" spans="1:26" ht="15.75" customHeight="1" x14ac:dyDescent="0.25">
      <c r="A839" s="227"/>
      <c r="B839" s="197"/>
      <c r="C839" s="197"/>
      <c r="D839" s="197"/>
      <c r="E839" s="197"/>
      <c r="F839" s="197"/>
      <c r="G839" s="197"/>
      <c r="H839" s="197"/>
      <c r="I839" s="197"/>
      <c r="J839" s="197"/>
      <c r="K839" s="197"/>
      <c r="L839" s="197"/>
      <c r="M839" s="197"/>
      <c r="N839" s="197"/>
      <c r="O839" s="197"/>
      <c r="P839" s="197"/>
      <c r="Q839" s="197"/>
      <c r="R839" s="197"/>
      <c r="S839" s="197"/>
      <c r="T839" s="197"/>
      <c r="U839" s="197"/>
      <c r="V839" s="197"/>
      <c r="W839" s="197"/>
      <c r="X839" s="197"/>
      <c r="Y839" s="197"/>
      <c r="Z839" s="197"/>
    </row>
    <row r="840" spans="1:26" ht="15.75" customHeight="1" x14ac:dyDescent="0.25">
      <c r="A840" s="227"/>
      <c r="B840" s="197"/>
      <c r="C840" s="197"/>
      <c r="D840" s="197"/>
      <c r="E840" s="197"/>
      <c r="F840" s="197"/>
      <c r="G840" s="197"/>
      <c r="H840" s="197"/>
      <c r="I840" s="197"/>
      <c r="J840" s="197"/>
      <c r="K840" s="197"/>
      <c r="L840" s="197"/>
      <c r="M840" s="197"/>
      <c r="N840" s="197"/>
      <c r="O840" s="197"/>
      <c r="P840" s="197"/>
      <c r="Q840" s="197"/>
      <c r="R840" s="197"/>
      <c r="S840" s="197"/>
      <c r="T840" s="197"/>
      <c r="U840" s="197"/>
      <c r="V840" s="197"/>
      <c r="W840" s="197"/>
      <c r="X840" s="197"/>
      <c r="Y840" s="197"/>
      <c r="Z840" s="197"/>
    </row>
    <row r="841" spans="1:26" ht="15.75" customHeight="1" x14ac:dyDescent="0.25">
      <c r="A841" s="227"/>
      <c r="B841" s="197"/>
      <c r="C841" s="197"/>
      <c r="D841" s="197"/>
      <c r="E841" s="197"/>
      <c r="F841" s="197"/>
      <c r="G841" s="197"/>
      <c r="H841" s="197"/>
      <c r="I841" s="197"/>
      <c r="J841" s="197"/>
      <c r="K841" s="197"/>
      <c r="L841" s="197"/>
      <c r="M841" s="197"/>
      <c r="N841" s="197"/>
      <c r="O841" s="197"/>
      <c r="P841" s="197"/>
      <c r="Q841" s="197"/>
      <c r="R841" s="197"/>
      <c r="S841" s="197"/>
      <c r="T841" s="197"/>
      <c r="U841" s="197"/>
      <c r="V841" s="197"/>
      <c r="W841" s="197"/>
      <c r="X841" s="197"/>
      <c r="Y841" s="197"/>
      <c r="Z841" s="197"/>
    </row>
    <row r="842" spans="1:26" ht="15.75" customHeight="1" x14ac:dyDescent="0.25">
      <c r="A842" s="227"/>
      <c r="B842" s="197"/>
      <c r="C842" s="197"/>
      <c r="D842" s="197"/>
      <c r="E842" s="197"/>
      <c r="F842" s="197"/>
      <c r="G842" s="197"/>
      <c r="H842" s="197"/>
      <c r="I842" s="197"/>
      <c r="J842" s="197"/>
      <c r="K842" s="197"/>
      <c r="L842" s="197"/>
      <c r="M842" s="197"/>
      <c r="N842" s="197"/>
      <c r="O842" s="197"/>
      <c r="P842" s="197"/>
      <c r="Q842" s="197"/>
      <c r="R842" s="197"/>
      <c r="S842" s="197"/>
      <c r="T842" s="197"/>
      <c r="U842" s="197"/>
      <c r="V842" s="197"/>
      <c r="W842" s="197"/>
      <c r="X842" s="197"/>
      <c r="Y842" s="197"/>
      <c r="Z842" s="197"/>
    </row>
    <row r="843" spans="1:26" ht="15.75" customHeight="1" x14ac:dyDescent="0.25">
      <c r="A843" s="227"/>
      <c r="B843" s="197"/>
      <c r="C843" s="197"/>
      <c r="D843" s="197"/>
      <c r="E843" s="197"/>
      <c r="F843" s="197"/>
      <c r="G843" s="197"/>
      <c r="H843" s="197"/>
      <c r="I843" s="197"/>
      <c r="J843" s="197"/>
      <c r="K843" s="197"/>
      <c r="L843" s="197"/>
      <c r="M843" s="197"/>
      <c r="N843" s="197"/>
      <c r="O843" s="197"/>
      <c r="P843" s="197"/>
      <c r="Q843" s="197"/>
      <c r="R843" s="197"/>
      <c r="S843" s="197"/>
      <c r="T843" s="197"/>
      <c r="U843" s="197"/>
      <c r="V843" s="197"/>
      <c r="W843" s="197"/>
      <c r="X843" s="197"/>
      <c r="Y843" s="197"/>
      <c r="Z843" s="197"/>
    </row>
    <row r="844" spans="1:26" ht="15.75" customHeight="1" x14ac:dyDescent="0.25">
      <c r="A844" s="227"/>
      <c r="B844" s="197"/>
      <c r="C844" s="197"/>
      <c r="D844" s="197"/>
      <c r="E844" s="197"/>
      <c r="F844" s="197"/>
      <c r="G844" s="197"/>
      <c r="H844" s="197"/>
      <c r="I844" s="197"/>
      <c r="J844" s="197"/>
      <c r="K844" s="197"/>
      <c r="L844" s="197"/>
      <c r="M844" s="197"/>
      <c r="N844" s="197"/>
      <c r="O844" s="197"/>
      <c r="P844" s="197"/>
      <c r="Q844" s="197"/>
      <c r="R844" s="197"/>
      <c r="S844" s="197"/>
      <c r="T844" s="197"/>
      <c r="U844" s="197"/>
      <c r="V844" s="197"/>
      <c r="W844" s="197"/>
      <c r="X844" s="197"/>
      <c r="Y844" s="197"/>
      <c r="Z844" s="197"/>
    </row>
    <row r="845" spans="1:26" ht="15.75" customHeight="1" x14ac:dyDescent="0.25">
      <c r="A845" s="227"/>
      <c r="B845" s="197"/>
      <c r="C845" s="197"/>
      <c r="D845" s="197"/>
      <c r="E845" s="197"/>
      <c r="F845" s="197"/>
      <c r="G845" s="197"/>
      <c r="H845" s="197"/>
      <c r="I845" s="197"/>
      <c r="J845" s="197"/>
      <c r="K845" s="197"/>
      <c r="L845" s="197"/>
      <c r="M845" s="197"/>
      <c r="N845" s="197"/>
      <c r="O845" s="197"/>
      <c r="P845" s="197"/>
      <c r="Q845" s="197"/>
      <c r="R845" s="197"/>
      <c r="S845" s="197"/>
      <c r="T845" s="197"/>
      <c r="U845" s="197"/>
      <c r="V845" s="197"/>
      <c r="W845" s="197"/>
      <c r="X845" s="197"/>
      <c r="Y845" s="197"/>
      <c r="Z845" s="197"/>
    </row>
    <row r="846" spans="1:26" ht="15.75" customHeight="1" x14ac:dyDescent="0.25">
      <c r="A846" s="227"/>
      <c r="B846" s="197"/>
      <c r="C846" s="197"/>
      <c r="D846" s="197"/>
      <c r="E846" s="197"/>
      <c r="F846" s="197"/>
      <c r="G846" s="197"/>
      <c r="H846" s="197"/>
      <c r="I846" s="197"/>
      <c r="J846" s="197"/>
      <c r="K846" s="197"/>
      <c r="L846" s="197"/>
      <c r="M846" s="197"/>
      <c r="N846" s="197"/>
      <c r="O846" s="197"/>
      <c r="P846" s="197"/>
      <c r="Q846" s="197"/>
      <c r="R846" s="197"/>
      <c r="S846" s="197"/>
      <c r="T846" s="197"/>
      <c r="U846" s="197"/>
      <c r="V846" s="197"/>
      <c r="W846" s="197"/>
      <c r="X846" s="197"/>
      <c r="Y846" s="197"/>
      <c r="Z846" s="197"/>
    </row>
    <row r="847" spans="1:26" ht="15.75" customHeight="1" x14ac:dyDescent="0.25">
      <c r="A847" s="227"/>
      <c r="B847" s="197"/>
      <c r="C847" s="197"/>
      <c r="D847" s="197"/>
      <c r="E847" s="197"/>
      <c r="F847" s="197"/>
      <c r="G847" s="197"/>
      <c r="H847" s="197"/>
      <c r="I847" s="197"/>
      <c r="J847" s="197"/>
      <c r="K847" s="197"/>
      <c r="L847" s="197"/>
      <c r="M847" s="197"/>
      <c r="N847" s="197"/>
      <c r="O847" s="197"/>
      <c r="P847" s="197"/>
      <c r="Q847" s="197"/>
      <c r="R847" s="197"/>
      <c r="S847" s="197"/>
      <c r="T847" s="197"/>
      <c r="U847" s="197"/>
      <c r="V847" s="197"/>
      <c r="W847" s="197"/>
      <c r="X847" s="197"/>
      <c r="Y847" s="197"/>
      <c r="Z847" s="197"/>
    </row>
    <row r="848" spans="1:26" ht="15.75" customHeight="1" x14ac:dyDescent="0.25">
      <c r="A848" s="227"/>
      <c r="B848" s="197"/>
      <c r="C848" s="197"/>
      <c r="D848" s="197"/>
      <c r="E848" s="197"/>
      <c r="F848" s="197"/>
      <c r="G848" s="197"/>
      <c r="H848" s="197"/>
      <c r="I848" s="197"/>
      <c r="J848" s="197"/>
      <c r="K848" s="197"/>
      <c r="L848" s="197"/>
      <c r="M848" s="197"/>
      <c r="N848" s="197"/>
      <c r="O848" s="197"/>
      <c r="P848" s="197"/>
      <c r="Q848" s="197"/>
      <c r="R848" s="197"/>
      <c r="S848" s="197"/>
      <c r="T848" s="197"/>
      <c r="U848" s="197"/>
      <c r="V848" s="197"/>
      <c r="W848" s="197"/>
      <c r="X848" s="197"/>
      <c r="Y848" s="197"/>
      <c r="Z848" s="197"/>
    </row>
    <row r="849" spans="1:26" ht="15.75" customHeight="1" x14ac:dyDescent="0.25">
      <c r="A849" s="227"/>
      <c r="B849" s="197"/>
      <c r="C849" s="197"/>
      <c r="D849" s="197"/>
      <c r="E849" s="197"/>
      <c r="F849" s="197"/>
      <c r="G849" s="197"/>
      <c r="H849" s="197"/>
      <c r="I849" s="197"/>
      <c r="J849" s="197"/>
      <c r="K849" s="197"/>
      <c r="L849" s="197"/>
      <c r="M849" s="197"/>
      <c r="N849" s="197"/>
      <c r="O849" s="197"/>
      <c r="P849" s="197"/>
      <c r="Q849" s="197"/>
      <c r="R849" s="197"/>
      <c r="S849" s="197"/>
      <c r="T849" s="197"/>
      <c r="U849" s="197"/>
      <c r="V849" s="197"/>
      <c r="W849" s="197"/>
      <c r="X849" s="197"/>
      <c r="Y849" s="197"/>
      <c r="Z849" s="197"/>
    </row>
    <row r="850" spans="1:26" ht="15.75" customHeight="1" x14ac:dyDescent="0.25">
      <c r="A850" s="227"/>
      <c r="B850" s="197"/>
      <c r="C850" s="197"/>
      <c r="D850" s="197"/>
      <c r="E850" s="197"/>
      <c r="F850" s="197"/>
      <c r="G850" s="197"/>
      <c r="H850" s="197"/>
      <c r="I850" s="197"/>
      <c r="J850" s="197"/>
      <c r="K850" s="197"/>
      <c r="L850" s="197"/>
      <c r="M850" s="197"/>
      <c r="N850" s="197"/>
      <c r="O850" s="197"/>
      <c r="P850" s="197"/>
      <c r="Q850" s="197"/>
      <c r="R850" s="197"/>
      <c r="S850" s="197"/>
      <c r="T850" s="197"/>
      <c r="U850" s="197"/>
      <c r="V850" s="197"/>
      <c r="W850" s="197"/>
      <c r="X850" s="197"/>
      <c r="Y850" s="197"/>
      <c r="Z850" s="197"/>
    </row>
    <row r="851" spans="1:26" ht="15.75" customHeight="1" x14ac:dyDescent="0.25">
      <c r="A851" s="227"/>
      <c r="B851" s="197"/>
      <c r="C851" s="197"/>
      <c r="D851" s="197"/>
      <c r="E851" s="197"/>
      <c r="F851" s="197"/>
      <c r="G851" s="197"/>
      <c r="H851" s="197"/>
      <c r="I851" s="197"/>
      <c r="J851" s="197"/>
      <c r="K851" s="197"/>
      <c r="L851" s="197"/>
      <c r="M851" s="197"/>
      <c r="N851" s="197"/>
      <c r="O851" s="197"/>
      <c r="P851" s="197"/>
      <c r="Q851" s="197"/>
      <c r="R851" s="197"/>
      <c r="S851" s="197"/>
      <c r="T851" s="197"/>
      <c r="U851" s="197"/>
      <c r="V851" s="197"/>
      <c r="W851" s="197"/>
      <c r="X851" s="197"/>
      <c r="Y851" s="197"/>
      <c r="Z851" s="197"/>
    </row>
    <row r="852" spans="1:26" ht="15.75" customHeight="1" x14ac:dyDescent="0.25">
      <c r="A852" s="227"/>
      <c r="B852" s="197"/>
      <c r="C852" s="197"/>
      <c r="D852" s="197"/>
      <c r="E852" s="197"/>
      <c r="F852" s="197"/>
      <c r="G852" s="197"/>
      <c r="H852" s="197"/>
      <c r="I852" s="197"/>
      <c r="J852" s="197"/>
      <c r="K852" s="197"/>
      <c r="L852" s="197"/>
      <c r="M852" s="197"/>
      <c r="N852" s="197"/>
      <c r="O852" s="197"/>
      <c r="P852" s="197"/>
      <c r="Q852" s="197"/>
      <c r="R852" s="197"/>
      <c r="S852" s="197"/>
      <c r="T852" s="197"/>
      <c r="U852" s="197"/>
      <c r="V852" s="197"/>
      <c r="W852" s="197"/>
      <c r="X852" s="197"/>
      <c r="Y852" s="197"/>
      <c r="Z852" s="197"/>
    </row>
    <row r="853" spans="1:26" ht="15.75" customHeight="1" x14ac:dyDescent="0.25">
      <c r="A853" s="227"/>
      <c r="B853" s="197"/>
      <c r="C853" s="197"/>
      <c r="D853" s="197"/>
      <c r="E853" s="197"/>
      <c r="F853" s="197"/>
      <c r="G853" s="197"/>
      <c r="H853" s="197"/>
      <c r="I853" s="197"/>
      <c r="J853" s="197"/>
      <c r="K853" s="197"/>
      <c r="L853" s="197"/>
      <c r="M853" s="197"/>
      <c r="N853" s="197"/>
      <c r="O853" s="197"/>
      <c r="P853" s="197"/>
      <c r="Q853" s="197"/>
      <c r="R853" s="197"/>
      <c r="S853" s="197"/>
      <c r="T853" s="197"/>
      <c r="U853" s="197"/>
      <c r="V853" s="197"/>
      <c r="W853" s="197"/>
      <c r="X853" s="197"/>
      <c r="Y853" s="197"/>
      <c r="Z853" s="197"/>
    </row>
    <row r="854" spans="1:26" ht="15.75" customHeight="1" x14ac:dyDescent="0.25">
      <c r="A854" s="227"/>
      <c r="B854" s="197"/>
      <c r="C854" s="197"/>
      <c r="D854" s="197"/>
      <c r="E854" s="197"/>
      <c r="F854" s="197"/>
      <c r="G854" s="197"/>
      <c r="H854" s="197"/>
      <c r="I854" s="197"/>
      <c r="J854" s="197"/>
      <c r="K854" s="197"/>
      <c r="L854" s="197"/>
      <c r="M854" s="197"/>
      <c r="N854" s="197"/>
      <c r="O854" s="197"/>
      <c r="P854" s="197"/>
      <c r="Q854" s="197"/>
      <c r="R854" s="197"/>
      <c r="S854" s="197"/>
      <c r="T854" s="197"/>
      <c r="U854" s="197"/>
      <c r="V854" s="197"/>
      <c r="W854" s="197"/>
      <c r="X854" s="197"/>
      <c r="Y854" s="197"/>
      <c r="Z854" s="197"/>
    </row>
    <row r="855" spans="1:26" ht="15.75" customHeight="1" x14ac:dyDescent="0.25">
      <c r="A855" s="227"/>
      <c r="B855" s="197"/>
      <c r="C855" s="197"/>
      <c r="D855" s="197"/>
      <c r="E855" s="197"/>
      <c r="F855" s="197"/>
      <c r="G855" s="197"/>
      <c r="H855" s="197"/>
      <c r="I855" s="197"/>
      <c r="J855" s="197"/>
      <c r="K855" s="197"/>
      <c r="L855" s="197"/>
      <c r="M855" s="197"/>
      <c r="N855" s="197"/>
      <c r="O855" s="197"/>
      <c r="P855" s="197"/>
      <c r="Q855" s="197"/>
      <c r="R855" s="197"/>
      <c r="S855" s="197"/>
      <c r="T855" s="197"/>
      <c r="U855" s="197"/>
      <c r="V855" s="197"/>
      <c r="W855" s="197"/>
      <c r="X855" s="197"/>
      <c r="Y855" s="197"/>
      <c r="Z855" s="197"/>
    </row>
    <row r="856" spans="1:26" ht="15.75" customHeight="1" x14ac:dyDescent="0.25">
      <c r="A856" s="227"/>
      <c r="B856" s="197"/>
      <c r="C856" s="197"/>
      <c r="D856" s="197"/>
      <c r="E856" s="197"/>
      <c r="F856" s="197"/>
      <c r="G856" s="197"/>
      <c r="H856" s="197"/>
      <c r="I856" s="197"/>
      <c r="J856" s="197"/>
      <c r="K856" s="197"/>
      <c r="L856" s="197"/>
      <c r="M856" s="197"/>
      <c r="N856" s="197"/>
      <c r="O856" s="197"/>
      <c r="P856" s="197"/>
      <c r="Q856" s="197"/>
      <c r="R856" s="197"/>
      <c r="S856" s="197"/>
      <c r="T856" s="197"/>
      <c r="U856" s="197"/>
      <c r="V856" s="197"/>
      <c r="W856" s="197"/>
      <c r="X856" s="197"/>
      <c r="Y856" s="197"/>
      <c r="Z856" s="197"/>
    </row>
    <row r="857" spans="1:26" ht="15.75" customHeight="1" x14ac:dyDescent="0.25">
      <c r="A857" s="227"/>
      <c r="B857" s="197"/>
      <c r="C857" s="197"/>
      <c r="D857" s="197"/>
      <c r="E857" s="197"/>
      <c r="F857" s="197"/>
      <c r="G857" s="197"/>
      <c r="H857" s="197"/>
      <c r="I857" s="197"/>
      <c r="J857" s="197"/>
      <c r="K857" s="197"/>
      <c r="L857" s="197"/>
      <c r="M857" s="197"/>
      <c r="N857" s="197"/>
      <c r="O857" s="197"/>
      <c r="P857" s="197"/>
      <c r="Q857" s="197"/>
      <c r="R857" s="197"/>
      <c r="S857" s="197"/>
      <c r="T857" s="197"/>
      <c r="U857" s="197"/>
      <c r="V857" s="197"/>
      <c r="W857" s="197"/>
      <c r="X857" s="197"/>
      <c r="Y857" s="197"/>
      <c r="Z857" s="197"/>
    </row>
    <row r="858" spans="1:26" ht="15.75" customHeight="1" x14ac:dyDescent="0.25">
      <c r="A858" s="227"/>
      <c r="B858" s="197"/>
      <c r="C858" s="197"/>
      <c r="D858" s="197"/>
      <c r="E858" s="197"/>
      <c r="F858" s="197"/>
      <c r="G858" s="197"/>
      <c r="H858" s="197"/>
      <c r="I858" s="197"/>
      <c r="J858" s="197"/>
      <c r="K858" s="197"/>
      <c r="L858" s="197"/>
      <c r="M858" s="197"/>
      <c r="N858" s="197"/>
      <c r="O858" s="197"/>
      <c r="P858" s="197"/>
      <c r="Q858" s="197"/>
      <c r="R858" s="197"/>
      <c r="S858" s="197"/>
      <c r="T858" s="197"/>
      <c r="U858" s="197"/>
      <c r="V858" s="197"/>
      <c r="W858" s="197"/>
      <c r="X858" s="197"/>
      <c r="Y858" s="197"/>
      <c r="Z858" s="197"/>
    </row>
    <row r="859" spans="1:26" ht="15.75" customHeight="1" x14ac:dyDescent="0.25">
      <c r="A859" s="227"/>
      <c r="B859" s="197"/>
      <c r="C859" s="197"/>
      <c r="D859" s="197"/>
      <c r="E859" s="197"/>
      <c r="F859" s="197"/>
      <c r="G859" s="197"/>
      <c r="H859" s="197"/>
      <c r="I859" s="197"/>
      <c r="J859" s="197"/>
      <c r="K859" s="197"/>
      <c r="L859" s="197"/>
      <c r="M859" s="197"/>
      <c r="N859" s="197"/>
      <c r="O859" s="197"/>
      <c r="P859" s="197"/>
      <c r="Q859" s="197"/>
      <c r="R859" s="197"/>
      <c r="S859" s="197"/>
      <c r="T859" s="197"/>
      <c r="U859" s="197"/>
      <c r="V859" s="197"/>
      <c r="W859" s="197"/>
      <c r="X859" s="197"/>
      <c r="Y859" s="197"/>
      <c r="Z859" s="197"/>
    </row>
    <row r="860" spans="1:26" ht="15.75" customHeight="1" x14ac:dyDescent="0.25">
      <c r="A860" s="227"/>
      <c r="B860" s="197"/>
      <c r="C860" s="197"/>
      <c r="D860" s="197"/>
      <c r="E860" s="197"/>
      <c r="F860" s="197"/>
      <c r="G860" s="197"/>
      <c r="H860" s="197"/>
      <c r="I860" s="197"/>
      <c r="J860" s="197"/>
      <c r="K860" s="197"/>
      <c r="L860" s="197"/>
      <c r="M860" s="197"/>
      <c r="N860" s="197"/>
      <c r="O860" s="197"/>
      <c r="P860" s="197"/>
      <c r="Q860" s="197"/>
      <c r="R860" s="197"/>
      <c r="S860" s="197"/>
      <c r="T860" s="197"/>
      <c r="U860" s="197"/>
      <c r="V860" s="197"/>
      <c r="W860" s="197"/>
      <c r="X860" s="197"/>
      <c r="Y860" s="197"/>
      <c r="Z860" s="197"/>
    </row>
    <row r="861" spans="1:26" ht="15.75" customHeight="1" x14ac:dyDescent="0.25">
      <c r="A861" s="227"/>
      <c r="B861" s="197"/>
      <c r="C861" s="197"/>
      <c r="D861" s="197"/>
      <c r="E861" s="197"/>
      <c r="F861" s="197"/>
      <c r="G861" s="197"/>
      <c r="H861" s="197"/>
      <c r="I861" s="197"/>
      <c r="J861" s="197"/>
      <c r="K861" s="197"/>
      <c r="L861" s="197"/>
      <c r="M861" s="197"/>
      <c r="N861" s="197"/>
      <c r="O861" s="197"/>
      <c r="P861" s="197"/>
      <c r="Q861" s="197"/>
      <c r="R861" s="197"/>
      <c r="S861" s="197"/>
      <c r="T861" s="197"/>
      <c r="U861" s="197"/>
      <c r="V861" s="197"/>
      <c r="W861" s="197"/>
      <c r="X861" s="197"/>
      <c r="Y861" s="197"/>
      <c r="Z861" s="197"/>
    </row>
    <row r="862" spans="1:26" ht="15.75" customHeight="1" x14ac:dyDescent="0.25">
      <c r="A862" s="227"/>
      <c r="B862" s="197"/>
      <c r="C862" s="197"/>
      <c r="D862" s="197"/>
      <c r="E862" s="197"/>
      <c r="F862" s="197"/>
      <c r="G862" s="197"/>
      <c r="H862" s="197"/>
      <c r="I862" s="197"/>
      <c r="J862" s="197"/>
      <c r="K862" s="197"/>
      <c r="L862" s="197"/>
      <c r="M862" s="197"/>
      <c r="N862" s="197"/>
      <c r="O862" s="197"/>
      <c r="P862" s="197"/>
      <c r="Q862" s="197"/>
      <c r="R862" s="197"/>
      <c r="S862" s="197"/>
      <c r="T862" s="197"/>
      <c r="U862" s="197"/>
      <c r="V862" s="197"/>
      <c r="W862" s="197"/>
      <c r="X862" s="197"/>
      <c r="Y862" s="197"/>
      <c r="Z862" s="197"/>
    </row>
    <row r="863" spans="1:26" ht="15.75" customHeight="1" x14ac:dyDescent="0.25">
      <c r="A863" s="227"/>
      <c r="B863" s="197"/>
      <c r="C863" s="197"/>
      <c r="D863" s="197"/>
      <c r="E863" s="197"/>
      <c r="F863" s="197"/>
      <c r="G863" s="197"/>
      <c r="H863" s="197"/>
      <c r="I863" s="197"/>
      <c r="J863" s="197"/>
      <c r="K863" s="197"/>
      <c r="L863" s="197"/>
      <c r="M863" s="197"/>
      <c r="N863" s="197"/>
      <c r="O863" s="197"/>
      <c r="P863" s="197"/>
      <c r="Q863" s="197"/>
      <c r="R863" s="197"/>
      <c r="S863" s="197"/>
      <c r="T863" s="197"/>
      <c r="U863" s="197"/>
      <c r="V863" s="197"/>
      <c r="W863" s="197"/>
      <c r="X863" s="197"/>
      <c r="Y863" s="197"/>
      <c r="Z863" s="197"/>
    </row>
    <row r="864" spans="1:26" ht="15.75" customHeight="1" x14ac:dyDescent="0.25">
      <c r="A864" s="227"/>
      <c r="B864" s="197"/>
      <c r="C864" s="197"/>
      <c r="D864" s="197"/>
      <c r="E864" s="197"/>
      <c r="F864" s="197"/>
      <c r="G864" s="197"/>
      <c r="H864" s="197"/>
      <c r="I864" s="197"/>
      <c r="J864" s="197"/>
      <c r="K864" s="197"/>
      <c r="L864" s="197"/>
      <c r="M864" s="197"/>
      <c r="N864" s="197"/>
      <c r="O864" s="197"/>
      <c r="P864" s="197"/>
      <c r="Q864" s="197"/>
      <c r="R864" s="197"/>
      <c r="S864" s="197"/>
      <c r="T864" s="197"/>
      <c r="U864" s="197"/>
      <c r="V864" s="197"/>
      <c r="W864" s="197"/>
      <c r="X864" s="197"/>
      <c r="Y864" s="197"/>
      <c r="Z864" s="197"/>
    </row>
    <row r="865" spans="1:26" ht="15.75" customHeight="1" x14ac:dyDescent="0.25">
      <c r="A865" s="227"/>
      <c r="B865" s="197"/>
      <c r="C865" s="197"/>
      <c r="D865" s="197"/>
      <c r="E865" s="197"/>
      <c r="F865" s="197"/>
      <c r="G865" s="197"/>
      <c r="H865" s="197"/>
      <c r="I865" s="197"/>
      <c r="J865" s="197"/>
      <c r="K865" s="197"/>
      <c r="L865" s="197"/>
      <c r="M865" s="197"/>
      <c r="N865" s="197"/>
      <c r="O865" s="197"/>
      <c r="P865" s="197"/>
      <c r="Q865" s="197"/>
      <c r="R865" s="197"/>
      <c r="S865" s="197"/>
      <c r="T865" s="197"/>
      <c r="U865" s="197"/>
      <c r="V865" s="197"/>
      <c r="W865" s="197"/>
      <c r="X865" s="197"/>
      <c r="Y865" s="197"/>
      <c r="Z865" s="197"/>
    </row>
    <row r="866" spans="1:26" ht="15.75" customHeight="1" x14ac:dyDescent="0.25">
      <c r="A866" s="227"/>
      <c r="B866" s="197"/>
      <c r="C866" s="197"/>
      <c r="D866" s="197"/>
      <c r="E866" s="197"/>
      <c r="F866" s="197"/>
      <c r="G866" s="197"/>
      <c r="H866" s="197"/>
      <c r="I866" s="197"/>
      <c r="J866" s="197"/>
      <c r="K866" s="197"/>
      <c r="L866" s="197"/>
      <c r="M866" s="197"/>
      <c r="N866" s="197"/>
      <c r="O866" s="197"/>
      <c r="P866" s="197"/>
      <c r="Q866" s="197"/>
      <c r="R866" s="197"/>
      <c r="S866" s="197"/>
      <c r="T866" s="197"/>
      <c r="U866" s="197"/>
      <c r="V866" s="197"/>
      <c r="W866" s="197"/>
      <c r="X866" s="197"/>
      <c r="Y866" s="197"/>
      <c r="Z866" s="197"/>
    </row>
    <row r="867" spans="1:26" ht="15.75" customHeight="1" x14ac:dyDescent="0.25">
      <c r="A867" s="227"/>
      <c r="B867" s="197"/>
      <c r="C867" s="197"/>
      <c r="D867" s="197"/>
      <c r="E867" s="197"/>
      <c r="F867" s="197"/>
      <c r="G867" s="197"/>
      <c r="H867" s="197"/>
      <c r="I867" s="197"/>
      <c r="J867" s="197"/>
      <c r="K867" s="197"/>
      <c r="L867" s="197"/>
      <c r="M867" s="197"/>
      <c r="N867" s="197"/>
      <c r="O867" s="197"/>
      <c r="P867" s="197"/>
      <c r="Q867" s="197"/>
      <c r="R867" s="197"/>
      <c r="S867" s="197"/>
      <c r="T867" s="197"/>
      <c r="U867" s="197"/>
      <c r="V867" s="197"/>
      <c r="W867" s="197"/>
      <c r="X867" s="197"/>
      <c r="Y867" s="197"/>
      <c r="Z867" s="197"/>
    </row>
    <row r="868" spans="1:26" ht="15.75" customHeight="1" x14ac:dyDescent="0.25">
      <c r="A868" s="227"/>
      <c r="B868" s="197"/>
      <c r="C868" s="197"/>
      <c r="D868" s="197"/>
      <c r="E868" s="197"/>
      <c r="F868" s="197"/>
      <c r="G868" s="197"/>
      <c r="H868" s="197"/>
      <c r="I868" s="197"/>
      <c r="J868" s="197"/>
      <c r="K868" s="197"/>
      <c r="L868" s="197"/>
      <c r="M868" s="197"/>
      <c r="N868" s="197"/>
      <c r="O868" s="197"/>
      <c r="P868" s="197"/>
      <c r="Q868" s="197"/>
      <c r="R868" s="197"/>
      <c r="S868" s="197"/>
      <c r="T868" s="197"/>
      <c r="U868" s="197"/>
      <c r="V868" s="197"/>
      <c r="W868" s="197"/>
      <c r="X868" s="197"/>
      <c r="Y868" s="197"/>
      <c r="Z868" s="197"/>
    </row>
    <row r="869" spans="1:26" ht="15.75" customHeight="1" x14ac:dyDescent="0.25">
      <c r="A869" s="227"/>
      <c r="B869" s="197"/>
      <c r="C869" s="197"/>
      <c r="D869" s="197"/>
      <c r="E869" s="197"/>
      <c r="F869" s="197"/>
      <c r="G869" s="197"/>
      <c r="H869" s="197"/>
      <c r="I869" s="197"/>
      <c r="J869" s="197"/>
      <c r="K869" s="197"/>
      <c r="L869" s="197"/>
      <c r="M869" s="197"/>
      <c r="N869" s="197"/>
      <c r="O869" s="197"/>
      <c r="P869" s="197"/>
      <c r="Q869" s="197"/>
      <c r="R869" s="197"/>
      <c r="S869" s="197"/>
      <c r="T869" s="197"/>
      <c r="U869" s="197"/>
      <c r="V869" s="197"/>
      <c r="W869" s="197"/>
      <c r="X869" s="197"/>
      <c r="Y869" s="197"/>
      <c r="Z869" s="197"/>
    </row>
    <row r="870" spans="1:26" ht="15.75" customHeight="1" x14ac:dyDescent="0.25">
      <c r="A870" s="227"/>
      <c r="B870" s="197"/>
      <c r="C870" s="197"/>
      <c r="D870" s="197"/>
      <c r="E870" s="197"/>
      <c r="F870" s="197"/>
      <c r="G870" s="197"/>
      <c r="H870" s="197"/>
      <c r="I870" s="197"/>
      <c r="J870" s="197"/>
      <c r="K870" s="197"/>
      <c r="L870" s="197"/>
      <c r="M870" s="197"/>
      <c r="N870" s="197"/>
      <c r="O870" s="197"/>
      <c r="P870" s="197"/>
      <c r="Q870" s="197"/>
      <c r="R870" s="197"/>
      <c r="S870" s="197"/>
      <c r="T870" s="197"/>
      <c r="U870" s="197"/>
      <c r="V870" s="197"/>
      <c r="W870" s="197"/>
      <c r="X870" s="197"/>
      <c r="Y870" s="197"/>
      <c r="Z870" s="197"/>
    </row>
    <row r="871" spans="1:26" ht="15.75" customHeight="1" x14ac:dyDescent="0.25">
      <c r="A871" s="227"/>
      <c r="B871" s="197"/>
      <c r="C871" s="197"/>
      <c r="D871" s="197"/>
      <c r="E871" s="197"/>
      <c r="F871" s="197"/>
      <c r="G871" s="197"/>
      <c r="H871" s="197"/>
      <c r="I871" s="197"/>
      <c r="J871" s="197"/>
      <c r="K871" s="197"/>
      <c r="L871" s="197"/>
      <c r="M871" s="197"/>
      <c r="N871" s="197"/>
      <c r="O871" s="197"/>
      <c r="P871" s="197"/>
      <c r="Q871" s="197"/>
      <c r="R871" s="197"/>
      <c r="S871" s="197"/>
      <c r="T871" s="197"/>
      <c r="U871" s="197"/>
      <c r="V871" s="197"/>
      <c r="W871" s="197"/>
      <c r="X871" s="197"/>
      <c r="Y871" s="197"/>
      <c r="Z871" s="197"/>
    </row>
    <row r="872" spans="1:26" ht="15.75" customHeight="1" x14ac:dyDescent="0.25">
      <c r="A872" s="227"/>
      <c r="B872" s="197"/>
      <c r="C872" s="197"/>
      <c r="D872" s="197"/>
      <c r="E872" s="197"/>
      <c r="F872" s="197"/>
      <c r="G872" s="197"/>
      <c r="H872" s="197"/>
      <c r="I872" s="197"/>
      <c r="J872" s="197"/>
      <c r="K872" s="197"/>
      <c r="L872" s="197"/>
      <c r="M872" s="197"/>
      <c r="N872" s="197"/>
      <c r="O872" s="197"/>
      <c r="P872" s="197"/>
      <c r="Q872" s="197"/>
      <c r="R872" s="197"/>
      <c r="S872" s="197"/>
      <c r="T872" s="197"/>
      <c r="U872" s="197"/>
      <c r="V872" s="197"/>
      <c r="W872" s="197"/>
      <c r="X872" s="197"/>
      <c r="Y872" s="197"/>
      <c r="Z872" s="197"/>
    </row>
    <row r="873" spans="1:26" ht="15.75" customHeight="1" x14ac:dyDescent="0.25">
      <c r="A873" s="227"/>
      <c r="B873" s="197"/>
      <c r="C873" s="197"/>
      <c r="D873" s="197"/>
      <c r="E873" s="197"/>
      <c r="F873" s="197"/>
      <c r="G873" s="197"/>
      <c r="H873" s="197"/>
      <c r="I873" s="197"/>
      <c r="J873" s="197"/>
      <c r="K873" s="197"/>
      <c r="L873" s="197"/>
      <c r="M873" s="197"/>
      <c r="N873" s="197"/>
      <c r="O873" s="197"/>
      <c r="P873" s="197"/>
      <c r="Q873" s="197"/>
      <c r="R873" s="197"/>
      <c r="S873" s="197"/>
      <c r="T873" s="197"/>
      <c r="U873" s="197"/>
      <c r="V873" s="197"/>
      <c r="W873" s="197"/>
      <c r="X873" s="197"/>
      <c r="Y873" s="197"/>
      <c r="Z873" s="197"/>
    </row>
    <row r="874" spans="1:26" ht="15.75" customHeight="1" x14ac:dyDescent="0.25">
      <c r="A874" s="227"/>
      <c r="B874" s="197"/>
      <c r="C874" s="197"/>
      <c r="D874" s="197"/>
      <c r="E874" s="197"/>
      <c r="F874" s="197"/>
      <c r="G874" s="197"/>
      <c r="H874" s="197"/>
      <c r="I874" s="197"/>
      <c r="J874" s="197"/>
      <c r="K874" s="197"/>
      <c r="L874" s="197"/>
      <c r="M874" s="197"/>
      <c r="N874" s="197"/>
      <c r="O874" s="197"/>
      <c r="P874" s="197"/>
      <c r="Q874" s="197"/>
      <c r="R874" s="197"/>
      <c r="S874" s="197"/>
      <c r="T874" s="197"/>
      <c r="U874" s="197"/>
      <c r="V874" s="197"/>
      <c r="W874" s="197"/>
      <c r="X874" s="197"/>
      <c r="Y874" s="197"/>
      <c r="Z874" s="197"/>
    </row>
    <row r="875" spans="1:26" ht="15.75" customHeight="1" x14ac:dyDescent="0.25">
      <c r="A875" s="227"/>
      <c r="B875" s="197"/>
      <c r="C875" s="197"/>
      <c r="D875" s="197"/>
      <c r="E875" s="197"/>
      <c r="F875" s="197"/>
      <c r="G875" s="197"/>
      <c r="H875" s="197"/>
      <c r="I875" s="197"/>
      <c r="J875" s="197"/>
      <c r="K875" s="197"/>
      <c r="L875" s="197"/>
      <c r="M875" s="197"/>
      <c r="N875" s="197"/>
      <c r="O875" s="197"/>
      <c r="P875" s="197"/>
      <c r="Q875" s="197"/>
      <c r="R875" s="197"/>
      <c r="S875" s="197"/>
      <c r="T875" s="197"/>
      <c r="U875" s="197"/>
      <c r="V875" s="197"/>
      <c r="W875" s="197"/>
      <c r="X875" s="197"/>
      <c r="Y875" s="197"/>
      <c r="Z875" s="197"/>
    </row>
    <row r="876" spans="1:26" ht="15.75" customHeight="1" x14ac:dyDescent="0.25">
      <c r="A876" s="227"/>
      <c r="B876" s="197"/>
      <c r="C876" s="197"/>
      <c r="D876" s="197"/>
      <c r="E876" s="197"/>
      <c r="F876" s="197"/>
      <c r="G876" s="197"/>
      <c r="H876" s="197"/>
      <c r="I876" s="197"/>
      <c r="J876" s="197"/>
      <c r="K876" s="197"/>
      <c r="L876" s="197"/>
      <c r="M876" s="197"/>
      <c r="N876" s="197"/>
      <c r="O876" s="197"/>
      <c r="P876" s="197"/>
      <c r="Q876" s="197"/>
      <c r="R876" s="197"/>
      <c r="S876" s="197"/>
      <c r="T876" s="197"/>
      <c r="U876" s="197"/>
      <c r="V876" s="197"/>
      <c r="W876" s="197"/>
      <c r="X876" s="197"/>
      <c r="Y876" s="197"/>
      <c r="Z876" s="197"/>
    </row>
    <row r="877" spans="1:26" ht="15.75" customHeight="1" x14ac:dyDescent="0.25">
      <c r="A877" s="227"/>
      <c r="B877" s="197"/>
      <c r="C877" s="197"/>
      <c r="D877" s="197"/>
      <c r="E877" s="197"/>
      <c r="F877" s="197"/>
      <c r="G877" s="197"/>
      <c r="H877" s="197"/>
      <c r="I877" s="197"/>
      <c r="J877" s="197"/>
      <c r="K877" s="197"/>
      <c r="L877" s="197"/>
      <c r="M877" s="197"/>
      <c r="N877" s="197"/>
      <c r="O877" s="197"/>
      <c r="P877" s="197"/>
      <c r="Q877" s="197"/>
      <c r="R877" s="197"/>
      <c r="S877" s="197"/>
      <c r="T877" s="197"/>
      <c r="U877" s="197"/>
      <c r="V877" s="197"/>
      <c r="W877" s="197"/>
      <c r="X877" s="197"/>
      <c r="Y877" s="197"/>
      <c r="Z877" s="197"/>
    </row>
    <row r="878" spans="1:26" ht="15.75" customHeight="1" x14ac:dyDescent="0.25">
      <c r="A878" s="227"/>
      <c r="B878" s="197"/>
      <c r="C878" s="197"/>
      <c r="D878" s="197"/>
      <c r="E878" s="197"/>
      <c r="F878" s="197"/>
      <c r="G878" s="197"/>
      <c r="H878" s="197"/>
      <c r="I878" s="197"/>
      <c r="J878" s="197"/>
      <c r="K878" s="197"/>
      <c r="L878" s="197"/>
      <c r="M878" s="197"/>
      <c r="N878" s="197"/>
      <c r="O878" s="197"/>
      <c r="P878" s="197"/>
      <c r="Q878" s="197"/>
      <c r="R878" s="197"/>
      <c r="S878" s="197"/>
      <c r="T878" s="197"/>
      <c r="U878" s="197"/>
      <c r="V878" s="197"/>
      <c r="W878" s="197"/>
      <c r="X878" s="197"/>
      <c r="Y878" s="197"/>
      <c r="Z878" s="197"/>
    </row>
    <row r="879" spans="1:26" ht="15.75" customHeight="1" x14ac:dyDescent="0.25">
      <c r="A879" s="227"/>
      <c r="B879" s="197"/>
      <c r="C879" s="197"/>
      <c r="D879" s="197"/>
      <c r="E879" s="197"/>
      <c r="F879" s="197"/>
      <c r="G879" s="197"/>
      <c r="H879" s="197"/>
      <c r="I879" s="197"/>
      <c r="J879" s="197"/>
      <c r="K879" s="197"/>
      <c r="L879" s="197"/>
      <c r="M879" s="197"/>
      <c r="N879" s="197"/>
      <c r="O879" s="197"/>
      <c r="P879" s="197"/>
      <c r="Q879" s="197"/>
      <c r="R879" s="197"/>
      <c r="S879" s="197"/>
      <c r="T879" s="197"/>
      <c r="U879" s="197"/>
      <c r="V879" s="197"/>
      <c r="W879" s="197"/>
      <c r="X879" s="197"/>
      <c r="Y879" s="197"/>
      <c r="Z879" s="197"/>
    </row>
    <row r="880" spans="1:26" ht="15.75" customHeight="1" x14ac:dyDescent="0.25">
      <c r="A880" s="227"/>
      <c r="B880" s="197"/>
      <c r="C880" s="197"/>
      <c r="D880" s="197"/>
      <c r="E880" s="197"/>
      <c r="F880" s="197"/>
      <c r="G880" s="197"/>
      <c r="H880" s="197"/>
      <c r="I880" s="197"/>
      <c r="J880" s="197"/>
      <c r="K880" s="197"/>
      <c r="L880" s="197"/>
      <c r="M880" s="197"/>
      <c r="N880" s="197"/>
      <c r="O880" s="197"/>
      <c r="P880" s="197"/>
      <c r="Q880" s="197"/>
      <c r="R880" s="197"/>
      <c r="S880" s="197"/>
      <c r="T880" s="197"/>
      <c r="U880" s="197"/>
      <c r="V880" s="197"/>
      <c r="W880" s="197"/>
      <c r="X880" s="197"/>
      <c r="Y880" s="197"/>
      <c r="Z880" s="197"/>
    </row>
    <row r="881" spans="1:26" ht="15.75" customHeight="1" x14ac:dyDescent="0.25">
      <c r="A881" s="227"/>
      <c r="B881" s="197"/>
      <c r="C881" s="197"/>
      <c r="D881" s="197"/>
      <c r="E881" s="197"/>
      <c r="F881" s="197"/>
      <c r="G881" s="197"/>
      <c r="H881" s="197"/>
      <c r="I881" s="197"/>
      <c r="J881" s="197"/>
      <c r="K881" s="197"/>
      <c r="L881" s="197"/>
      <c r="M881" s="197"/>
      <c r="N881" s="197"/>
      <c r="O881" s="197"/>
      <c r="P881" s="197"/>
      <c r="Q881" s="197"/>
      <c r="R881" s="197"/>
      <c r="S881" s="197"/>
      <c r="T881" s="197"/>
      <c r="U881" s="197"/>
      <c r="V881" s="197"/>
      <c r="W881" s="197"/>
      <c r="X881" s="197"/>
      <c r="Y881" s="197"/>
      <c r="Z881" s="197"/>
    </row>
    <row r="882" spans="1:26" ht="15.75" customHeight="1" x14ac:dyDescent="0.25">
      <c r="A882" s="227"/>
      <c r="B882" s="197"/>
      <c r="C882" s="197"/>
      <c r="D882" s="197"/>
      <c r="E882" s="197"/>
      <c r="F882" s="197"/>
      <c r="G882" s="197"/>
      <c r="H882" s="197"/>
      <c r="I882" s="197"/>
      <c r="J882" s="197"/>
      <c r="K882" s="197"/>
      <c r="L882" s="197"/>
      <c r="M882" s="197"/>
      <c r="N882" s="197"/>
      <c r="O882" s="197"/>
      <c r="P882" s="197"/>
      <c r="Q882" s="197"/>
      <c r="R882" s="197"/>
      <c r="S882" s="197"/>
      <c r="T882" s="197"/>
      <c r="U882" s="197"/>
      <c r="V882" s="197"/>
      <c r="W882" s="197"/>
      <c r="X882" s="197"/>
      <c r="Y882" s="197"/>
      <c r="Z882" s="197"/>
    </row>
    <row r="883" spans="1:26" ht="15.75" customHeight="1" x14ac:dyDescent="0.25">
      <c r="A883" s="227"/>
      <c r="B883" s="197"/>
      <c r="C883" s="197"/>
      <c r="D883" s="197"/>
      <c r="E883" s="197"/>
      <c r="F883" s="197"/>
      <c r="G883" s="197"/>
      <c r="H883" s="197"/>
      <c r="I883" s="197"/>
      <c r="J883" s="197"/>
      <c r="K883" s="197"/>
      <c r="L883" s="197"/>
      <c r="M883" s="197"/>
      <c r="N883" s="197"/>
      <c r="O883" s="197"/>
      <c r="P883" s="197"/>
      <c r="Q883" s="197"/>
      <c r="R883" s="197"/>
      <c r="S883" s="197"/>
      <c r="T883" s="197"/>
      <c r="U883" s="197"/>
      <c r="V883" s="197"/>
      <c r="W883" s="197"/>
      <c r="X883" s="197"/>
      <c r="Y883" s="197"/>
      <c r="Z883" s="197"/>
    </row>
    <row r="884" spans="1:26" ht="15.75" customHeight="1" x14ac:dyDescent="0.25">
      <c r="A884" s="227"/>
      <c r="B884" s="197"/>
      <c r="C884" s="197"/>
      <c r="D884" s="197"/>
      <c r="E884" s="197"/>
      <c r="F884" s="197"/>
      <c r="G884" s="197"/>
      <c r="H884" s="197"/>
      <c r="I884" s="197"/>
      <c r="J884" s="197"/>
      <c r="K884" s="197"/>
      <c r="L884" s="197"/>
      <c r="M884" s="197"/>
      <c r="N884" s="197"/>
      <c r="O884" s="197"/>
      <c r="P884" s="197"/>
      <c r="Q884" s="197"/>
      <c r="R884" s="197"/>
      <c r="S884" s="197"/>
      <c r="T884" s="197"/>
      <c r="U884" s="197"/>
      <c r="V884" s="197"/>
      <c r="W884" s="197"/>
      <c r="X884" s="197"/>
      <c r="Y884" s="197"/>
      <c r="Z884" s="197"/>
    </row>
    <row r="885" spans="1:26" ht="15.75" customHeight="1" x14ac:dyDescent="0.25">
      <c r="A885" s="227"/>
      <c r="B885" s="197"/>
      <c r="C885" s="197"/>
      <c r="D885" s="197"/>
      <c r="E885" s="197"/>
      <c r="F885" s="197"/>
      <c r="G885" s="197"/>
      <c r="H885" s="197"/>
      <c r="I885" s="197"/>
      <c r="J885" s="197"/>
      <c r="K885" s="197"/>
      <c r="L885" s="197"/>
      <c r="M885" s="197"/>
      <c r="N885" s="197"/>
      <c r="O885" s="197"/>
      <c r="P885" s="197"/>
      <c r="Q885" s="197"/>
      <c r="R885" s="197"/>
      <c r="S885" s="197"/>
      <c r="T885" s="197"/>
      <c r="U885" s="197"/>
      <c r="V885" s="197"/>
      <c r="W885" s="197"/>
      <c r="X885" s="197"/>
      <c r="Y885" s="197"/>
      <c r="Z885" s="197"/>
    </row>
    <row r="886" spans="1:26" ht="15.75" customHeight="1" x14ac:dyDescent="0.25">
      <c r="A886" s="227"/>
      <c r="B886" s="197"/>
      <c r="C886" s="197"/>
      <c r="D886" s="197"/>
      <c r="E886" s="197"/>
      <c r="F886" s="197"/>
      <c r="G886" s="197"/>
      <c r="H886" s="197"/>
      <c r="I886" s="197"/>
      <c r="J886" s="197"/>
      <c r="K886" s="197"/>
      <c r="L886" s="197"/>
      <c r="M886" s="197"/>
      <c r="N886" s="197"/>
      <c r="O886" s="197"/>
      <c r="P886" s="197"/>
      <c r="Q886" s="197"/>
      <c r="R886" s="197"/>
      <c r="S886" s="197"/>
      <c r="T886" s="197"/>
      <c r="U886" s="197"/>
      <c r="V886" s="197"/>
      <c r="W886" s="197"/>
      <c r="X886" s="197"/>
      <c r="Y886" s="197"/>
      <c r="Z886" s="197"/>
    </row>
    <row r="887" spans="1:26" ht="15.75" customHeight="1" x14ac:dyDescent="0.25">
      <c r="A887" s="227"/>
      <c r="B887" s="197"/>
      <c r="C887" s="197"/>
      <c r="D887" s="197"/>
      <c r="E887" s="197"/>
      <c r="F887" s="197"/>
      <c r="G887" s="197"/>
      <c r="H887" s="197"/>
      <c r="I887" s="197"/>
      <c r="J887" s="197"/>
      <c r="K887" s="197"/>
      <c r="L887" s="197"/>
      <c r="M887" s="197"/>
      <c r="N887" s="197"/>
      <c r="O887" s="197"/>
      <c r="P887" s="197"/>
      <c r="Q887" s="197"/>
      <c r="R887" s="197"/>
      <c r="S887" s="197"/>
      <c r="T887" s="197"/>
      <c r="U887" s="197"/>
      <c r="V887" s="197"/>
      <c r="W887" s="197"/>
      <c r="X887" s="197"/>
      <c r="Y887" s="197"/>
      <c r="Z887" s="197"/>
    </row>
    <row r="888" spans="1:26" ht="15.75" customHeight="1" x14ac:dyDescent="0.25">
      <c r="A888" s="227"/>
      <c r="B888" s="197"/>
      <c r="C888" s="197"/>
      <c r="D888" s="197"/>
      <c r="E888" s="197"/>
      <c r="F888" s="197"/>
      <c r="G888" s="197"/>
      <c r="H888" s="197"/>
      <c r="I888" s="197"/>
      <c r="J888" s="197"/>
      <c r="K888" s="197"/>
      <c r="L888" s="197"/>
      <c r="M888" s="197"/>
      <c r="N888" s="197"/>
      <c r="O888" s="197"/>
      <c r="P888" s="197"/>
      <c r="Q888" s="197"/>
      <c r="R888" s="197"/>
      <c r="S888" s="197"/>
      <c r="T888" s="197"/>
      <c r="U888" s="197"/>
      <c r="V888" s="197"/>
      <c r="W888" s="197"/>
      <c r="X888" s="197"/>
      <c r="Y888" s="197"/>
      <c r="Z888" s="197"/>
    </row>
    <row r="889" spans="1:26" ht="15.75" customHeight="1" x14ac:dyDescent="0.25">
      <c r="A889" s="227"/>
      <c r="B889" s="197"/>
      <c r="C889" s="197"/>
      <c r="D889" s="197"/>
      <c r="E889" s="197"/>
      <c r="F889" s="197"/>
      <c r="G889" s="197"/>
      <c r="H889" s="197"/>
      <c r="I889" s="197"/>
      <c r="J889" s="197"/>
      <c r="K889" s="197"/>
      <c r="L889" s="197"/>
      <c r="M889" s="197"/>
      <c r="N889" s="197"/>
      <c r="O889" s="197"/>
      <c r="P889" s="197"/>
      <c r="Q889" s="197"/>
      <c r="R889" s="197"/>
      <c r="S889" s="197"/>
      <c r="T889" s="197"/>
      <c r="U889" s="197"/>
      <c r="V889" s="197"/>
      <c r="W889" s="197"/>
      <c r="X889" s="197"/>
      <c r="Y889" s="197"/>
      <c r="Z889" s="197"/>
    </row>
    <row r="890" spans="1:26" ht="15.75" customHeight="1" x14ac:dyDescent="0.25">
      <c r="A890" s="227"/>
      <c r="B890" s="197"/>
      <c r="C890" s="197"/>
      <c r="D890" s="197"/>
      <c r="E890" s="197"/>
      <c r="F890" s="197"/>
      <c r="G890" s="197"/>
      <c r="H890" s="197"/>
      <c r="I890" s="197"/>
      <c r="J890" s="197"/>
      <c r="K890" s="197"/>
      <c r="L890" s="197"/>
      <c r="M890" s="197"/>
      <c r="N890" s="197"/>
      <c r="O890" s="197"/>
      <c r="P890" s="197"/>
      <c r="Q890" s="197"/>
      <c r="R890" s="197"/>
      <c r="S890" s="197"/>
      <c r="T890" s="197"/>
      <c r="U890" s="197"/>
      <c r="V890" s="197"/>
      <c r="W890" s="197"/>
      <c r="X890" s="197"/>
      <c r="Y890" s="197"/>
      <c r="Z890" s="197"/>
    </row>
    <row r="891" spans="1:26" ht="15.75" customHeight="1" x14ac:dyDescent="0.25">
      <c r="A891" s="227"/>
      <c r="B891" s="197"/>
      <c r="C891" s="197"/>
      <c r="D891" s="197"/>
      <c r="E891" s="197"/>
      <c r="F891" s="197"/>
      <c r="G891" s="197"/>
      <c r="H891" s="197"/>
      <c r="I891" s="197"/>
      <c r="J891" s="197"/>
      <c r="K891" s="197"/>
      <c r="L891" s="197"/>
      <c r="M891" s="197"/>
      <c r="N891" s="197"/>
      <c r="O891" s="197"/>
      <c r="P891" s="197"/>
      <c r="Q891" s="197"/>
      <c r="R891" s="197"/>
      <c r="S891" s="197"/>
      <c r="T891" s="197"/>
      <c r="U891" s="197"/>
      <c r="V891" s="197"/>
      <c r="W891" s="197"/>
      <c r="X891" s="197"/>
      <c r="Y891" s="197"/>
      <c r="Z891" s="197"/>
    </row>
    <row r="892" spans="1:26" ht="15.75" customHeight="1" x14ac:dyDescent="0.25">
      <c r="A892" s="227"/>
      <c r="B892" s="197"/>
      <c r="C892" s="197"/>
      <c r="D892" s="197"/>
      <c r="E892" s="197"/>
      <c r="F892" s="197"/>
      <c r="G892" s="197"/>
      <c r="H892" s="197"/>
      <c r="I892" s="197"/>
      <c r="J892" s="197"/>
      <c r="K892" s="197"/>
      <c r="L892" s="197"/>
      <c r="M892" s="197"/>
      <c r="N892" s="197"/>
      <c r="O892" s="197"/>
      <c r="P892" s="197"/>
      <c r="Q892" s="197"/>
      <c r="R892" s="197"/>
      <c r="S892" s="197"/>
      <c r="T892" s="197"/>
      <c r="U892" s="197"/>
      <c r="V892" s="197"/>
      <c r="W892" s="197"/>
      <c r="X892" s="197"/>
      <c r="Y892" s="197"/>
      <c r="Z892" s="197"/>
    </row>
    <row r="893" spans="1:26" ht="15.75" customHeight="1" x14ac:dyDescent="0.25">
      <c r="A893" s="227"/>
      <c r="B893" s="197"/>
      <c r="C893" s="197"/>
      <c r="D893" s="197"/>
      <c r="E893" s="197"/>
      <c r="F893" s="197"/>
      <c r="G893" s="197"/>
      <c r="H893" s="197"/>
      <c r="I893" s="197"/>
      <c r="J893" s="197"/>
      <c r="K893" s="197"/>
      <c r="L893" s="197"/>
      <c r="M893" s="197"/>
      <c r="N893" s="197"/>
      <c r="O893" s="197"/>
      <c r="P893" s="197"/>
      <c r="Q893" s="197"/>
      <c r="R893" s="197"/>
      <c r="S893" s="197"/>
      <c r="T893" s="197"/>
      <c r="U893" s="197"/>
      <c r="V893" s="197"/>
      <c r="W893" s="197"/>
      <c r="X893" s="197"/>
      <c r="Y893" s="197"/>
      <c r="Z893" s="197"/>
    </row>
    <row r="894" spans="1:26" ht="15.75" customHeight="1" x14ac:dyDescent="0.25">
      <c r="A894" s="227"/>
      <c r="B894" s="197"/>
      <c r="C894" s="197"/>
      <c r="D894" s="197"/>
      <c r="E894" s="197"/>
      <c r="F894" s="197"/>
      <c r="G894" s="197"/>
      <c r="H894" s="197"/>
      <c r="I894" s="197"/>
      <c r="J894" s="197"/>
      <c r="K894" s="197"/>
      <c r="L894" s="197"/>
      <c r="M894" s="197"/>
      <c r="N894" s="197"/>
      <c r="O894" s="197"/>
      <c r="P894" s="197"/>
      <c r="Q894" s="197"/>
      <c r="R894" s="197"/>
      <c r="S894" s="197"/>
      <c r="T894" s="197"/>
      <c r="U894" s="197"/>
      <c r="V894" s="197"/>
      <c r="W894" s="197"/>
      <c r="X894" s="197"/>
      <c r="Y894" s="197"/>
      <c r="Z894" s="197"/>
    </row>
    <row r="895" spans="1:26" ht="15.75" customHeight="1" x14ac:dyDescent="0.25">
      <c r="A895" s="227"/>
      <c r="B895" s="197"/>
      <c r="C895" s="197"/>
      <c r="D895" s="197"/>
      <c r="E895" s="197"/>
      <c r="F895" s="197"/>
      <c r="G895" s="197"/>
      <c r="H895" s="197"/>
      <c r="I895" s="197"/>
      <c r="J895" s="197"/>
      <c r="K895" s="197"/>
      <c r="L895" s="197"/>
      <c r="M895" s="197"/>
      <c r="N895" s="197"/>
      <c r="O895" s="197"/>
      <c r="P895" s="197"/>
      <c r="Q895" s="197"/>
      <c r="R895" s="197"/>
      <c r="S895" s="197"/>
      <c r="T895" s="197"/>
      <c r="U895" s="197"/>
      <c r="V895" s="197"/>
      <c r="W895" s="197"/>
      <c r="X895" s="197"/>
      <c r="Y895" s="197"/>
      <c r="Z895" s="197"/>
    </row>
    <row r="896" spans="1:26" ht="15.75" customHeight="1" x14ac:dyDescent="0.25">
      <c r="A896" s="227"/>
      <c r="B896" s="197"/>
      <c r="C896" s="197"/>
      <c r="D896" s="197"/>
      <c r="E896" s="197"/>
      <c r="F896" s="197"/>
      <c r="G896" s="197"/>
      <c r="H896" s="197"/>
      <c r="I896" s="197"/>
      <c r="J896" s="197"/>
      <c r="K896" s="197"/>
      <c r="L896" s="197"/>
      <c r="M896" s="197"/>
      <c r="N896" s="197"/>
      <c r="O896" s="197"/>
      <c r="P896" s="197"/>
      <c r="Q896" s="197"/>
      <c r="R896" s="197"/>
      <c r="S896" s="197"/>
      <c r="T896" s="197"/>
      <c r="U896" s="197"/>
      <c r="V896" s="197"/>
      <c r="W896" s="197"/>
      <c r="X896" s="197"/>
      <c r="Y896" s="197"/>
      <c r="Z896" s="197"/>
    </row>
    <row r="897" spans="1:26" ht="15.75" customHeight="1" x14ac:dyDescent="0.25">
      <c r="A897" s="227"/>
      <c r="B897" s="197"/>
      <c r="C897" s="197"/>
      <c r="D897" s="197"/>
      <c r="E897" s="197"/>
      <c r="F897" s="197"/>
      <c r="G897" s="197"/>
      <c r="H897" s="197"/>
      <c r="I897" s="197"/>
      <c r="J897" s="197"/>
      <c r="K897" s="197"/>
      <c r="L897" s="197"/>
      <c r="M897" s="197"/>
      <c r="N897" s="197"/>
      <c r="O897" s="197"/>
      <c r="P897" s="197"/>
      <c r="Q897" s="197"/>
      <c r="R897" s="197"/>
      <c r="S897" s="197"/>
      <c r="T897" s="197"/>
      <c r="U897" s="197"/>
      <c r="V897" s="197"/>
      <c r="W897" s="197"/>
      <c r="X897" s="197"/>
      <c r="Y897" s="197"/>
      <c r="Z897" s="197"/>
    </row>
    <row r="898" spans="1:26" ht="15.75" customHeight="1" x14ac:dyDescent="0.25">
      <c r="A898" s="227"/>
      <c r="B898" s="197"/>
      <c r="C898" s="197"/>
      <c r="D898" s="197"/>
      <c r="E898" s="197"/>
      <c r="F898" s="197"/>
      <c r="G898" s="197"/>
      <c r="H898" s="197"/>
      <c r="I898" s="197"/>
      <c r="J898" s="197"/>
      <c r="K898" s="197"/>
      <c r="L898" s="197"/>
      <c r="M898" s="197"/>
      <c r="N898" s="197"/>
      <c r="O898" s="197"/>
      <c r="P898" s="197"/>
      <c r="Q898" s="197"/>
      <c r="R898" s="197"/>
      <c r="S898" s="197"/>
      <c r="T898" s="197"/>
      <c r="U898" s="197"/>
      <c r="V898" s="197"/>
      <c r="W898" s="197"/>
      <c r="X898" s="197"/>
      <c r="Y898" s="197"/>
      <c r="Z898" s="197"/>
    </row>
    <row r="899" spans="1:26" ht="15.75" customHeight="1" x14ac:dyDescent="0.25">
      <c r="A899" s="227"/>
      <c r="B899" s="197"/>
      <c r="C899" s="197"/>
      <c r="D899" s="197"/>
      <c r="E899" s="197"/>
      <c r="F899" s="197"/>
      <c r="G899" s="197"/>
      <c r="H899" s="197"/>
      <c r="I899" s="197"/>
      <c r="J899" s="197"/>
      <c r="K899" s="197"/>
      <c r="L899" s="197"/>
      <c r="M899" s="197"/>
      <c r="N899" s="197"/>
      <c r="O899" s="197"/>
      <c r="P899" s="197"/>
      <c r="Q899" s="197"/>
      <c r="R899" s="197"/>
      <c r="S899" s="197"/>
      <c r="T899" s="197"/>
      <c r="U899" s="197"/>
      <c r="V899" s="197"/>
      <c r="W899" s="197"/>
      <c r="X899" s="197"/>
      <c r="Y899" s="197"/>
      <c r="Z899" s="197"/>
    </row>
    <row r="900" spans="1:26" ht="15.75" customHeight="1" x14ac:dyDescent="0.25">
      <c r="A900" s="227"/>
      <c r="B900" s="197"/>
      <c r="C900" s="197"/>
      <c r="D900" s="197"/>
      <c r="E900" s="197"/>
      <c r="F900" s="197"/>
      <c r="G900" s="197"/>
      <c r="H900" s="197"/>
      <c r="I900" s="197"/>
      <c r="J900" s="197"/>
      <c r="K900" s="197"/>
      <c r="L900" s="197"/>
      <c r="M900" s="197"/>
      <c r="N900" s="197"/>
      <c r="O900" s="197"/>
      <c r="P900" s="197"/>
      <c r="Q900" s="197"/>
      <c r="R900" s="197"/>
      <c r="S900" s="197"/>
      <c r="T900" s="197"/>
      <c r="U900" s="197"/>
      <c r="V900" s="197"/>
      <c r="W900" s="197"/>
      <c r="X900" s="197"/>
      <c r="Y900" s="197"/>
      <c r="Z900" s="197"/>
    </row>
    <row r="901" spans="1:26" ht="15.75" customHeight="1" x14ac:dyDescent="0.25">
      <c r="A901" s="227"/>
      <c r="B901" s="197"/>
      <c r="C901" s="197"/>
      <c r="D901" s="197"/>
      <c r="E901" s="197"/>
      <c r="F901" s="197"/>
      <c r="G901" s="197"/>
      <c r="H901" s="197"/>
      <c r="I901" s="197"/>
      <c r="J901" s="197"/>
      <c r="K901" s="197"/>
      <c r="L901" s="197"/>
      <c r="M901" s="197"/>
      <c r="N901" s="197"/>
      <c r="O901" s="197"/>
      <c r="P901" s="197"/>
      <c r="Q901" s="197"/>
      <c r="R901" s="197"/>
      <c r="S901" s="197"/>
      <c r="T901" s="197"/>
      <c r="U901" s="197"/>
      <c r="V901" s="197"/>
      <c r="W901" s="197"/>
      <c r="X901" s="197"/>
      <c r="Y901" s="197"/>
      <c r="Z901" s="197"/>
    </row>
    <row r="902" spans="1:26" ht="15.75" customHeight="1" x14ac:dyDescent="0.25">
      <c r="A902" s="227"/>
      <c r="B902" s="197"/>
      <c r="C902" s="197"/>
      <c r="D902" s="197"/>
      <c r="E902" s="197"/>
      <c r="F902" s="197"/>
      <c r="G902" s="197"/>
      <c r="H902" s="197"/>
      <c r="I902" s="197"/>
      <c r="J902" s="197"/>
      <c r="K902" s="197"/>
      <c r="L902" s="197"/>
      <c r="M902" s="197"/>
      <c r="N902" s="197"/>
      <c r="O902" s="197"/>
      <c r="P902" s="197"/>
      <c r="Q902" s="197"/>
      <c r="R902" s="197"/>
      <c r="S902" s="197"/>
      <c r="T902" s="197"/>
      <c r="U902" s="197"/>
      <c r="V902" s="197"/>
      <c r="W902" s="197"/>
      <c r="X902" s="197"/>
      <c r="Y902" s="197"/>
      <c r="Z902" s="197"/>
    </row>
    <row r="903" spans="1:26" ht="15.75" customHeight="1" x14ac:dyDescent="0.25">
      <c r="A903" s="227"/>
      <c r="B903" s="197"/>
      <c r="C903" s="197"/>
      <c r="D903" s="197"/>
      <c r="E903" s="197"/>
      <c r="F903" s="197"/>
      <c r="G903" s="197"/>
      <c r="H903" s="197"/>
      <c r="I903" s="197"/>
      <c r="J903" s="197"/>
      <c r="K903" s="197"/>
      <c r="L903" s="197"/>
      <c r="M903" s="197"/>
      <c r="N903" s="197"/>
      <c r="O903" s="197"/>
      <c r="P903" s="197"/>
      <c r="Q903" s="197"/>
      <c r="R903" s="197"/>
      <c r="S903" s="197"/>
      <c r="T903" s="197"/>
      <c r="U903" s="197"/>
      <c r="V903" s="197"/>
      <c r="W903" s="197"/>
      <c r="X903" s="197"/>
      <c r="Y903" s="197"/>
      <c r="Z903" s="197"/>
    </row>
    <row r="904" spans="1:26" ht="15.75" customHeight="1" x14ac:dyDescent="0.25">
      <c r="A904" s="227"/>
      <c r="B904" s="197"/>
      <c r="C904" s="197"/>
      <c r="D904" s="197"/>
      <c r="E904" s="197"/>
      <c r="F904" s="197"/>
      <c r="G904" s="197"/>
      <c r="H904" s="197"/>
      <c r="I904" s="197"/>
      <c r="J904" s="197"/>
      <c r="K904" s="197"/>
      <c r="L904" s="197"/>
      <c r="M904" s="197"/>
      <c r="N904" s="197"/>
      <c r="O904" s="197"/>
      <c r="P904" s="197"/>
      <c r="Q904" s="197"/>
      <c r="R904" s="197"/>
      <c r="S904" s="197"/>
      <c r="T904" s="197"/>
      <c r="U904" s="197"/>
      <c r="V904" s="197"/>
      <c r="W904" s="197"/>
      <c r="X904" s="197"/>
      <c r="Y904" s="197"/>
      <c r="Z904" s="197"/>
    </row>
    <row r="905" spans="1:26" ht="15.75" customHeight="1" x14ac:dyDescent="0.25">
      <c r="A905" s="227"/>
      <c r="B905" s="197"/>
      <c r="C905" s="197"/>
      <c r="D905" s="197"/>
      <c r="E905" s="197"/>
      <c r="F905" s="197"/>
      <c r="G905" s="197"/>
      <c r="H905" s="197"/>
      <c r="I905" s="197"/>
      <c r="J905" s="197"/>
      <c r="K905" s="197"/>
      <c r="L905" s="197"/>
      <c r="M905" s="197"/>
      <c r="N905" s="197"/>
      <c r="O905" s="197"/>
      <c r="P905" s="197"/>
      <c r="Q905" s="197"/>
      <c r="R905" s="197"/>
      <c r="S905" s="197"/>
      <c r="T905" s="197"/>
      <c r="U905" s="197"/>
      <c r="V905" s="197"/>
      <c r="W905" s="197"/>
      <c r="X905" s="197"/>
      <c r="Y905" s="197"/>
      <c r="Z905" s="197"/>
    </row>
    <row r="906" spans="1:26" ht="15.75" customHeight="1" x14ac:dyDescent="0.25">
      <c r="A906" s="227"/>
      <c r="B906" s="197"/>
      <c r="C906" s="197"/>
      <c r="D906" s="197"/>
      <c r="E906" s="197"/>
      <c r="F906" s="197"/>
      <c r="G906" s="197"/>
      <c r="H906" s="197"/>
      <c r="I906" s="197"/>
      <c r="J906" s="197"/>
      <c r="K906" s="197"/>
      <c r="L906" s="197"/>
      <c r="M906" s="197"/>
      <c r="N906" s="197"/>
      <c r="O906" s="197"/>
      <c r="P906" s="197"/>
      <c r="Q906" s="197"/>
      <c r="R906" s="197"/>
      <c r="S906" s="197"/>
      <c r="T906" s="197"/>
      <c r="U906" s="197"/>
      <c r="V906" s="197"/>
      <c r="W906" s="197"/>
      <c r="X906" s="197"/>
      <c r="Y906" s="197"/>
      <c r="Z906" s="197"/>
    </row>
    <row r="907" spans="1:26" ht="15.75" customHeight="1" x14ac:dyDescent="0.25">
      <c r="A907" s="227"/>
      <c r="B907" s="197"/>
      <c r="C907" s="197"/>
      <c r="D907" s="197"/>
      <c r="E907" s="197"/>
      <c r="F907" s="197"/>
      <c r="G907" s="197"/>
      <c r="H907" s="197"/>
      <c r="I907" s="197"/>
      <c r="J907" s="197"/>
      <c r="K907" s="197"/>
      <c r="L907" s="197"/>
      <c r="M907" s="197"/>
      <c r="N907" s="197"/>
      <c r="O907" s="197"/>
      <c r="P907" s="197"/>
      <c r="Q907" s="197"/>
      <c r="R907" s="197"/>
      <c r="S907" s="197"/>
      <c r="T907" s="197"/>
      <c r="U907" s="197"/>
      <c r="V907" s="197"/>
      <c r="W907" s="197"/>
      <c r="X907" s="197"/>
      <c r="Y907" s="197"/>
      <c r="Z907" s="197"/>
    </row>
    <row r="908" spans="1:26" ht="15.75" customHeight="1" x14ac:dyDescent="0.25">
      <c r="A908" s="227"/>
      <c r="B908" s="197"/>
      <c r="C908" s="197"/>
      <c r="D908" s="197"/>
      <c r="E908" s="197"/>
      <c r="F908" s="197"/>
      <c r="G908" s="197"/>
      <c r="H908" s="197"/>
      <c r="I908" s="197"/>
      <c r="J908" s="197"/>
      <c r="K908" s="197"/>
      <c r="L908" s="197"/>
      <c r="M908" s="197"/>
      <c r="N908" s="197"/>
      <c r="O908" s="197"/>
      <c r="P908" s="197"/>
      <c r="Q908" s="197"/>
      <c r="R908" s="197"/>
      <c r="S908" s="197"/>
      <c r="T908" s="197"/>
      <c r="U908" s="197"/>
      <c r="V908" s="197"/>
      <c r="W908" s="197"/>
      <c r="X908" s="197"/>
      <c r="Y908" s="197"/>
      <c r="Z908" s="197"/>
    </row>
    <row r="909" spans="1:26" ht="15.75" customHeight="1" x14ac:dyDescent="0.25">
      <c r="A909" s="227"/>
      <c r="B909" s="197"/>
      <c r="C909" s="197"/>
      <c r="D909" s="197"/>
      <c r="E909" s="197"/>
      <c r="F909" s="197"/>
      <c r="G909" s="197"/>
      <c r="H909" s="197"/>
      <c r="I909" s="197"/>
      <c r="J909" s="197"/>
      <c r="K909" s="197"/>
      <c r="L909" s="197"/>
      <c r="M909" s="197"/>
      <c r="N909" s="197"/>
      <c r="O909" s="197"/>
      <c r="P909" s="197"/>
      <c r="Q909" s="197"/>
      <c r="R909" s="197"/>
      <c r="S909" s="197"/>
      <c r="T909" s="197"/>
      <c r="U909" s="197"/>
      <c r="V909" s="197"/>
      <c r="W909" s="197"/>
      <c r="X909" s="197"/>
      <c r="Y909" s="197"/>
      <c r="Z909" s="197"/>
    </row>
    <row r="910" spans="1:26" ht="15.75" customHeight="1" x14ac:dyDescent="0.25">
      <c r="A910" s="227"/>
      <c r="B910" s="197"/>
      <c r="C910" s="197"/>
      <c r="D910" s="197"/>
      <c r="E910" s="197"/>
      <c r="F910" s="197"/>
      <c r="G910" s="197"/>
      <c r="H910" s="197"/>
      <c r="I910" s="197"/>
      <c r="J910" s="197"/>
      <c r="K910" s="197"/>
      <c r="L910" s="197"/>
      <c r="M910" s="197"/>
      <c r="N910" s="197"/>
      <c r="O910" s="197"/>
      <c r="P910" s="197"/>
      <c r="Q910" s="197"/>
      <c r="R910" s="197"/>
      <c r="S910" s="197"/>
      <c r="T910" s="197"/>
      <c r="U910" s="197"/>
      <c r="V910" s="197"/>
      <c r="W910" s="197"/>
      <c r="X910" s="197"/>
      <c r="Y910" s="197"/>
      <c r="Z910" s="197"/>
    </row>
    <row r="911" spans="1:26" ht="15.75" customHeight="1" x14ac:dyDescent="0.25">
      <c r="A911" s="227"/>
      <c r="B911" s="197"/>
      <c r="C911" s="197"/>
      <c r="D911" s="197"/>
      <c r="E911" s="197"/>
      <c r="F911" s="197"/>
      <c r="G911" s="197"/>
      <c r="H911" s="197"/>
      <c r="I911" s="197"/>
      <c r="J911" s="197"/>
      <c r="K911" s="197"/>
      <c r="L911" s="197"/>
      <c r="M911" s="197"/>
      <c r="N911" s="197"/>
      <c r="O911" s="197"/>
      <c r="P911" s="197"/>
      <c r="Q911" s="197"/>
      <c r="R911" s="197"/>
      <c r="S911" s="197"/>
      <c r="T911" s="197"/>
      <c r="U911" s="197"/>
      <c r="V911" s="197"/>
      <c r="W911" s="197"/>
      <c r="X911" s="197"/>
      <c r="Y911" s="197"/>
      <c r="Z911" s="197"/>
    </row>
    <row r="912" spans="1:26" ht="15.75" customHeight="1" x14ac:dyDescent="0.25">
      <c r="A912" s="227"/>
      <c r="B912" s="197"/>
      <c r="C912" s="197"/>
      <c r="D912" s="197"/>
      <c r="E912" s="197"/>
      <c r="F912" s="197"/>
      <c r="G912" s="197"/>
      <c r="H912" s="197"/>
      <c r="I912" s="197"/>
      <c r="J912" s="197"/>
      <c r="K912" s="197"/>
      <c r="L912" s="197"/>
      <c r="M912" s="197"/>
      <c r="N912" s="197"/>
      <c r="O912" s="197"/>
      <c r="P912" s="197"/>
      <c r="Q912" s="197"/>
      <c r="R912" s="197"/>
      <c r="S912" s="197"/>
      <c r="T912" s="197"/>
      <c r="U912" s="197"/>
      <c r="V912" s="197"/>
      <c r="W912" s="197"/>
      <c r="X912" s="197"/>
      <c r="Y912" s="197"/>
      <c r="Z912" s="197"/>
    </row>
    <row r="913" spans="1:26" ht="15.75" customHeight="1" x14ac:dyDescent="0.25">
      <c r="A913" s="227"/>
      <c r="B913" s="197"/>
      <c r="C913" s="197"/>
      <c r="D913" s="197"/>
      <c r="E913" s="197"/>
      <c r="F913" s="197"/>
      <c r="G913" s="197"/>
      <c r="H913" s="197"/>
      <c r="I913" s="197"/>
      <c r="J913" s="197"/>
      <c r="K913" s="197"/>
      <c r="L913" s="197"/>
      <c r="M913" s="197"/>
      <c r="N913" s="197"/>
      <c r="O913" s="197"/>
      <c r="P913" s="197"/>
      <c r="Q913" s="197"/>
      <c r="R913" s="197"/>
      <c r="S913" s="197"/>
      <c r="T913" s="197"/>
      <c r="U913" s="197"/>
      <c r="V913" s="197"/>
      <c r="W913" s="197"/>
      <c r="X913" s="197"/>
      <c r="Y913" s="197"/>
      <c r="Z913" s="197"/>
    </row>
    <row r="914" spans="1:26" ht="15.75" customHeight="1" x14ac:dyDescent="0.25">
      <c r="A914" s="227"/>
      <c r="B914" s="197"/>
      <c r="C914" s="197"/>
      <c r="D914" s="197"/>
      <c r="E914" s="197"/>
      <c r="F914" s="197"/>
      <c r="G914" s="197"/>
      <c r="H914" s="197"/>
      <c r="I914" s="197"/>
      <c r="J914" s="197"/>
      <c r="K914" s="197"/>
      <c r="L914" s="197"/>
      <c r="M914" s="197"/>
      <c r="N914" s="197"/>
      <c r="O914" s="197"/>
      <c r="P914" s="197"/>
      <c r="Q914" s="197"/>
      <c r="R914" s="197"/>
      <c r="S914" s="197"/>
      <c r="T914" s="197"/>
      <c r="U914" s="197"/>
      <c r="V914" s="197"/>
      <c r="W914" s="197"/>
      <c r="X914" s="197"/>
      <c r="Y914" s="197"/>
      <c r="Z914" s="197"/>
    </row>
    <row r="915" spans="1:26" ht="15.75" customHeight="1" x14ac:dyDescent="0.25">
      <c r="A915" s="227"/>
      <c r="B915" s="197"/>
      <c r="C915" s="197"/>
      <c r="D915" s="197"/>
      <c r="E915" s="197"/>
      <c r="F915" s="197"/>
      <c r="G915" s="197"/>
      <c r="H915" s="197"/>
      <c r="I915" s="197"/>
      <c r="J915" s="197"/>
      <c r="K915" s="197"/>
      <c r="L915" s="197"/>
      <c r="M915" s="197"/>
      <c r="N915" s="197"/>
      <c r="O915" s="197"/>
      <c r="P915" s="197"/>
      <c r="Q915" s="197"/>
      <c r="R915" s="197"/>
      <c r="S915" s="197"/>
      <c r="T915" s="197"/>
      <c r="U915" s="197"/>
      <c r="V915" s="197"/>
      <c r="W915" s="197"/>
      <c r="X915" s="197"/>
      <c r="Y915" s="197"/>
      <c r="Z915" s="197"/>
    </row>
    <row r="916" spans="1:26" ht="15.75" customHeight="1" x14ac:dyDescent="0.25">
      <c r="A916" s="227"/>
      <c r="B916" s="197"/>
      <c r="C916" s="197"/>
      <c r="D916" s="197"/>
      <c r="E916" s="197"/>
      <c r="F916" s="197"/>
      <c r="G916" s="197"/>
      <c r="H916" s="197"/>
      <c r="I916" s="197"/>
      <c r="J916" s="197"/>
      <c r="K916" s="197"/>
      <c r="L916" s="197"/>
      <c r="M916" s="197"/>
      <c r="N916" s="197"/>
      <c r="O916" s="197"/>
      <c r="P916" s="197"/>
      <c r="Q916" s="197"/>
      <c r="R916" s="197"/>
      <c r="S916" s="197"/>
      <c r="T916" s="197"/>
      <c r="U916" s="197"/>
      <c r="V916" s="197"/>
      <c r="W916" s="197"/>
      <c r="X916" s="197"/>
      <c r="Y916" s="197"/>
      <c r="Z916" s="197"/>
    </row>
    <row r="917" spans="1:26" ht="15.75" customHeight="1" x14ac:dyDescent="0.25">
      <c r="A917" s="227"/>
      <c r="B917" s="197"/>
      <c r="C917" s="197"/>
      <c r="D917" s="197"/>
      <c r="E917" s="197"/>
      <c r="F917" s="197"/>
      <c r="G917" s="197"/>
      <c r="H917" s="197"/>
      <c r="I917" s="197"/>
      <c r="J917" s="197"/>
      <c r="K917" s="197"/>
      <c r="L917" s="197"/>
      <c r="M917" s="197"/>
      <c r="N917" s="197"/>
      <c r="O917" s="197"/>
      <c r="P917" s="197"/>
      <c r="Q917" s="197"/>
      <c r="R917" s="197"/>
      <c r="S917" s="197"/>
      <c r="T917" s="197"/>
      <c r="U917" s="197"/>
      <c r="V917" s="197"/>
      <c r="W917" s="197"/>
      <c r="X917" s="197"/>
      <c r="Y917" s="197"/>
      <c r="Z917" s="197"/>
    </row>
    <row r="918" spans="1:26" ht="15.75" customHeight="1" x14ac:dyDescent="0.25">
      <c r="A918" s="227"/>
      <c r="B918" s="197"/>
      <c r="C918" s="197"/>
      <c r="D918" s="197"/>
      <c r="E918" s="197"/>
      <c r="F918" s="197"/>
      <c r="G918" s="197"/>
      <c r="H918" s="197"/>
      <c r="I918" s="197"/>
      <c r="J918" s="197"/>
      <c r="K918" s="197"/>
      <c r="L918" s="197"/>
      <c r="M918" s="197"/>
      <c r="N918" s="197"/>
      <c r="O918" s="197"/>
      <c r="P918" s="197"/>
      <c r="Q918" s="197"/>
      <c r="R918" s="197"/>
      <c r="S918" s="197"/>
      <c r="T918" s="197"/>
      <c r="U918" s="197"/>
      <c r="V918" s="197"/>
      <c r="W918" s="197"/>
      <c r="X918" s="197"/>
      <c r="Y918" s="197"/>
      <c r="Z918" s="197"/>
    </row>
    <row r="919" spans="1:26" ht="15.75" customHeight="1" x14ac:dyDescent="0.25">
      <c r="A919" s="227"/>
      <c r="B919" s="197"/>
      <c r="C919" s="197"/>
      <c r="D919" s="197"/>
      <c r="E919" s="197"/>
      <c r="F919" s="197"/>
      <c r="G919" s="197"/>
      <c r="H919" s="197"/>
      <c r="I919" s="197"/>
      <c r="J919" s="197"/>
      <c r="K919" s="197"/>
      <c r="L919" s="197"/>
      <c r="M919" s="197"/>
      <c r="N919" s="197"/>
      <c r="O919" s="197"/>
      <c r="P919" s="197"/>
      <c r="Q919" s="197"/>
      <c r="R919" s="197"/>
      <c r="S919" s="197"/>
      <c r="T919" s="197"/>
      <c r="U919" s="197"/>
      <c r="V919" s="197"/>
      <c r="W919" s="197"/>
      <c r="X919" s="197"/>
      <c r="Y919" s="197"/>
      <c r="Z919" s="197"/>
    </row>
    <row r="920" spans="1:26" ht="15.75" customHeight="1" x14ac:dyDescent="0.25">
      <c r="A920" s="227"/>
      <c r="B920" s="197"/>
      <c r="C920" s="197"/>
      <c r="D920" s="197"/>
      <c r="E920" s="197"/>
      <c r="F920" s="197"/>
      <c r="G920" s="197"/>
      <c r="H920" s="197"/>
      <c r="I920" s="197"/>
      <c r="J920" s="197"/>
      <c r="K920" s="197"/>
      <c r="L920" s="197"/>
      <c r="M920" s="197"/>
      <c r="N920" s="197"/>
      <c r="O920" s="197"/>
      <c r="P920" s="197"/>
      <c r="Q920" s="197"/>
      <c r="R920" s="197"/>
      <c r="S920" s="197"/>
      <c r="T920" s="197"/>
      <c r="U920" s="197"/>
      <c r="V920" s="197"/>
      <c r="W920" s="197"/>
      <c r="X920" s="197"/>
      <c r="Y920" s="197"/>
      <c r="Z920" s="197"/>
    </row>
    <row r="921" spans="1:26" ht="15.75" customHeight="1" x14ac:dyDescent="0.25">
      <c r="A921" s="227"/>
      <c r="B921" s="197"/>
      <c r="C921" s="197"/>
      <c r="D921" s="197"/>
      <c r="E921" s="197"/>
      <c r="F921" s="197"/>
      <c r="G921" s="197"/>
      <c r="H921" s="197"/>
      <c r="I921" s="197"/>
      <c r="J921" s="197"/>
      <c r="K921" s="197"/>
      <c r="L921" s="197"/>
      <c r="M921" s="197"/>
      <c r="N921" s="197"/>
      <c r="O921" s="197"/>
      <c r="P921" s="197"/>
      <c r="Q921" s="197"/>
      <c r="R921" s="197"/>
      <c r="S921" s="197"/>
      <c r="T921" s="197"/>
      <c r="U921" s="197"/>
      <c r="V921" s="197"/>
      <c r="W921" s="197"/>
      <c r="X921" s="197"/>
      <c r="Y921" s="197"/>
      <c r="Z921" s="197"/>
    </row>
    <row r="922" spans="1:26" ht="15.75" customHeight="1" x14ac:dyDescent="0.25">
      <c r="A922" s="227"/>
      <c r="B922" s="197"/>
      <c r="C922" s="197"/>
      <c r="D922" s="197"/>
      <c r="E922" s="197"/>
      <c r="F922" s="197"/>
      <c r="G922" s="197"/>
      <c r="H922" s="197"/>
      <c r="I922" s="197"/>
      <c r="J922" s="197"/>
      <c r="K922" s="197"/>
      <c r="L922" s="197"/>
      <c r="M922" s="197"/>
      <c r="N922" s="197"/>
      <c r="O922" s="197"/>
      <c r="P922" s="197"/>
      <c r="Q922" s="197"/>
      <c r="R922" s="197"/>
      <c r="S922" s="197"/>
      <c r="T922" s="197"/>
      <c r="U922" s="197"/>
      <c r="V922" s="197"/>
      <c r="W922" s="197"/>
      <c r="X922" s="197"/>
      <c r="Y922" s="197"/>
      <c r="Z922" s="197"/>
    </row>
    <row r="923" spans="1:26" ht="15.75" customHeight="1" x14ac:dyDescent="0.25">
      <c r="A923" s="227"/>
      <c r="B923" s="197"/>
      <c r="C923" s="197"/>
      <c r="D923" s="197"/>
      <c r="E923" s="197"/>
      <c r="F923" s="197"/>
      <c r="G923" s="197"/>
      <c r="H923" s="197"/>
      <c r="I923" s="197"/>
      <c r="J923" s="197"/>
      <c r="K923" s="197"/>
      <c r="L923" s="197"/>
      <c r="M923" s="197"/>
      <c r="N923" s="197"/>
      <c r="O923" s="197"/>
      <c r="P923" s="197"/>
      <c r="Q923" s="197"/>
      <c r="R923" s="197"/>
      <c r="S923" s="197"/>
      <c r="T923" s="197"/>
      <c r="U923" s="197"/>
      <c r="V923" s="197"/>
      <c r="W923" s="197"/>
      <c r="X923" s="197"/>
      <c r="Y923" s="197"/>
      <c r="Z923" s="197"/>
    </row>
    <row r="924" spans="1:26" ht="15.75" customHeight="1" x14ac:dyDescent="0.25">
      <c r="A924" s="227"/>
      <c r="B924" s="197"/>
      <c r="C924" s="197"/>
      <c r="D924" s="197"/>
      <c r="E924" s="197"/>
      <c r="F924" s="197"/>
      <c r="G924" s="197"/>
      <c r="H924" s="197"/>
      <c r="I924" s="197"/>
      <c r="J924" s="197"/>
      <c r="K924" s="197"/>
      <c r="L924" s="197"/>
      <c r="M924" s="197"/>
      <c r="N924" s="197"/>
      <c r="O924" s="197"/>
      <c r="P924" s="197"/>
      <c r="Q924" s="197"/>
      <c r="R924" s="197"/>
      <c r="S924" s="197"/>
      <c r="T924" s="197"/>
      <c r="U924" s="197"/>
      <c r="V924" s="197"/>
      <c r="W924" s="197"/>
      <c r="X924" s="197"/>
      <c r="Y924" s="197"/>
      <c r="Z924" s="197"/>
    </row>
    <row r="925" spans="1:26" ht="15.75" customHeight="1" x14ac:dyDescent="0.25">
      <c r="A925" s="227"/>
      <c r="B925" s="197"/>
      <c r="C925" s="197"/>
      <c r="D925" s="197"/>
      <c r="E925" s="197"/>
      <c r="F925" s="197"/>
      <c r="G925" s="197"/>
      <c r="H925" s="197"/>
      <c r="I925" s="197"/>
      <c r="J925" s="197"/>
      <c r="K925" s="197"/>
      <c r="L925" s="197"/>
      <c r="M925" s="197"/>
      <c r="N925" s="197"/>
      <c r="O925" s="197"/>
      <c r="P925" s="197"/>
      <c r="Q925" s="197"/>
      <c r="R925" s="197"/>
      <c r="S925" s="197"/>
      <c r="T925" s="197"/>
      <c r="U925" s="197"/>
      <c r="V925" s="197"/>
      <c r="W925" s="197"/>
      <c r="X925" s="197"/>
      <c r="Y925" s="197"/>
      <c r="Z925" s="197"/>
    </row>
    <row r="926" spans="1:26" ht="15.75" customHeight="1" x14ac:dyDescent="0.25">
      <c r="A926" s="227"/>
      <c r="B926" s="197"/>
      <c r="C926" s="197"/>
      <c r="D926" s="197"/>
      <c r="E926" s="197"/>
      <c r="F926" s="197"/>
      <c r="G926" s="197"/>
      <c r="H926" s="197"/>
      <c r="I926" s="197"/>
      <c r="J926" s="197"/>
      <c r="K926" s="197"/>
      <c r="L926" s="197"/>
      <c r="M926" s="197"/>
      <c r="N926" s="197"/>
      <c r="O926" s="197"/>
      <c r="P926" s="197"/>
      <c r="Q926" s="197"/>
      <c r="R926" s="197"/>
      <c r="S926" s="197"/>
      <c r="T926" s="197"/>
      <c r="U926" s="197"/>
      <c r="V926" s="197"/>
      <c r="W926" s="197"/>
      <c r="X926" s="197"/>
      <c r="Y926" s="197"/>
      <c r="Z926" s="197"/>
    </row>
    <row r="927" spans="1:26" ht="15.75" customHeight="1" x14ac:dyDescent="0.25">
      <c r="A927" s="227"/>
      <c r="B927" s="197"/>
      <c r="C927" s="197"/>
      <c r="D927" s="197"/>
      <c r="E927" s="197"/>
      <c r="F927" s="197"/>
      <c r="G927" s="197"/>
      <c r="H927" s="197"/>
      <c r="I927" s="197"/>
      <c r="J927" s="197"/>
      <c r="K927" s="197"/>
      <c r="L927" s="197"/>
      <c r="M927" s="197"/>
      <c r="N927" s="197"/>
      <c r="O927" s="197"/>
      <c r="P927" s="197"/>
      <c r="Q927" s="197"/>
      <c r="R927" s="197"/>
      <c r="S927" s="197"/>
      <c r="T927" s="197"/>
      <c r="U927" s="197"/>
      <c r="V927" s="197"/>
      <c r="W927" s="197"/>
      <c r="X927" s="197"/>
      <c r="Y927" s="197"/>
      <c r="Z927" s="197"/>
    </row>
    <row r="928" spans="1:26" ht="15.75" customHeight="1" x14ac:dyDescent="0.25">
      <c r="A928" s="227"/>
      <c r="B928" s="197"/>
      <c r="C928" s="197"/>
      <c r="D928" s="197"/>
      <c r="E928" s="197"/>
      <c r="F928" s="197"/>
      <c r="G928" s="197"/>
      <c r="H928" s="197"/>
      <c r="I928" s="197"/>
      <c r="J928" s="197"/>
      <c r="K928" s="197"/>
      <c r="L928" s="197"/>
      <c r="M928" s="197"/>
      <c r="N928" s="197"/>
      <c r="O928" s="197"/>
      <c r="P928" s="197"/>
      <c r="Q928" s="197"/>
      <c r="R928" s="197"/>
      <c r="S928" s="197"/>
      <c r="T928" s="197"/>
      <c r="U928" s="197"/>
      <c r="V928" s="197"/>
      <c r="W928" s="197"/>
      <c r="X928" s="197"/>
      <c r="Y928" s="197"/>
      <c r="Z928" s="197"/>
    </row>
    <row r="929" spans="1:26" ht="15.75" customHeight="1" x14ac:dyDescent="0.25">
      <c r="A929" s="227"/>
      <c r="B929" s="197"/>
      <c r="C929" s="197"/>
      <c r="D929" s="197"/>
      <c r="E929" s="197"/>
      <c r="F929" s="197"/>
      <c r="G929" s="197"/>
      <c r="H929" s="197"/>
      <c r="I929" s="197"/>
      <c r="J929" s="197"/>
      <c r="K929" s="197"/>
      <c r="L929" s="197"/>
      <c r="M929" s="197"/>
      <c r="N929" s="197"/>
      <c r="O929" s="197"/>
      <c r="P929" s="197"/>
      <c r="Q929" s="197"/>
      <c r="R929" s="197"/>
      <c r="S929" s="197"/>
      <c r="T929" s="197"/>
      <c r="U929" s="197"/>
      <c r="V929" s="197"/>
      <c r="W929" s="197"/>
      <c r="X929" s="197"/>
      <c r="Y929" s="197"/>
      <c r="Z929" s="197"/>
    </row>
    <row r="930" spans="1:26" ht="15.75" customHeight="1" x14ac:dyDescent="0.25">
      <c r="A930" s="227"/>
      <c r="B930" s="197"/>
      <c r="C930" s="197"/>
      <c r="D930" s="197"/>
      <c r="E930" s="197"/>
      <c r="F930" s="197"/>
      <c r="G930" s="197"/>
      <c r="H930" s="197"/>
      <c r="I930" s="197"/>
      <c r="J930" s="197"/>
      <c r="K930" s="197"/>
      <c r="L930" s="197"/>
      <c r="M930" s="197"/>
      <c r="N930" s="197"/>
      <c r="O930" s="197"/>
      <c r="P930" s="197"/>
      <c r="Q930" s="197"/>
      <c r="R930" s="197"/>
      <c r="S930" s="197"/>
      <c r="T930" s="197"/>
      <c r="U930" s="197"/>
      <c r="V930" s="197"/>
      <c r="W930" s="197"/>
      <c r="X930" s="197"/>
      <c r="Y930" s="197"/>
      <c r="Z930" s="197"/>
    </row>
    <row r="931" spans="1:26" ht="15.75" customHeight="1" x14ac:dyDescent="0.25">
      <c r="A931" s="227"/>
      <c r="B931" s="197"/>
      <c r="C931" s="197"/>
      <c r="D931" s="197"/>
      <c r="E931" s="197"/>
      <c r="F931" s="197"/>
      <c r="G931" s="197"/>
      <c r="H931" s="197"/>
      <c r="I931" s="197"/>
      <c r="J931" s="197"/>
      <c r="K931" s="197"/>
      <c r="L931" s="197"/>
      <c r="M931" s="197"/>
      <c r="N931" s="197"/>
      <c r="O931" s="197"/>
      <c r="P931" s="197"/>
      <c r="Q931" s="197"/>
      <c r="R931" s="197"/>
      <c r="S931" s="197"/>
      <c r="T931" s="197"/>
      <c r="U931" s="197"/>
      <c r="V931" s="197"/>
      <c r="W931" s="197"/>
      <c r="X931" s="197"/>
      <c r="Y931" s="197"/>
      <c r="Z931" s="197"/>
    </row>
    <row r="932" spans="1:26" ht="15.75" customHeight="1" x14ac:dyDescent="0.25">
      <c r="A932" s="227"/>
      <c r="B932" s="197"/>
      <c r="C932" s="197"/>
      <c r="D932" s="197"/>
      <c r="E932" s="197"/>
      <c r="F932" s="197"/>
      <c r="G932" s="197"/>
      <c r="H932" s="197"/>
      <c r="I932" s="197"/>
      <c r="J932" s="197"/>
      <c r="K932" s="197"/>
      <c r="L932" s="197"/>
      <c r="M932" s="197"/>
      <c r="N932" s="197"/>
      <c r="O932" s="197"/>
      <c r="P932" s="197"/>
      <c r="Q932" s="197"/>
      <c r="R932" s="197"/>
      <c r="S932" s="197"/>
      <c r="T932" s="197"/>
      <c r="U932" s="197"/>
      <c r="V932" s="197"/>
      <c r="W932" s="197"/>
      <c r="X932" s="197"/>
      <c r="Y932" s="197"/>
      <c r="Z932" s="197"/>
    </row>
    <row r="933" spans="1:26" ht="15.75" customHeight="1" x14ac:dyDescent="0.25">
      <c r="A933" s="227"/>
      <c r="B933" s="197"/>
      <c r="C933" s="197"/>
      <c r="D933" s="197"/>
      <c r="E933" s="197"/>
      <c r="F933" s="197"/>
      <c r="G933" s="197"/>
      <c r="H933" s="197"/>
      <c r="I933" s="197"/>
      <c r="J933" s="197"/>
      <c r="K933" s="197"/>
      <c r="L933" s="197"/>
      <c r="M933" s="197"/>
      <c r="N933" s="197"/>
      <c r="O933" s="197"/>
      <c r="P933" s="197"/>
      <c r="Q933" s="197"/>
      <c r="R933" s="197"/>
      <c r="S933" s="197"/>
      <c r="T933" s="197"/>
      <c r="U933" s="197"/>
      <c r="V933" s="197"/>
      <c r="W933" s="197"/>
      <c r="X933" s="197"/>
      <c r="Y933" s="197"/>
      <c r="Z933" s="197"/>
    </row>
    <row r="934" spans="1:26" ht="15.75" customHeight="1" x14ac:dyDescent="0.25">
      <c r="A934" s="227"/>
      <c r="B934" s="197"/>
      <c r="C934" s="197"/>
      <c r="D934" s="197"/>
      <c r="E934" s="197"/>
      <c r="F934" s="197"/>
      <c r="G934" s="197"/>
      <c r="H934" s="197"/>
      <c r="I934" s="197"/>
      <c r="J934" s="197"/>
      <c r="K934" s="197"/>
      <c r="L934" s="197"/>
      <c r="M934" s="197"/>
      <c r="N934" s="197"/>
      <c r="O934" s="197"/>
      <c r="P934" s="197"/>
      <c r="Q934" s="197"/>
      <c r="R934" s="197"/>
      <c r="S934" s="197"/>
      <c r="T934" s="197"/>
      <c r="U934" s="197"/>
      <c r="V934" s="197"/>
      <c r="W934" s="197"/>
      <c r="X934" s="197"/>
      <c r="Y934" s="197"/>
      <c r="Z934" s="197"/>
    </row>
    <row r="935" spans="1:26" ht="15.75" customHeight="1" x14ac:dyDescent="0.25">
      <c r="A935" s="227"/>
      <c r="B935" s="197"/>
      <c r="C935" s="197"/>
      <c r="D935" s="197"/>
      <c r="E935" s="197"/>
      <c r="F935" s="197"/>
      <c r="G935" s="197"/>
      <c r="H935" s="197"/>
      <c r="I935" s="197"/>
      <c r="J935" s="197"/>
      <c r="K935" s="197"/>
      <c r="L935" s="197"/>
      <c r="M935" s="197"/>
      <c r="N935" s="197"/>
      <c r="O935" s="197"/>
      <c r="P935" s="197"/>
      <c r="Q935" s="197"/>
      <c r="R935" s="197"/>
      <c r="S935" s="197"/>
      <c r="T935" s="197"/>
      <c r="U935" s="197"/>
      <c r="V935" s="197"/>
      <c r="W935" s="197"/>
      <c r="X935" s="197"/>
      <c r="Y935" s="197"/>
      <c r="Z935" s="197"/>
    </row>
    <row r="936" spans="1:26" ht="15.75" customHeight="1" x14ac:dyDescent="0.25">
      <c r="A936" s="227"/>
      <c r="B936" s="197"/>
      <c r="C936" s="197"/>
      <c r="D936" s="197"/>
      <c r="E936" s="197"/>
      <c r="F936" s="197"/>
      <c r="G936" s="197"/>
      <c r="H936" s="197"/>
      <c r="I936" s="197"/>
      <c r="J936" s="197"/>
      <c r="K936" s="197"/>
      <c r="L936" s="197"/>
      <c r="M936" s="197"/>
      <c r="N936" s="197"/>
      <c r="O936" s="197"/>
      <c r="P936" s="197"/>
      <c r="Q936" s="197"/>
      <c r="R936" s="197"/>
      <c r="S936" s="197"/>
      <c r="T936" s="197"/>
      <c r="U936" s="197"/>
      <c r="V936" s="197"/>
      <c r="W936" s="197"/>
      <c r="X936" s="197"/>
      <c r="Y936" s="197"/>
      <c r="Z936" s="197"/>
    </row>
    <row r="937" spans="1:26" ht="15.75" customHeight="1" x14ac:dyDescent="0.25">
      <c r="A937" s="227"/>
      <c r="B937" s="197"/>
      <c r="C937" s="197"/>
      <c r="D937" s="197"/>
      <c r="E937" s="197"/>
      <c r="F937" s="197"/>
      <c r="G937" s="197"/>
      <c r="H937" s="197"/>
      <c r="I937" s="197"/>
      <c r="J937" s="197"/>
      <c r="K937" s="197"/>
      <c r="L937" s="197"/>
      <c r="M937" s="197"/>
      <c r="N937" s="197"/>
      <c r="O937" s="197"/>
      <c r="P937" s="197"/>
      <c r="Q937" s="197"/>
      <c r="R937" s="197"/>
      <c r="S937" s="197"/>
      <c r="T937" s="197"/>
      <c r="U937" s="197"/>
      <c r="V937" s="197"/>
      <c r="W937" s="197"/>
      <c r="X937" s="197"/>
      <c r="Y937" s="197"/>
      <c r="Z937" s="197"/>
    </row>
    <row r="938" spans="1:26" ht="15.75" customHeight="1" x14ac:dyDescent="0.25">
      <c r="A938" s="227"/>
      <c r="B938" s="197"/>
      <c r="C938" s="197"/>
      <c r="D938" s="197"/>
      <c r="E938" s="197"/>
      <c r="F938" s="197"/>
      <c r="G938" s="197"/>
      <c r="H938" s="197"/>
      <c r="I938" s="197"/>
      <c r="J938" s="197"/>
      <c r="K938" s="197"/>
      <c r="L938" s="197"/>
      <c r="M938" s="197"/>
      <c r="N938" s="197"/>
      <c r="O938" s="197"/>
      <c r="P938" s="197"/>
      <c r="Q938" s="197"/>
      <c r="R938" s="197"/>
      <c r="S938" s="197"/>
      <c r="T938" s="197"/>
      <c r="U938" s="197"/>
      <c r="V938" s="197"/>
      <c r="W938" s="197"/>
      <c r="X938" s="197"/>
      <c r="Y938" s="197"/>
      <c r="Z938" s="197"/>
    </row>
    <row r="939" spans="1:26" ht="15.75" customHeight="1" x14ac:dyDescent="0.25">
      <c r="A939" s="227"/>
      <c r="B939" s="197"/>
      <c r="C939" s="197"/>
      <c r="D939" s="197"/>
      <c r="E939" s="197"/>
      <c r="F939" s="197"/>
      <c r="G939" s="197"/>
      <c r="H939" s="197"/>
      <c r="I939" s="197"/>
      <c r="J939" s="197"/>
      <c r="K939" s="197"/>
      <c r="L939" s="197"/>
      <c r="M939" s="197"/>
      <c r="N939" s="197"/>
      <c r="O939" s="197"/>
      <c r="P939" s="197"/>
      <c r="Q939" s="197"/>
      <c r="R939" s="197"/>
      <c r="S939" s="197"/>
      <c r="T939" s="197"/>
      <c r="U939" s="197"/>
      <c r="V939" s="197"/>
      <c r="W939" s="197"/>
      <c r="X939" s="197"/>
      <c r="Y939" s="197"/>
      <c r="Z939" s="197"/>
    </row>
    <row r="940" spans="1:26" ht="15.75" customHeight="1" x14ac:dyDescent="0.25">
      <c r="A940" s="227"/>
      <c r="B940" s="197"/>
      <c r="C940" s="197"/>
      <c r="D940" s="197"/>
      <c r="E940" s="197"/>
      <c r="F940" s="197"/>
      <c r="G940" s="197"/>
      <c r="H940" s="197"/>
      <c r="I940" s="197"/>
      <c r="J940" s="197"/>
      <c r="K940" s="197"/>
      <c r="L940" s="197"/>
      <c r="M940" s="197"/>
      <c r="N940" s="197"/>
      <c r="O940" s="197"/>
      <c r="P940" s="197"/>
      <c r="Q940" s="197"/>
      <c r="R940" s="197"/>
      <c r="S940" s="197"/>
      <c r="T940" s="197"/>
      <c r="U940" s="197"/>
      <c r="V940" s="197"/>
      <c r="W940" s="197"/>
      <c r="X940" s="197"/>
      <c r="Y940" s="197"/>
      <c r="Z940" s="197"/>
    </row>
    <row r="941" spans="1:26" ht="15.75" customHeight="1" x14ac:dyDescent="0.25">
      <c r="A941" s="227"/>
      <c r="B941" s="197"/>
      <c r="C941" s="197"/>
      <c r="D941" s="197"/>
      <c r="E941" s="197"/>
      <c r="F941" s="197"/>
      <c r="G941" s="197"/>
      <c r="H941" s="197"/>
      <c r="I941" s="197"/>
      <c r="J941" s="197"/>
      <c r="K941" s="197"/>
      <c r="L941" s="197"/>
      <c r="M941" s="197"/>
      <c r="N941" s="197"/>
      <c r="O941" s="197"/>
      <c r="P941" s="197"/>
      <c r="Q941" s="197"/>
      <c r="R941" s="197"/>
      <c r="S941" s="197"/>
      <c r="T941" s="197"/>
      <c r="U941" s="197"/>
      <c r="V941" s="197"/>
      <c r="W941" s="197"/>
      <c r="X941" s="197"/>
      <c r="Y941" s="197"/>
      <c r="Z941" s="197"/>
    </row>
    <row r="942" spans="1:26" ht="15.75" customHeight="1" x14ac:dyDescent="0.25">
      <c r="A942" s="227"/>
      <c r="B942" s="197"/>
      <c r="C942" s="197"/>
      <c r="D942" s="197"/>
      <c r="E942" s="197"/>
      <c r="F942" s="197"/>
      <c r="G942" s="197"/>
      <c r="H942" s="197"/>
      <c r="I942" s="197"/>
      <c r="J942" s="197"/>
      <c r="K942" s="197"/>
      <c r="L942" s="197"/>
      <c r="M942" s="197"/>
      <c r="N942" s="197"/>
      <c r="O942" s="197"/>
      <c r="P942" s="197"/>
      <c r="Q942" s="197"/>
      <c r="R942" s="197"/>
      <c r="S942" s="197"/>
      <c r="T942" s="197"/>
      <c r="U942" s="197"/>
      <c r="V942" s="197"/>
      <c r="W942" s="197"/>
      <c r="X942" s="197"/>
      <c r="Y942" s="197"/>
      <c r="Z942" s="197"/>
    </row>
    <row r="943" spans="1:26" ht="15.75" customHeight="1" x14ac:dyDescent="0.25">
      <c r="A943" s="227"/>
      <c r="B943" s="197"/>
      <c r="C943" s="197"/>
      <c r="D943" s="197"/>
      <c r="E943" s="197"/>
      <c r="F943" s="197"/>
      <c r="G943" s="197"/>
      <c r="H943" s="197"/>
      <c r="I943" s="197"/>
      <c r="J943" s="197"/>
      <c r="K943" s="197"/>
      <c r="L943" s="197"/>
      <c r="M943" s="197"/>
      <c r="N943" s="197"/>
      <c r="O943" s="197"/>
      <c r="P943" s="197"/>
      <c r="Q943" s="197"/>
      <c r="R943" s="197"/>
      <c r="S943" s="197"/>
      <c r="T943" s="197"/>
      <c r="U943" s="197"/>
      <c r="V943" s="197"/>
      <c r="W943" s="197"/>
      <c r="X943" s="197"/>
      <c r="Y943" s="197"/>
      <c r="Z943" s="197"/>
    </row>
    <row r="944" spans="1:26" ht="15.75" customHeight="1" x14ac:dyDescent="0.25">
      <c r="A944" s="227"/>
      <c r="B944" s="197"/>
      <c r="C944" s="197"/>
      <c r="D944" s="197"/>
      <c r="E944" s="197"/>
      <c r="F944" s="197"/>
      <c r="G944" s="197"/>
      <c r="H944" s="197"/>
      <c r="I944" s="197"/>
      <c r="J944" s="197"/>
      <c r="K944" s="197"/>
      <c r="L944" s="197"/>
      <c r="M944" s="197"/>
      <c r="N944" s="197"/>
      <c r="O944" s="197"/>
      <c r="P944" s="197"/>
      <c r="Q944" s="197"/>
      <c r="R944" s="197"/>
      <c r="S944" s="197"/>
      <c r="T944" s="197"/>
      <c r="U944" s="197"/>
      <c r="V944" s="197"/>
      <c r="W944" s="197"/>
      <c r="X944" s="197"/>
      <c r="Y944" s="197"/>
      <c r="Z944" s="197"/>
    </row>
    <row r="945" spans="1:26" ht="15.75" customHeight="1" x14ac:dyDescent="0.25">
      <c r="A945" s="227"/>
      <c r="B945" s="197"/>
      <c r="C945" s="197"/>
      <c r="D945" s="197"/>
      <c r="E945" s="197"/>
      <c r="F945" s="197"/>
      <c r="G945" s="197"/>
      <c r="H945" s="197"/>
      <c r="I945" s="197"/>
      <c r="J945" s="197"/>
      <c r="K945" s="197"/>
      <c r="L945" s="197"/>
      <c r="M945" s="197"/>
      <c r="N945" s="197"/>
      <c r="O945" s="197"/>
      <c r="P945" s="197"/>
      <c r="Q945" s="197"/>
      <c r="R945" s="197"/>
      <c r="S945" s="197"/>
      <c r="T945" s="197"/>
      <c r="U945" s="197"/>
      <c r="V945" s="197"/>
      <c r="W945" s="197"/>
      <c r="X945" s="197"/>
      <c r="Y945" s="197"/>
      <c r="Z945" s="197"/>
    </row>
    <row r="946" spans="1:26" ht="15.75" customHeight="1" x14ac:dyDescent="0.25">
      <c r="A946" s="227"/>
      <c r="B946" s="197"/>
      <c r="C946" s="197"/>
      <c r="D946" s="197"/>
      <c r="E946" s="197"/>
      <c r="F946" s="197"/>
      <c r="G946" s="197"/>
      <c r="H946" s="197"/>
      <c r="I946" s="197"/>
      <c r="J946" s="197"/>
      <c r="K946" s="197"/>
      <c r="L946" s="197"/>
      <c r="M946" s="197"/>
      <c r="N946" s="197"/>
      <c r="O946" s="197"/>
      <c r="P946" s="197"/>
      <c r="Q946" s="197"/>
      <c r="R946" s="197"/>
      <c r="S946" s="197"/>
      <c r="T946" s="197"/>
      <c r="U946" s="197"/>
      <c r="V946" s="197"/>
      <c r="W946" s="197"/>
      <c r="X946" s="197"/>
      <c r="Y946" s="197"/>
      <c r="Z946" s="197"/>
    </row>
    <row r="947" spans="1:26" ht="15.75" customHeight="1" x14ac:dyDescent="0.25">
      <c r="A947" s="227"/>
      <c r="B947" s="197"/>
      <c r="C947" s="197"/>
      <c r="D947" s="197"/>
      <c r="E947" s="197"/>
      <c r="F947" s="197"/>
      <c r="G947" s="197"/>
      <c r="H947" s="197"/>
      <c r="I947" s="197"/>
      <c r="J947" s="197"/>
      <c r="K947" s="197"/>
      <c r="L947" s="197"/>
      <c r="M947" s="197"/>
      <c r="N947" s="197"/>
      <c r="O947" s="197"/>
      <c r="P947" s="197"/>
      <c r="Q947" s="197"/>
      <c r="R947" s="197"/>
      <c r="S947" s="197"/>
      <c r="T947" s="197"/>
      <c r="U947" s="197"/>
      <c r="V947" s="197"/>
      <c r="W947" s="197"/>
      <c r="X947" s="197"/>
      <c r="Y947" s="197"/>
      <c r="Z947" s="197"/>
    </row>
    <row r="948" spans="1:26" ht="15.75" customHeight="1" x14ac:dyDescent="0.25">
      <c r="A948" s="227"/>
      <c r="B948" s="197"/>
      <c r="C948" s="197"/>
      <c r="D948" s="197"/>
      <c r="E948" s="197"/>
      <c r="F948" s="197"/>
      <c r="G948" s="197"/>
      <c r="H948" s="197"/>
      <c r="I948" s="197"/>
      <c r="J948" s="197"/>
      <c r="K948" s="197"/>
      <c r="L948" s="197"/>
      <c r="M948" s="197"/>
      <c r="N948" s="197"/>
      <c r="O948" s="197"/>
      <c r="P948" s="197"/>
      <c r="Q948" s="197"/>
      <c r="R948" s="197"/>
      <c r="S948" s="197"/>
      <c r="T948" s="197"/>
      <c r="U948" s="197"/>
      <c r="V948" s="197"/>
      <c r="W948" s="197"/>
      <c r="X948" s="197"/>
      <c r="Y948" s="197"/>
      <c r="Z948" s="197"/>
    </row>
    <row r="949" spans="1:26" ht="15.75" customHeight="1" x14ac:dyDescent="0.25">
      <c r="A949" s="227"/>
      <c r="B949" s="197"/>
      <c r="C949" s="197"/>
      <c r="D949" s="197"/>
      <c r="E949" s="197"/>
      <c r="F949" s="197"/>
      <c r="G949" s="197"/>
      <c r="H949" s="197"/>
      <c r="I949" s="197"/>
      <c r="J949" s="197"/>
      <c r="K949" s="197"/>
      <c r="L949" s="197"/>
      <c r="M949" s="197"/>
      <c r="N949" s="197"/>
      <c r="O949" s="197"/>
      <c r="P949" s="197"/>
      <c r="Q949" s="197"/>
      <c r="R949" s="197"/>
      <c r="S949" s="197"/>
      <c r="T949" s="197"/>
      <c r="U949" s="197"/>
      <c r="V949" s="197"/>
      <c r="W949" s="197"/>
      <c r="X949" s="197"/>
      <c r="Y949" s="197"/>
      <c r="Z949" s="197"/>
    </row>
    <row r="950" spans="1:26" ht="15.75" customHeight="1" x14ac:dyDescent="0.25">
      <c r="A950" s="227"/>
      <c r="B950" s="197"/>
      <c r="C950" s="197"/>
      <c r="D950" s="197"/>
      <c r="E950" s="197"/>
      <c r="F950" s="197"/>
      <c r="G950" s="197"/>
      <c r="H950" s="197"/>
      <c r="I950" s="197"/>
      <c r="J950" s="197"/>
      <c r="K950" s="197"/>
      <c r="L950" s="197"/>
      <c r="M950" s="197"/>
      <c r="N950" s="197"/>
      <c r="O950" s="197"/>
      <c r="P950" s="197"/>
      <c r="Q950" s="197"/>
      <c r="R950" s="197"/>
      <c r="S950" s="197"/>
      <c r="T950" s="197"/>
      <c r="U950" s="197"/>
      <c r="V950" s="197"/>
      <c r="W950" s="197"/>
      <c r="X950" s="197"/>
      <c r="Y950" s="197"/>
      <c r="Z950" s="197"/>
    </row>
    <row r="951" spans="1:26" ht="15.75" customHeight="1" x14ac:dyDescent="0.25">
      <c r="A951" s="227"/>
      <c r="B951" s="197"/>
      <c r="C951" s="197"/>
      <c r="D951" s="197"/>
      <c r="E951" s="197"/>
      <c r="F951" s="197"/>
      <c r="G951" s="197"/>
      <c r="H951" s="197"/>
      <c r="I951" s="197"/>
      <c r="J951" s="197"/>
      <c r="K951" s="197"/>
      <c r="L951" s="197"/>
      <c r="M951" s="197"/>
      <c r="N951" s="197"/>
      <c r="O951" s="197"/>
      <c r="P951" s="197"/>
      <c r="Q951" s="197"/>
      <c r="R951" s="197"/>
      <c r="S951" s="197"/>
      <c r="T951" s="197"/>
      <c r="U951" s="197"/>
      <c r="V951" s="197"/>
      <c r="W951" s="197"/>
      <c r="X951" s="197"/>
      <c r="Y951" s="197"/>
      <c r="Z951" s="197"/>
    </row>
    <row r="952" spans="1:26" ht="15.75" customHeight="1" x14ac:dyDescent="0.25">
      <c r="A952" s="227"/>
      <c r="B952" s="197"/>
      <c r="C952" s="197"/>
      <c r="D952" s="197"/>
      <c r="E952" s="197"/>
      <c r="F952" s="197"/>
      <c r="G952" s="197"/>
      <c r="H952" s="197"/>
      <c r="I952" s="197"/>
      <c r="J952" s="197"/>
      <c r="K952" s="197"/>
      <c r="L952" s="197"/>
      <c r="M952" s="197"/>
      <c r="N952" s="197"/>
      <c r="O952" s="197"/>
      <c r="P952" s="197"/>
      <c r="Q952" s="197"/>
      <c r="R952" s="197"/>
      <c r="S952" s="197"/>
      <c r="T952" s="197"/>
      <c r="U952" s="197"/>
      <c r="V952" s="197"/>
      <c r="W952" s="197"/>
      <c r="X952" s="197"/>
      <c r="Y952" s="197"/>
      <c r="Z952" s="197"/>
    </row>
    <row r="953" spans="1:26" ht="15.75" customHeight="1" x14ac:dyDescent="0.25">
      <c r="A953" s="227"/>
      <c r="B953" s="197"/>
      <c r="C953" s="197"/>
      <c r="D953" s="197"/>
      <c r="E953" s="197"/>
      <c r="F953" s="197"/>
      <c r="G953" s="197"/>
      <c r="H953" s="197"/>
      <c r="I953" s="197"/>
      <c r="J953" s="197"/>
      <c r="K953" s="197"/>
      <c r="L953" s="197"/>
      <c r="M953" s="197"/>
      <c r="N953" s="197"/>
      <c r="O953" s="197"/>
      <c r="P953" s="197"/>
      <c r="Q953" s="197"/>
      <c r="R953" s="197"/>
      <c r="S953" s="197"/>
      <c r="T953" s="197"/>
      <c r="U953" s="197"/>
      <c r="V953" s="197"/>
      <c r="W953" s="197"/>
      <c r="X953" s="197"/>
      <c r="Y953" s="197"/>
      <c r="Z953" s="197"/>
    </row>
    <row r="954" spans="1:26" ht="15.75" customHeight="1" x14ac:dyDescent="0.25">
      <c r="A954" s="227"/>
      <c r="B954" s="197"/>
      <c r="C954" s="197"/>
      <c r="D954" s="197"/>
      <c r="E954" s="197"/>
      <c r="F954" s="197"/>
      <c r="G954" s="197"/>
      <c r="H954" s="197"/>
      <c r="I954" s="197"/>
      <c r="J954" s="197"/>
      <c r="K954" s="197"/>
      <c r="L954" s="197"/>
      <c r="M954" s="197"/>
      <c r="N954" s="197"/>
      <c r="O954" s="197"/>
      <c r="P954" s="197"/>
      <c r="Q954" s="197"/>
      <c r="R954" s="197"/>
      <c r="S954" s="197"/>
      <c r="T954" s="197"/>
      <c r="U954" s="197"/>
      <c r="V954" s="197"/>
      <c r="W954" s="197"/>
      <c r="X954" s="197"/>
      <c r="Y954" s="197"/>
      <c r="Z954" s="197"/>
    </row>
    <row r="955" spans="1:26" ht="15.75" customHeight="1" x14ac:dyDescent="0.25">
      <c r="A955" s="227"/>
      <c r="B955" s="197"/>
      <c r="C955" s="197"/>
      <c r="D955" s="197"/>
      <c r="E955" s="197"/>
      <c r="F955" s="197"/>
      <c r="G955" s="197"/>
      <c r="H955" s="197"/>
      <c r="I955" s="197"/>
      <c r="J955" s="197"/>
      <c r="K955" s="197"/>
      <c r="L955" s="197"/>
      <c r="M955" s="197"/>
      <c r="N955" s="197"/>
      <c r="O955" s="197"/>
      <c r="P955" s="197"/>
      <c r="Q955" s="197"/>
      <c r="R955" s="197"/>
      <c r="S955" s="197"/>
      <c r="T955" s="197"/>
      <c r="U955" s="197"/>
      <c r="V955" s="197"/>
      <c r="W955" s="197"/>
      <c r="X955" s="197"/>
      <c r="Y955" s="197"/>
      <c r="Z955" s="197"/>
    </row>
    <row r="956" spans="1:26" ht="15.75" customHeight="1" x14ac:dyDescent="0.25">
      <c r="A956" s="227"/>
      <c r="B956" s="197"/>
      <c r="C956" s="197"/>
      <c r="D956" s="197"/>
      <c r="E956" s="197"/>
      <c r="F956" s="197"/>
      <c r="G956" s="197"/>
      <c r="H956" s="197"/>
      <c r="I956" s="197"/>
      <c r="J956" s="197"/>
      <c r="K956" s="197"/>
      <c r="L956" s="197"/>
      <c r="M956" s="197"/>
      <c r="N956" s="197"/>
      <c r="O956" s="197"/>
      <c r="P956" s="197"/>
      <c r="Q956" s="197"/>
      <c r="R956" s="197"/>
      <c r="S956" s="197"/>
      <c r="T956" s="197"/>
      <c r="U956" s="197"/>
      <c r="V956" s="197"/>
      <c r="W956" s="197"/>
      <c r="X956" s="197"/>
      <c r="Y956" s="197"/>
      <c r="Z956" s="197"/>
    </row>
    <row r="957" spans="1:26" ht="15.75" customHeight="1" x14ac:dyDescent="0.25">
      <c r="A957" s="227"/>
      <c r="B957" s="197"/>
      <c r="C957" s="197"/>
      <c r="D957" s="197"/>
      <c r="E957" s="197"/>
      <c r="F957" s="197"/>
      <c r="G957" s="197"/>
      <c r="H957" s="197"/>
      <c r="I957" s="197"/>
      <c r="J957" s="197"/>
      <c r="K957" s="197"/>
      <c r="L957" s="197"/>
      <c r="M957" s="197"/>
      <c r="N957" s="197"/>
      <c r="O957" s="197"/>
      <c r="P957" s="197"/>
      <c r="Q957" s="197"/>
      <c r="R957" s="197"/>
      <c r="S957" s="197"/>
      <c r="T957" s="197"/>
      <c r="U957" s="197"/>
      <c r="V957" s="197"/>
      <c r="W957" s="197"/>
      <c r="X957" s="197"/>
      <c r="Y957" s="197"/>
      <c r="Z957" s="197"/>
    </row>
    <row r="958" spans="1:26" ht="15.75" customHeight="1" x14ac:dyDescent="0.25">
      <c r="A958" s="227"/>
      <c r="B958" s="197"/>
      <c r="C958" s="197"/>
      <c r="D958" s="197"/>
      <c r="E958" s="197"/>
      <c r="F958" s="197"/>
      <c r="G958" s="197"/>
      <c r="H958" s="197"/>
      <c r="I958" s="197"/>
      <c r="J958" s="197"/>
      <c r="K958" s="197"/>
      <c r="L958" s="197"/>
      <c r="M958" s="197"/>
      <c r="N958" s="197"/>
      <c r="O958" s="197"/>
      <c r="P958" s="197"/>
      <c r="Q958" s="197"/>
      <c r="R958" s="197"/>
      <c r="S958" s="197"/>
      <c r="T958" s="197"/>
      <c r="U958" s="197"/>
      <c r="V958" s="197"/>
      <c r="W958" s="197"/>
      <c r="X958" s="197"/>
      <c r="Y958" s="197"/>
      <c r="Z958" s="197"/>
    </row>
    <row r="959" spans="1:26" ht="15.75" customHeight="1" x14ac:dyDescent="0.25">
      <c r="A959" s="227"/>
      <c r="B959" s="197"/>
      <c r="C959" s="197"/>
      <c r="D959" s="197"/>
      <c r="E959" s="197"/>
      <c r="F959" s="197"/>
      <c r="G959" s="197"/>
      <c r="H959" s="197"/>
      <c r="I959" s="197"/>
      <c r="J959" s="197"/>
      <c r="K959" s="197"/>
      <c r="L959" s="197"/>
      <c r="M959" s="197"/>
      <c r="N959" s="197"/>
      <c r="O959" s="197"/>
      <c r="P959" s="197"/>
      <c r="Q959" s="197"/>
      <c r="R959" s="197"/>
      <c r="S959" s="197"/>
      <c r="T959" s="197"/>
      <c r="U959" s="197"/>
      <c r="V959" s="197"/>
      <c r="W959" s="197"/>
      <c r="X959" s="197"/>
      <c r="Y959" s="197"/>
      <c r="Z959" s="197"/>
    </row>
    <row r="960" spans="1:26" ht="15.75" customHeight="1" x14ac:dyDescent="0.25">
      <c r="A960" s="227"/>
      <c r="B960" s="197"/>
      <c r="C960" s="197"/>
      <c r="D960" s="197"/>
      <c r="E960" s="197"/>
      <c r="F960" s="197"/>
      <c r="G960" s="197"/>
      <c r="H960" s="197"/>
      <c r="I960" s="197"/>
      <c r="J960" s="197"/>
      <c r="K960" s="197"/>
      <c r="L960" s="197"/>
      <c r="M960" s="197"/>
      <c r="N960" s="197"/>
      <c r="O960" s="197"/>
      <c r="P960" s="197"/>
      <c r="Q960" s="197"/>
      <c r="R960" s="197"/>
      <c r="S960" s="197"/>
      <c r="T960" s="197"/>
      <c r="U960" s="197"/>
      <c r="V960" s="197"/>
      <c r="W960" s="197"/>
      <c r="X960" s="197"/>
      <c r="Y960" s="197"/>
      <c r="Z960" s="197"/>
    </row>
    <row r="961" spans="1:26" ht="15.75" customHeight="1" x14ac:dyDescent="0.25">
      <c r="A961" s="227"/>
      <c r="B961" s="197"/>
      <c r="C961" s="197"/>
      <c r="D961" s="197"/>
      <c r="E961" s="197"/>
      <c r="F961" s="197"/>
      <c r="G961" s="197"/>
      <c r="H961" s="197"/>
      <c r="I961" s="197"/>
      <c r="J961" s="197"/>
      <c r="K961" s="197"/>
      <c r="L961" s="197"/>
      <c r="M961" s="197"/>
      <c r="N961" s="197"/>
      <c r="O961" s="197"/>
      <c r="P961" s="197"/>
      <c r="Q961" s="197"/>
      <c r="R961" s="197"/>
      <c r="S961" s="197"/>
      <c r="T961" s="197"/>
      <c r="U961" s="197"/>
      <c r="V961" s="197"/>
      <c r="W961" s="197"/>
      <c r="X961" s="197"/>
      <c r="Y961" s="197"/>
      <c r="Z961" s="197"/>
    </row>
    <row r="962" spans="1:26" ht="15.75" customHeight="1" x14ac:dyDescent="0.25">
      <c r="A962" s="227"/>
      <c r="B962" s="197"/>
      <c r="C962" s="197"/>
      <c r="D962" s="197"/>
      <c r="E962" s="197"/>
      <c r="F962" s="197"/>
      <c r="G962" s="197"/>
      <c r="H962" s="197"/>
      <c r="I962" s="197"/>
      <c r="J962" s="197"/>
      <c r="K962" s="197"/>
      <c r="L962" s="197"/>
      <c r="M962" s="197"/>
      <c r="N962" s="197"/>
      <c r="O962" s="197"/>
      <c r="P962" s="197"/>
      <c r="Q962" s="197"/>
      <c r="R962" s="197"/>
      <c r="S962" s="197"/>
      <c r="T962" s="197"/>
      <c r="U962" s="197"/>
      <c r="V962" s="197"/>
      <c r="W962" s="197"/>
      <c r="X962" s="197"/>
      <c r="Y962" s="197"/>
      <c r="Z962" s="197"/>
    </row>
    <row r="963" spans="1:26" ht="15.75" customHeight="1" x14ac:dyDescent="0.25">
      <c r="A963" s="227"/>
      <c r="B963" s="197"/>
      <c r="C963" s="197"/>
      <c r="D963" s="197"/>
      <c r="E963" s="197"/>
      <c r="F963" s="197"/>
      <c r="G963" s="197"/>
      <c r="H963" s="197"/>
      <c r="I963" s="197"/>
      <c r="J963" s="197"/>
      <c r="K963" s="197"/>
      <c r="L963" s="197"/>
      <c r="M963" s="197"/>
      <c r="N963" s="197"/>
      <c r="O963" s="197"/>
      <c r="P963" s="197"/>
      <c r="Q963" s="197"/>
      <c r="R963" s="197"/>
      <c r="S963" s="197"/>
      <c r="T963" s="197"/>
      <c r="U963" s="197"/>
      <c r="V963" s="197"/>
      <c r="W963" s="197"/>
      <c r="X963" s="197"/>
      <c r="Y963" s="197"/>
      <c r="Z963" s="197"/>
    </row>
    <row r="964" spans="1:26" ht="15.75" customHeight="1" x14ac:dyDescent="0.25">
      <c r="A964" s="227"/>
      <c r="B964" s="197"/>
      <c r="C964" s="197"/>
      <c r="D964" s="197"/>
      <c r="E964" s="197"/>
      <c r="F964" s="197"/>
      <c r="G964" s="197"/>
      <c r="H964" s="197"/>
      <c r="I964" s="197"/>
      <c r="J964" s="197"/>
      <c r="K964" s="197"/>
      <c r="L964" s="197"/>
      <c r="M964" s="197"/>
      <c r="N964" s="197"/>
      <c r="O964" s="197"/>
      <c r="P964" s="197"/>
      <c r="Q964" s="197"/>
      <c r="R964" s="197"/>
      <c r="S964" s="197"/>
      <c r="T964" s="197"/>
      <c r="U964" s="197"/>
      <c r="V964" s="197"/>
      <c r="W964" s="197"/>
      <c r="X964" s="197"/>
      <c r="Y964" s="197"/>
      <c r="Z964" s="197"/>
    </row>
    <row r="965" spans="1:26" ht="15.75" customHeight="1" x14ac:dyDescent="0.25">
      <c r="A965" s="227"/>
      <c r="B965" s="197"/>
      <c r="C965" s="197"/>
      <c r="D965" s="197"/>
      <c r="E965" s="197"/>
      <c r="F965" s="197"/>
      <c r="G965" s="197"/>
      <c r="H965" s="197"/>
      <c r="I965" s="197"/>
      <c r="J965" s="197"/>
      <c r="K965" s="197"/>
      <c r="L965" s="197"/>
      <c r="M965" s="197"/>
      <c r="N965" s="197"/>
      <c r="O965" s="197"/>
      <c r="P965" s="197"/>
      <c r="Q965" s="197"/>
      <c r="R965" s="197"/>
      <c r="S965" s="197"/>
      <c r="T965" s="197"/>
      <c r="U965" s="197"/>
      <c r="V965" s="197"/>
      <c r="W965" s="197"/>
      <c r="X965" s="197"/>
      <c r="Y965" s="197"/>
      <c r="Z965" s="197"/>
    </row>
    <row r="966" spans="1:26" ht="15.75" customHeight="1" x14ac:dyDescent="0.25">
      <c r="A966" s="227"/>
      <c r="B966" s="197"/>
      <c r="C966" s="197"/>
      <c r="D966" s="197"/>
      <c r="E966" s="197"/>
      <c r="F966" s="197"/>
      <c r="G966" s="197"/>
      <c r="H966" s="197"/>
      <c r="I966" s="197"/>
      <c r="J966" s="197"/>
      <c r="K966" s="197"/>
      <c r="L966" s="197"/>
      <c r="M966" s="197"/>
      <c r="N966" s="197"/>
      <c r="O966" s="197"/>
      <c r="P966" s="197"/>
      <c r="Q966" s="197"/>
      <c r="R966" s="197"/>
      <c r="S966" s="197"/>
      <c r="T966" s="197"/>
      <c r="U966" s="197"/>
      <c r="V966" s="197"/>
      <c r="W966" s="197"/>
      <c r="X966" s="197"/>
      <c r="Y966" s="197"/>
      <c r="Z966" s="197"/>
    </row>
    <row r="967" spans="1:26" ht="15.75" customHeight="1" x14ac:dyDescent="0.25">
      <c r="A967" s="227"/>
      <c r="B967" s="197"/>
      <c r="C967" s="197"/>
      <c r="D967" s="197"/>
      <c r="E967" s="197"/>
      <c r="F967" s="197"/>
      <c r="G967" s="197"/>
      <c r="H967" s="197"/>
      <c r="I967" s="197"/>
      <c r="J967" s="197"/>
      <c r="K967" s="197"/>
      <c r="L967" s="197"/>
      <c r="M967" s="197"/>
      <c r="N967" s="197"/>
      <c r="O967" s="197"/>
      <c r="P967" s="197"/>
      <c r="Q967" s="197"/>
      <c r="R967" s="197"/>
      <c r="S967" s="197"/>
      <c r="T967" s="197"/>
      <c r="U967" s="197"/>
      <c r="V967" s="197"/>
      <c r="W967" s="197"/>
      <c r="X967" s="197"/>
      <c r="Y967" s="197"/>
      <c r="Z967" s="197"/>
    </row>
    <row r="968" spans="1:26" ht="15.75" customHeight="1" x14ac:dyDescent="0.25">
      <c r="A968" s="227"/>
      <c r="B968" s="197"/>
      <c r="C968" s="197"/>
      <c r="D968" s="197"/>
      <c r="E968" s="197"/>
      <c r="F968" s="197"/>
      <c r="G968" s="197"/>
      <c r="H968" s="197"/>
      <c r="I968" s="197"/>
      <c r="J968" s="197"/>
      <c r="K968" s="197"/>
      <c r="L968" s="197"/>
      <c r="M968" s="197"/>
      <c r="N968" s="197"/>
      <c r="O968" s="197"/>
      <c r="P968" s="197"/>
      <c r="Q968" s="197"/>
      <c r="R968" s="197"/>
      <c r="S968" s="197"/>
      <c r="T968" s="197"/>
      <c r="U968" s="197"/>
      <c r="V968" s="197"/>
      <c r="W968" s="197"/>
      <c r="X968" s="197"/>
      <c r="Y968" s="197"/>
      <c r="Z968" s="197"/>
    </row>
    <row r="969" spans="1:26" ht="15.75" customHeight="1" x14ac:dyDescent="0.25">
      <c r="A969" s="227"/>
      <c r="B969" s="197"/>
      <c r="C969" s="197"/>
      <c r="D969" s="197"/>
      <c r="E969" s="197"/>
      <c r="F969" s="197"/>
      <c r="G969" s="197"/>
      <c r="H969" s="197"/>
      <c r="I969" s="197"/>
      <c r="J969" s="197"/>
      <c r="K969" s="197"/>
      <c r="L969" s="197"/>
      <c r="M969" s="197"/>
      <c r="N969" s="197"/>
      <c r="O969" s="197"/>
      <c r="P969" s="197"/>
      <c r="Q969" s="197"/>
      <c r="R969" s="197"/>
      <c r="S969" s="197"/>
      <c r="T969" s="197"/>
      <c r="U969" s="197"/>
      <c r="V969" s="197"/>
      <c r="W969" s="197"/>
      <c r="X969" s="197"/>
      <c r="Y969" s="197"/>
      <c r="Z969" s="197"/>
    </row>
    <row r="970" spans="1:26" ht="15.75" customHeight="1" x14ac:dyDescent="0.25">
      <c r="A970" s="227"/>
      <c r="B970" s="197"/>
      <c r="C970" s="197"/>
      <c r="D970" s="197"/>
      <c r="E970" s="197"/>
      <c r="F970" s="197"/>
      <c r="G970" s="197"/>
      <c r="H970" s="197"/>
      <c r="I970" s="197"/>
      <c r="J970" s="197"/>
      <c r="K970" s="197"/>
      <c r="L970" s="197"/>
      <c r="M970" s="197"/>
      <c r="N970" s="197"/>
      <c r="O970" s="197"/>
      <c r="P970" s="197"/>
      <c r="Q970" s="197"/>
      <c r="R970" s="197"/>
      <c r="S970" s="197"/>
      <c r="T970" s="197"/>
      <c r="U970" s="197"/>
      <c r="V970" s="197"/>
      <c r="W970" s="197"/>
      <c r="X970" s="197"/>
      <c r="Y970" s="197"/>
      <c r="Z970" s="197"/>
    </row>
    <row r="971" spans="1:26" ht="15.75" customHeight="1" x14ac:dyDescent="0.25">
      <c r="A971" s="227"/>
      <c r="B971" s="197"/>
      <c r="C971" s="197"/>
      <c r="D971" s="197"/>
      <c r="E971" s="197"/>
      <c r="F971" s="197"/>
      <c r="G971" s="197"/>
      <c r="H971" s="197"/>
      <c r="I971" s="197"/>
      <c r="J971" s="197"/>
      <c r="K971" s="197"/>
      <c r="L971" s="197"/>
      <c r="M971" s="197"/>
      <c r="N971" s="197"/>
      <c r="O971" s="197"/>
      <c r="P971" s="197"/>
      <c r="Q971" s="197"/>
      <c r="R971" s="197"/>
      <c r="S971" s="197"/>
      <c r="T971" s="197"/>
      <c r="U971" s="197"/>
      <c r="V971" s="197"/>
      <c r="W971" s="197"/>
      <c r="X971" s="197"/>
      <c r="Y971" s="197"/>
      <c r="Z971" s="197"/>
    </row>
    <row r="972" spans="1:26" ht="15.75" customHeight="1" x14ac:dyDescent="0.25">
      <c r="A972" s="227"/>
      <c r="B972" s="197"/>
      <c r="C972" s="197"/>
      <c r="D972" s="197"/>
      <c r="E972" s="197"/>
      <c r="F972" s="197"/>
      <c r="G972" s="197"/>
      <c r="H972" s="197"/>
      <c r="I972" s="197"/>
      <c r="J972" s="197"/>
      <c r="K972" s="197"/>
      <c r="L972" s="197"/>
      <c r="M972" s="197"/>
      <c r="N972" s="197"/>
      <c r="O972" s="197"/>
      <c r="P972" s="197"/>
      <c r="Q972" s="197"/>
      <c r="R972" s="197"/>
      <c r="S972" s="197"/>
      <c r="T972" s="197"/>
      <c r="U972" s="197"/>
      <c r="V972" s="197"/>
      <c r="W972" s="197"/>
      <c r="X972" s="197"/>
      <c r="Y972" s="197"/>
      <c r="Z972" s="197"/>
    </row>
    <row r="973" spans="1:26" ht="15.75" customHeight="1" x14ac:dyDescent="0.25">
      <c r="A973" s="227"/>
      <c r="B973" s="197"/>
      <c r="C973" s="197"/>
      <c r="D973" s="197"/>
      <c r="E973" s="197"/>
      <c r="F973" s="197"/>
      <c r="G973" s="197"/>
      <c r="H973" s="197"/>
      <c r="I973" s="197"/>
      <c r="J973" s="197"/>
      <c r="K973" s="197"/>
      <c r="L973" s="197"/>
      <c r="M973" s="197"/>
      <c r="N973" s="197"/>
      <c r="O973" s="197"/>
      <c r="P973" s="197"/>
      <c r="Q973" s="197"/>
      <c r="R973" s="197"/>
      <c r="S973" s="197"/>
      <c r="T973" s="197"/>
      <c r="U973" s="197"/>
      <c r="V973" s="197"/>
      <c r="W973" s="197"/>
      <c r="X973" s="197"/>
      <c r="Y973" s="197"/>
      <c r="Z973" s="197"/>
    </row>
    <row r="974" spans="1:26" ht="15.75" customHeight="1" x14ac:dyDescent="0.25">
      <c r="A974" s="227"/>
      <c r="B974" s="197"/>
      <c r="C974" s="197"/>
      <c r="D974" s="197"/>
      <c r="E974" s="197"/>
      <c r="F974" s="197"/>
      <c r="G974" s="197"/>
      <c r="H974" s="197"/>
      <c r="I974" s="197"/>
      <c r="J974" s="197"/>
      <c r="K974" s="197"/>
      <c r="L974" s="197"/>
      <c r="M974" s="197"/>
      <c r="N974" s="197"/>
      <c r="O974" s="197"/>
      <c r="P974" s="197"/>
      <c r="Q974" s="197"/>
      <c r="R974" s="197"/>
      <c r="S974" s="197"/>
      <c r="T974" s="197"/>
      <c r="U974" s="197"/>
      <c r="V974" s="197"/>
      <c r="W974" s="197"/>
      <c r="X974" s="197"/>
      <c r="Y974" s="197"/>
      <c r="Z974" s="197"/>
    </row>
    <row r="975" spans="1:26" ht="15.75" customHeight="1" x14ac:dyDescent="0.25">
      <c r="A975" s="227"/>
      <c r="B975" s="197"/>
      <c r="C975" s="197"/>
      <c r="D975" s="197"/>
      <c r="E975" s="197"/>
      <c r="F975" s="197"/>
      <c r="G975" s="197"/>
      <c r="H975" s="197"/>
      <c r="I975" s="197"/>
      <c r="J975" s="197"/>
      <c r="K975" s="197"/>
      <c r="L975" s="197"/>
      <c r="M975" s="197"/>
      <c r="N975" s="197"/>
      <c r="O975" s="197"/>
      <c r="P975" s="197"/>
      <c r="Q975" s="197"/>
      <c r="R975" s="197"/>
      <c r="S975" s="197"/>
      <c r="T975" s="197"/>
      <c r="U975" s="197"/>
      <c r="V975" s="197"/>
      <c r="W975" s="197"/>
      <c r="X975" s="197"/>
      <c r="Y975" s="197"/>
      <c r="Z975" s="197"/>
    </row>
    <row r="976" spans="1:26" ht="15.75" customHeight="1" x14ac:dyDescent="0.25">
      <c r="A976" s="227"/>
      <c r="B976" s="197"/>
      <c r="C976" s="197"/>
      <c r="D976" s="197"/>
      <c r="E976" s="197"/>
      <c r="F976" s="197"/>
      <c r="G976" s="197"/>
      <c r="H976" s="197"/>
      <c r="I976" s="197"/>
      <c r="J976" s="197"/>
      <c r="K976" s="197"/>
      <c r="L976" s="197"/>
      <c r="M976" s="197"/>
      <c r="N976" s="197"/>
      <c r="O976" s="197"/>
      <c r="P976" s="197"/>
      <c r="Q976" s="197"/>
      <c r="R976" s="197"/>
      <c r="S976" s="197"/>
      <c r="T976" s="197"/>
      <c r="U976" s="197"/>
      <c r="V976" s="197"/>
      <c r="W976" s="197"/>
      <c r="X976" s="197"/>
      <c r="Y976" s="197"/>
      <c r="Z976" s="197"/>
    </row>
    <row r="977" spans="1:26" ht="15.75" customHeight="1" x14ac:dyDescent="0.25">
      <c r="A977" s="227"/>
      <c r="B977" s="197"/>
      <c r="C977" s="197"/>
      <c r="D977" s="197"/>
      <c r="E977" s="197"/>
      <c r="F977" s="197"/>
      <c r="G977" s="197"/>
      <c r="H977" s="197"/>
      <c r="I977" s="197"/>
      <c r="J977" s="197"/>
      <c r="K977" s="197"/>
      <c r="L977" s="197"/>
      <c r="M977" s="197"/>
      <c r="N977" s="197"/>
      <c r="O977" s="197"/>
      <c r="P977" s="197"/>
      <c r="Q977" s="197"/>
      <c r="R977" s="197"/>
      <c r="S977" s="197"/>
      <c r="T977" s="197"/>
      <c r="U977" s="197"/>
      <c r="V977" s="197"/>
      <c r="W977" s="197"/>
      <c r="X977" s="197"/>
      <c r="Y977" s="197"/>
      <c r="Z977" s="197"/>
    </row>
    <row r="978" spans="1:26" ht="15.75" customHeight="1" x14ac:dyDescent="0.25">
      <c r="A978" s="227"/>
      <c r="B978" s="197"/>
      <c r="C978" s="197"/>
      <c r="D978" s="197"/>
      <c r="E978" s="197"/>
      <c r="F978" s="197"/>
      <c r="G978" s="197"/>
      <c r="H978" s="197"/>
      <c r="I978" s="197"/>
      <c r="J978" s="197"/>
      <c r="K978" s="197"/>
      <c r="L978" s="197"/>
      <c r="M978" s="197"/>
      <c r="N978" s="197"/>
      <c r="O978" s="197"/>
      <c r="P978" s="197"/>
      <c r="Q978" s="197"/>
      <c r="R978" s="197"/>
      <c r="S978" s="197"/>
      <c r="T978" s="197"/>
      <c r="U978" s="197"/>
      <c r="V978" s="197"/>
      <c r="W978" s="197"/>
      <c r="X978" s="197"/>
      <c r="Y978" s="197"/>
      <c r="Z978" s="197"/>
    </row>
    <row r="979" spans="1:26" ht="15.75" customHeight="1" x14ac:dyDescent="0.25">
      <c r="A979" s="227"/>
      <c r="B979" s="197"/>
      <c r="C979" s="197"/>
      <c r="D979" s="197"/>
      <c r="E979" s="197"/>
      <c r="F979" s="197"/>
      <c r="G979" s="197"/>
      <c r="H979" s="197"/>
      <c r="I979" s="197"/>
      <c r="J979" s="197"/>
      <c r="K979" s="197"/>
      <c r="L979" s="197"/>
      <c r="M979" s="197"/>
      <c r="N979" s="197"/>
      <c r="O979" s="197"/>
      <c r="P979" s="197"/>
      <c r="Q979" s="197"/>
      <c r="R979" s="197"/>
      <c r="S979" s="197"/>
      <c r="T979" s="197"/>
      <c r="U979" s="197"/>
      <c r="V979" s="197"/>
      <c r="W979" s="197"/>
      <c r="X979" s="197"/>
      <c r="Y979" s="197"/>
      <c r="Z979" s="197"/>
    </row>
    <row r="980" spans="1:26" ht="15.75" customHeight="1" x14ac:dyDescent="0.25">
      <c r="A980" s="227"/>
      <c r="B980" s="197"/>
      <c r="C980" s="197"/>
      <c r="D980" s="197"/>
      <c r="E980" s="197"/>
      <c r="F980" s="197"/>
      <c r="G980" s="197"/>
      <c r="H980" s="197"/>
      <c r="I980" s="197"/>
      <c r="J980" s="197"/>
      <c r="K980" s="197"/>
      <c r="L980" s="197"/>
      <c r="M980" s="197"/>
      <c r="N980" s="197"/>
      <c r="O980" s="197"/>
      <c r="P980" s="197"/>
      <c r="Q980" s="197"/>
      <c r="R980" s="197"/>
      <c r="S980" s="197"/>
      <c r="T980" s="197"/>
      <c r="U980" s="197"/>
      <c r="V980" s="197"/>
      <c r="W980" s="197"/>
      <c r="X980" s="197"/>
      <c r="Y980" s="197"/>
      <c r="Z980" s="197"/>
    </row>
    <row r="981" spans="1:26" ht="15.75" customHeight="1" x14ac:dyDescent="0.25">
      <c r="A981" s="227"/>
      <c r="B981" s="197"/>
      <c r="C981" s="197"/>
      <c r="D981" s="197"/>
      <c r="E981" s="197"/>
      <c r="F981" s="197"/>
      <c r="G981" s="197"/>
      <c r="H981" s="197"/>
      <c r="I981" s="197"/>
      <c r="J981" s="197"/>
      <c r="K981" s="197"/>
      <c r="L981" s="197"/>
      <c r="M981" s="197"/>
      <c r="N981" s="197"/>
      <c r="O981" s="197"/>
      <c r="P981" s="197"/>
      <c r="Q981" s="197"/>
      <c r="R981" s="197"/>
      <c r="S981" s="197"/>
      <c r="T981" s="197"/>
      <c r="U981" s="197"/>
      <c r="V981" s="197"/>
      <c r="W981" s="197"/>
      <c r="X981" s="197"/>
      <c r="Y981" s="197"/>
      <c r="Z981" s="197"/>
    </row>
    <row r="982" spans="1:26" ht="15.75" customHeight="1" x14ac:dyDescent="0.25">
      <c r="A982" s="227"/>
      <c r="B982" s="197"/>
      <c r="C982" s="197"/>
      <c r="D982" s="197"/>
      <c r="E982" s="197"/>
      <c r="F982" s="197"/>
      <c r="G982" s="197"/>
      <c r="H982" s="197"/>
      <c r="I982" s="197"/>
      <c r="J982" s="197"/>
      <c r="K982" s="197"/>
      <c r="L982" s="197"/>
      <c r="M982" s="197"/>
      <c r="N982" s="197"/>
      <c r="O982" s="197"/>
      <c r="P982" s="197"/>
      <c r="Q982" s="197"/>
      <c r="R982" s="197"/>
      <c r="S982" s="197"/>
      <c r="T982" s="197"/>
      <c r="U982" s="197"/>
      <c r="V982" s="197"/>
      <c r="W982" s="197"/>
      <c r="X982" s="197"/>
      <c r="Y982" s="197"/>
      <c r="Z982" s="197"/>
    </row>
    <row r="983" spans="1:26" ht="15.75" customHeight="1" x14ac:dyDescent="0.25">
      <c r="A983" s="227"/>
      <c r="B983" s="197"/>
      <c r="C983" s="197"/>
      <c r="D983" s="197"/>
      <c r="E983" s="197"/>
      <c r="F983" s="197"/>
      <c r="G983" s="197"/>
      <c r="H983" s="197"/>
      <c r="I983" s="197"/>
      <c r="J983" s="197"/>
      <c r="K983" s="197"/>
      <c r="L983" s="197"/>
      <c r="M983" s="197"/>
      <c r="N983" s="197"/>
      <c r="O983" s="197"/>
      <c r="P983" s="197"/>
      <c r="Q983" s="197"/>
      <c r="R983" s="197"/>
      <c r="S983" s="197"/>
      <c r="T983" s="197"/>
      <c r="U983" s="197"/>
      <c r="V983" s="197"/>
      <c r="W983" s="197"/>
      <c r="X983" s="197"/>
      <c r="Y983" s="197"/>
      <c r="Z983" s="197"/>
    </row>
    <row r="984" spans="1:26" ht="15.75" customHeight="1" x14ac:dyDescent="0.25">
      <c r="A984" s="227"/>
      <c r="B984" s="197"/>
      <c r="C984" s="197"/>
      <c r="D984" s="197"/>
      <c r="E984" s="197"/>
      <c r="F984" s="197"/>
      <c r="G984" s="197"/>
      <c r="H984" s="197"/>
      <c r="I984" s="197"/>
      <c r="J984" s="197"/>
      <c r="K984" s="197"/>
      <c r="L984" s="197"/>
      <c r="M984" s="197"/>
      <c r="N984" s="197"/>
      <c r="O984" s="197"/>
      <c r="P984" s="197"/>
      <c r="Q984" s="197"/>
      <c r="R984" s="197"/>
      <c r="S984" s="197"/>
      <c r="T984" s="197"/>
      <c r="U984" s="197"/>
      <c r="V984" s="197"/>
      <c r="W984" s="197"/>
      <c r="X984" s="197"/>
      <c r="Y984" s="197"/>
      <c r="Z984" s="197"/>
    </row>
    <row r="985" spans="1:26" ht="15.75" customHeight="1" x14ac:dyDescent="0.25">
      <c r="A985" s="227"/>
      <c r="B985" s="197"/>
      <c r="C985" s="197"/>
      <c r="D985" s="197"/>
      <c r="E985" s="197"/>
      <c r="F985" s="197"/>
      <c r="G985" s="197"/>
      <c r="H985" s="197"/>
      <c r="I985" s="197"/>
      <c r="J985" s="197"/>
      <c r="K985" s="197"/>
      <c r="L985" s="197"/>
      <c r="M985" s="197"/>
      <c r="N985" s="197"/>
      <c r="O985" s="197"/>
      <c r="P985" s="197"/>
      <c r="Q985" s="197"/>
      <c r="R985" s="197"/>
      <c r="S985" s="197"/>
      <c r="T985" s="197"/>
      <c r="U985" s="197"/>
      <c r="V985" s="197"/>
      <c r="W985" s="197"/>
      <c r="X985" s="197"/>
      <c r="Y985" s="197"/>
      <c r="Z985" s="197"/>
    </row>
    <row r="986" spans="1:26" ht="15.75" customHeight="1" x14ac:dyDescent="0.25">
      <c r="A986" s="227"/>
      <c r="B986" s="197"/>
      <c r="C986" s="197"/>
      <c r="D986" s="197"/>
      <c r="E986" s="197"/>
      <c r="F986" s="197"/>
      <c r="G986" s="197"/>
      <c r="H986" s="197"/>
      <c r="I986" s="197"/>
      <c r="J986" s="197"/>
      <c r="K986" s="197"/>
      <c r="L986" s="197"/>
      <c r="M986" s="197"/>
      <c r="N986" s="197"/>
      <c r="O986" s="197"/>
      <c r="P986" s="197"/>
      <c r="Q986" s="197"/>
      <c r="R986" s="197"/>
      <c r="S986" s="197"/>
      <c r="T986" s="197"/>
      <c r="U986" s="197"/>
      <c r="V986" s="197"/>
      <c r="W986" s="197"/>
      <c r="X986" s="197"/>
      <c r="Y986" s="197"/>
      <c r="Z986" s="197"/>
    </row>
    <row r="987" spans="1:26" ht="15.75" customHeight="1" x14ac:dyDescent="0.25">
      <c r="A987" s="227"/>
      <c r="B987" s="197"/>
      <c r="C987" s="197"/>
      <c r="D987" s="197"/>
      <c r="E987" s="197"/>
      <c r="F987" s="197"/>
      <c r="G987" s="197"/>
      <c r="H987" s="197"/>
      <c r="I987" s="197"/>
      <c r="J987" s="197"/>
      <c r="K987" s="197"/>
      <c r="L987" s="197"/>
      <c r="M987" s="197"/>
      <c r="N987" s="197"/>
      <c r="O987" s="197"/>
      <c r="P987" s="197"/>
      <c r="Q987" s="197"/>
      <c r="R987" s="197"/>
      <c r="S987" s="197"/>
      <c r="T987" s="197"/>
      <c r="U987" s="197"/>
      <c r="V987" s="197"/>
      <c r="W987" s="197"/>
      <c r="X987" s="197"/>
      <c r="Y987" s="197"/>
      <c r="Z987" s="197"/>
    </row>
    <row r="988" spans="1:26" ht="15.75" customHeight="1" x14ac:dyDescent="0.25">
      <c r="A988" s="227"/>
      <c r="B988" s="197"/>
      <c r="C988" s="197"/>
      <c r="D988" s="197"/>
      <c r="E988" s="197"/>
      <c r="F988" s="197"/>
      <c r="G988" s="197"/>
      <c r="H988" s="197"/>
      <c r="I988" s="197"/>
      <c r="J988" s="197"/>
      <c r="K988" s="197"/>
      <c r="L988" s="197"/>
      <c r="M988" s="197"/>
      <c r="N988" s="197"/>
      <c r="O988" s="197"/>
      <c r="P988" s="197"/>
      <c r="Q988" s="197"/>
      <c r="R988" s="197"/>
      <c r="S988" s="197"/>
      <c r="T988" s="197"/>
      <c r="U988" s="197"/>
      <c r="V988" s="197"/>
      <c r="W988" s="197"/>
      <c r="X988" s="197"/>
      <c r="Y988" s="197"/>
      <c r="Z988" s="197"/>
    </row>
    <row r="989" spans="1:26" ht="15.75" customHeight="1" x14ac:dyDescent="0.25">
      <c r="A989" s="227"/>
      <c r="B989" s="197"/>
      <c r="C989" s="197"/>
      <c r="D989" s="197"/>
      <c r="E989" s="197"/>
      <c r="F989" s="197"/>
      <c r="G989" s="197"/>
      <c r="H989" s="197"/>
      <c r="I989" s="197"/>
      <c r="J989" s="197"/>
      <c r="K989" s="197"/>
      <c r="L989" s="197"/>
      <c r="M989" s="197"/>
      <c r="N989" s="197"/>
      <c r="O989" s="197"/>
      <c r="P989" s="197"/>
      <c r="Q989" s="197"/>
      <c r="R989" s="197"/>
      <c r="S989" s="197"/>
      <c r="T989" s="197"/>
      <c r="U989" s="197"/>
      <c r="V989" s="197"/>
      <c r="W989" s="197"/>
      <c r="X989" s="197"/>
      <c r="Y989" s="197"/>
      <c r="Z989" s="197"/>
    </row>
    <row r="990" spans="1:26" ht="15.75" customHeight="1" x14ac:dyDescent="0.25">
      <c r="A990" s="227"/>
      <c r="B990" s="197"/>
      <c r="C990" s="197"/>
      <c r="D990" s="197"/>
      <c r="E990" s="197"/>
      <c r="F990" s="197"/>
      <c r="G990" s="197"/>
      <c r="H990" s="197"/>
      <c r="I990" s="197"/>
      <c r="J990" s="197"/>
      <c r="K990" s="197"/>
      <c r="L990" s="197"/>
      <c r="M990" s="197"/>
      <c r="N990" s="197"/>
      <c r="O990" s="197"/>
      <c r="P990" s="197"/>
      <c r="Q990" s="197"/>
      <c r="R990" s="197"/>
      <c r="S990" s="197"/>
      <c r="T990" s="197"/>
      <c r="U990" s="197"/>
      <c r="V990" s="197"/>
      <c r="W990" s="197"/>
      <c r="X990" s="197"/>
      <c r="Y990" s="197"/>
      <c r="Z990" s="197"/>
    </row>
    <row r="991" spans="1:26" ht="15.75" customHeight="1" x14ac:dyDescent="0.25">
      <c r="A991" s="227"/>
      <c r="B991" s="197"/>
      <c r="C991" s="197"/>
      <c r="D991" s="197"/>
      <c r="E991" s="197"/>
      <c r="F991" s="197"/>
      <c r="G991" s="197"/>
      <c r="H991" s="197"/>
      <c r="I991" s="197"/>
      <c r="J991" s="197"/>
      <c r="K991" s="197"/>
      <c r="L991" s="197"/>
      <c r="M991" s="197"/>
      <c r="N991" s="197"/>
      <c r="O991" s="197"/>
      <c r="P991" s="197"/>
      <c r="Q991" s="197"/>
      <c r="R991" s="197"/>
      <c r="S991" s="197"/>
      <c r="T991" s="197"/>
      <c r="U991" s="197"/>
      <c r="V991" s="197"/>
      <c r="W991" s="197"/>
      <c r="X991" s="197"/>
      <c r="Y991" s="197"/>
      <c r="Z991" s="197"/>
    </row>
    <row r="992" spans="1:26" ht="15.75" customHeight="1" x14ac:dyDescent="0.25">
      <c r="A992" s="227"/>
      <c r="B992" s="197"/>
      <c r="C992" s="197"/>
      <c r="D992" s="197"/>
      <c r="E992" s="197"/>
      <c r="F992" s="197"/>
      <c r="G992" s="197"/>
      <c r="H992" s="197"/>
      <c r="I992" s="197"/>
      <c r="J992" s="197"/>
      <c r="K992" s="197"/>
      <c r="L992" s="197"/>
      <c r="M992" s="197"/>
      <c r="N992" s="197"/>
      <c r="O992" s="197"/>
      <c r="P992" s="197"/>
      <c r="Q992" s="197"/>
      <c r="R992" s="197"/>
      <c r="S992" s="197"/>
      <c r="T992" s="197"/>
      <c r="U992" s="197"/>
      <c r="V992" s="197"/>
      <c r="W992" s="197"/>
      <c r="X992" s="197"/>
      <c r="Y992" s="197"/>
      <c r="Z992" s="197"/>
    </row>
    <row r="993" spans="1:26" ht="15.75" customHeight="1" x14ac:dyDescent="0.25">
      <c r="A993" s="227"/>
      <c r="B993" s="197"/>
      <c r="C993" s="197"/>
      <c r="D993" s="197"/>
      <c r="E993" s="197"/>
      <c r="F993" s="197"/>
      <c r="G993" s="197"/>
      <c r="H993" s="197"/>
      <c r="I993" s="197"/>
      <c r="J993" s="197"/>
      <c r="K993" s="197"/>
      <c r="L993" s="197"/>
      <c r="M993" s="197"/>
      <c r="N993" s="197"/>
      <c r="O993" s="197"/>
      <c r="P993" s="197"/>
      <c r="Q993" s="197"/>
      <c r="R993" s="197"/>
      <c r="S993" s="197"/>
      <c r="T993" s="197"/>
      <c r="U993" s="197"/>
      <c r="V993" s="197"/>
      <c r="W993" s="197"/>
      <c r="X993" s="197"/>
      <c r="Y993" s="197"/>
      <c r="Z993" s="197"/>
    </row>
    <row r="994" spans="1:26" ht="15.75" customHeight="1" x14ac:dyDescent="0.25">
      <c r="A994" s="227"/>
      <c r="B994" s="197"/>
      <c r="C994" s="197"/>
      <c r="D994" s="197"/>
      <c r="E994" s="197"/>
      <c r="F994" s="197"/>
      <c r="G994" s="197"/>
      <c r="H994" s="197"/>
      <c r="I994" s="197"/>
      <c r="J994" s="197"/>
      <c r="K994" s="197"/>
      <c r="L994" s="197"/>
      <c r="M994" s="197"/>
      <c r="N994" s="197"/>
      <c r="O994" s="197"/>
      <c r="P994" s="197"/>
      <c r="Q994" s="197"/>
      <c r="R994" s="197"/>
      <c r="S994" s="197"/>
      <c r="T994" s="197"/>
      <c r="U994" s="197"/>
      <c r="V994" s="197"/>
      <c r="W994" s="197"/>
      <c r="X994" s="197"/>
      <c r="Y994" s="197"/>
      <c r="Z994" s="197"/>
    </row>
    <row r="995" spans="1:26" ht="15.75" customHeight="1" x14ac:dyDescent="0.25">
      <c r="A995" s="227"/>
      <c r="B995" s="197"/>
      <c r="C995" s="197"/>
      <c r="D995" s="197"/>
      <c r="E995" s="197"/>
      <c r="F995" s="197"/>
      <c r="G995" s="197"/>
      <c r="H995" s="197"/>
      <c r="I995" s="197"/>
      <c r="J995" s="197"/>
      <c r="K995" s="197"/>
      <c r="L995" s="197"/>
      <c r="M995" s="197"/>
      <c r="N995" s="197"/>
      <c r="O995" s="197"/>
      <c r="P995" s="197"/>
      <c r="Q995" s="197"/>
      <c r="R995" s="197"/>
      <c r="S995" s="197"/>
      <c r="T995" s="197"/>
      <c r="U995" s="197"/>
      <c r="V995" s="197"/>
      <c r="W995" s="197"/>
      <c r="X995" s="197"/>
      <c r="Y995" s="197"/>
      <c r="Z995" s="197"/>
    </row>
    <row r="996" spans="1:26" ht="15.75" customHeight="1" x14ac:dyDescent="0.25">
      <c r="A996" s="227"/>
      <c r="B996" s="197"/>
      <c r="C996" s="197"/>
      <c r="D996" s="197"/>
      <c r="E996" s="197"/>
      <c r="F996" s="197"/>
      <c r="G996" s="197"/>
      <c r="H996" s="197"/>
      <c r="I996" s="197"/>
      <c r="J996" s="197"/>
      <c r="K996" s="197"/>
      <c r="L996" s="197"/>
      <c r="M996" s="197"/>
      <c r="N996" s="197"/>
      <c r="O996" s="197"/>
      <c r="P996" s="197"/>
      <c r="Q996" s="197"/>
      <c r="R996" s="197"/>
      <c r="S996" s="197"/>
      <c r="T996" s="197"/>
      <c r="U996" s="197"/>
      <c r="V996" s="197"/>
      <c r="W996" s="197"/>
      <c r="X996" s="197"/>
      <c r="Y996" s="197"/>
      <c r="Z996" s="197"/>
    </row>
    <row r="997" spans="1:26" ht="15.75" customHeight="1" x14ac:dyDescent="0.25">
      <c r="A997" s="227"/>
      <c r="B997" s="197"/>
      <c r="C997" s="197"/>
      <c r="D997" s="197"/>
      <c r="E997" s="197"/>
      <c r="F997" s="197"/>
      <c r="G997" s="197"/>
      <c r="H997" s="197"/>
      <c r="I997" s="197"/>
      <c r="J997" s="197"/>
      <c r="K997" s="197"/>
      <c r="L997" s="197"/>
      <c r="M997" s="197"/>
      <c r="N997" s="197"/>
      <c r="O997" s="197"/>
      <c r="P997" s="197"/>
      <c r="Q997" s="197"/>
      <c r="R997" s="197"/>
      <c r="S997" s="197"/>
      <c r="T997" s="197"/>
      <c r="U997" s="197"/>
      <c r="V997" s="197"/>
      <c r="W997" s="197"/>
      <c r="X997" s="197"/>
      <c r="Y997" s="197"/>
      <c r="Z997" s="197"/>
    </row>
    <row r="998" spans="1:26" ht="15.75" customHeight="1" x14ac:dyDescent="0.25">
      <c r="A998" s="227"/>
      <c r="B998" s="197"/>
      <c r="C998" s="197"/>
      <c r="D998" s="197"/>
      <c r="E998" s="197"/>
      <c r="F998" s="197"/>
      <c r="G998" s="197"/>
      <c r="H998" s="197"/>
      <c r="I998" s="197"/>
      <c r="J998" s="197"/>
      <c r="K998" s="197"/>
      <c r="L998" s="197"/>
      <c r="M998" s="197"/>
      <c r="N998" s="197"/>
      <c r="O998" s="197"/>
      <c r="P998" s="197"/>
      <c r="Q998" s="197"/>
      <c r="R998" s="197"/>
      <c r="S998" s="197"/>
      <c r="T998" s="197"/>
      <c r="U998" s="197"/>
      <c r="V998" s="197"/>
      <c r="W998" s="197"/>
      <c r="X998" s="197"/>
      <c r="Y998" s="197"/>
      <c r="Z998" s="197"/>
    </row>
    <row r="999" spans="1:26" ht="15.75" customHeight="1" x14ac:dyDescent="0.25">
      <c r="A999" s="227"/>
      <c r="B999" s="197"/>
      <c r="C999" s="197"/>
      <c r="D999" s="197"/>
      <c r="E999" s="197"/>
      <c r="F999" s="197"/>
      <c r="G999" s="197"/>
      <c r="H999" s="197"/>
      <c r="I999" s="197"/>
      <c r="J999" s="197"/>
      <c r="K999" s="197"/>
      <c r="L999" s="197"/>
      <c r="M999" s="197"/>
      <c r="N999" s="197"/>
      <c r="O999" s="197"/>
      <c r="P999" s="197"/>
      <c r="Q999" s="197"/>
      <c r="R999" s="197"/>
      <c r="S999" s="197"/>
      <c r="T999" s="197"/>
      <c r="U999" s="197"/>
      <c r="V999" s="197"/>
      <c r="W999" s="197"/>
      <c r="X999" s="197"/>
      <c r="Y999" s="197"/>
      <c r="Z999" s="197"/>
    </row>
    <row r="1000" spans="1:26" ht="15.75" customHeight="1" x14ac:dyDescent="0.25">
      <c r="A1000" s="227"/>
      <c r="B1000" s="197"/>
      <c r="C1000" s="197"/>
      <c r="D1000" s="197"/>
      <c r="E1000" s="197"/>
      <c r="F1000" s="197"/>
      <c r="G1000" s="197"/>
      <c r="H1000" s="197"/>
      <c r="I1000" s="197"/>
      <c r="J1000" s="197"/>
      <c r="K1000" s="197"/>
      <c r="L1000" s="197"/>
      <c r="M1000" s="197"/>
      <c r="N1000" s="197"/>
      <c r="O1000" s="197"/>
      <c r="P1000" s="197"/>
      <c r="Q1000" s="197"/>
      <c r="R1000" s="197"/>
      <c r="S1000" s="197"/>
      <c r="T1000" s="197"/>
      <c r="U1000" s="197"/>
      <c r="V1000" s="197"/>
      <c r="W1000" s="197"/>
      <c r="X1000" s="197"/>
      <c r="Y1000" s="197"/>
      <c r="Z1000" s="197"/>
    </row>
  </sheetData>
  <mergeCells count="4">
    <mergeCell ref="A1:F1"/>
    <mergeCell ref="A2:F2"/>
    <mergeCell ref="A3:F3"/>
    <mergeCell ref="A4:F4"/>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A1:Z1000"/>
  <sheetViews>
    <sheetView workbookViewId="0"/>
  </sheetViews>
  <sheetFormatPr baseColWidth="10" defaultColWidth="14.42578125" defaultRowHeight="15" customHeight="1" x14ac:dyDescent="0.25"/>
  <cols>
    <col min="1" max="2" width="14.28515625" customWidth="1"/>
    <col min="3" max="3" width="17" customWidth="1"/>
    <col min="4" max="4" width="14.28515625" customWidth="1"/>
    <col min="5" max="5" width="46" customWidth="1"/>
    <col min="6" max="26" width="14.28515625" customWidth="1"/>
  </cols>
  <sheetData>
    <row r="1" spans="1:26" ht="24" customHeight="1" x14ac:dyDescent="0.25">
      <c r="A1" s="232"/>
      <c r="B1" s="516" t="s">
        <v>548</v>
      </c>
      <c r="C1" s="517"/>
      <c r="D1" s="517"/>
      <c r="E1" s="517"/>
      <c r="F1" s="518"/>
      <c r="G1" s="232"/>
      <c r="H1" s="232"/>
      <c r="I1" s="232"/>
      <c r="J1" s="232"/>
      <c r="K1" s="232"/>
      <c r="L1" s="232"/>
      <c r="M1" s="232"/>
      <c r="N1" s="232"/>
      <c r="O1" s="232"/>
      <c r="P1" s="232"/>
      <c r="Q1" s="232"/>
      <c r="R1" s="232"/>
      <c r="S1" s="232"/>
      <c r="T1" s="232"/>
      <c r="U1" s="232"/>
      <c r="V1" s="232"/>
      <c r="W1" s="232"/>
      <c r="X1" s="232"/>
      <c r="Y1" s="232"/>
      <c r="Z1" s="232"/>
    </row>
    <row r="2" spans="1:26" ht="12.75" customHeight="1" x14ac:dyDescent="0.25">
      <c r="A2" s="232"/>
      <c r="B2" s="200"/>
      <c r="C2" s="200"/>
      <c r="D2" s="200"/>
      <c r="E2" s="200"/>
      <c r="F2" s="200"/>
      <c r="G2" s="232"/>
      <c r="H2" s="232"/>
      <c r="I2" s="232"/>
      <c r="J2" s="232"/>
      <c r="K2" s="232"/>
      <c r="L2" s="232"/>
      <c r="M2" s="232"/>
      <c r="N2" s="232"/>
      <c r="O2" s="232"/>
      <c r="P2" s="232"/>
      <c r="Q2" s="232"/>
      <c r="R2" s="232"/>
      <c r="S2" s="232"/>
      <c r="T2" s="232"/>
      <c r="U2" s="232"/>
      <c r="V2" s="232"/>
      <c r="W2" s="232"/>
      <c r="X2" s="232"/>
      <c r="Y2" s="232"/>
      <c r="Z2" s="232"/>
    </row>
    <row r="3" spans="1:26" ht="12.75" customHeight="1" x14ac:dyDescent="0.25">
      <c r="A3" s="232"/>
      <c r="B3" s="519" t="s">
        <v>549</v>
      </c>
      <c r="C3" s="517"/>
      <c r="D3" s="520"/>
      <c r="E3" s="233" t="s">
        <v>550</v>
      </c>
      <c r="F3" s="234" t="s">
        <v>206</v>
      </c>
      <c r="G3" s="232"/>
      <c r="H3" s="232"/>
      <c r="I3" s="232"/>
      <c r="J3" s="232"/>
      <c r="K3" s="232"/>
      <c r="L3" s="232"/>
      <c r="M3" s="232"/>
      <c r="N3" s="232"/>
      <c r="O3" s="232"/>
      <c r="P3" s="232"/>
      <c r="Q3" s="232"/>
      <c r="R3" s="232"/>
      <c r="S3" s="232"/>
      <c r="T3" s="232"/>
      <c r="U3" s="232"/>
      <c r="V3" s="232"/>
      <c r="W3" s="232"/>
      <c r="X3" s="232"/>
      <c r="Y3" s="232"/>
      <c r="Z3" s="232"/>
    </row>
    <row r="4" spans="1:26" ht="12.75" customHeight="1" x14ac:dyDescent="0.25">
      <c r="A4" s="232"/>
      <c r="B4" s="521" t="s">
        <v>551</v>
      </c>
      <c r="C4" s="524" t="s">
        <v>552</v>
      </c>
      <c r="D4" s="235" t="s">
        <v>241</v>
      </c>
      <c r="E4" s="236" t="s">
        <v>553</v>
      </c>
      <c r="F4" s="237">
        <v>0.25</v>
      </c>
      <c r="G4" s="238"/>
      <c r="H4" s="232"/>
      <c r="I4" s="232"/>
      <c r="J4" s="232"/>
      <c r="K4" s="232"/>
      <c r="L4" s="232"/>
      <c r="M4" s="232"/>
      <c r="N4" s="232"/>
      <c r="O4" s="232"/>
      <c r="P4" s="232"/>
      <c r="Q4" s="232"/>
      <c r="R4" s="232"/>
      <c r="S4" s="232"/>
      <c r="T4" s="232"/>
      <c r="U4" s="232"/>
      <c r="V4" s="232"/>
      <c r="W4" s="232"/>
      <c r="X4" s="232"/>
      <c r="Y4" s="232"/>
      <c r="Z4" s="232"/>
    </row>
    <row r="5" spans="1:26" ht="12.75" customHeight="1" x14ac:dyDescent="0.25">
      <c r="A5" s="232"/>
      <c r="B5" s="522"/>
      <c r="C5" s="525"/>
      <c r="D5" s="239" t="s">
        <v>378</v>
      </c>
      <c r="E5" s="240" t="s">
        <v>554</v>
      </c>
      <c r="F5" s="241">
        <v>0.15</v>
      </c>
      <c r="G5" s="232"/>
      <c r="H5" s="232"/>
      <c r="I5" s="232"/>
      <c r="J5" s="232"/>
      <c r="K5" s="232"/>
      <c r="L5" s="232"/>
      <c r="M5" s="232"/>
      <c r="N5" s="232"/>
      <c r="O5" s="232"/>
      <c r="P5" s="232"/>
      <c r="Q5" s="232"/>
      <c r="R5" s="232"/>
      <c r="S5" s="232"/>
      <c r="T5" s="232"/>
      <c r="U5" s="232"/>
      <c r="V5" s="232"/>
      <c r="W5" s="232"/>
      <c r="X5" s="232"/>
      <c r="Y5" s="232"/>
      <c r="Z5" s="232"/>
    </row>
    <row r="6" spans="1:26" ht="12.75" customHeight="1" x14ac:dyDescent="0.25">
      <c r="A6" s="232"/>
      <c r="B6" s="522"/>
      <c r="C6" s="514"/>
      <c r="D6" s="239" t="s">
        <v>555</v>
      </c>
      <c r="E6" s="240" t="s">
        <v>556</v>
      </c>
      <c r="F6" s="241">
        <v>0.1</v>
      </c>
      <c r="G6" s="232"/>
      <c r="H6" s="232"/>
      <c r="I6" s="232"/>
      <c r="J6" s="232"/>
      <c r="K6" s="232"/>
      <c r="L6" s="232"/>
      <c r="M6" s="232"/>
      <c r="N6" s="232"/>
      <c r="O6" s="232"/>
      <c r="P6" s="232"/>
      <c r="Q6" s="232"/>
      <c r="R6" s="232"/>
      <c r="S6" s="232"/>
      <c r="T6" s="232"/>
      <c r="U6" s="232"/>
      <c r="V6" s="232"/>
      <c r="W6" s="232"/>
      <c r="X6" s="232"/>
      <c r="Y6" s="232"/>
      <c r="Z6" s="232"/>
    </row>
    <row r="7" spans="1:26" ht="12.75" customHeight="1" x14ac:dyDescent="0.25">
      <c r="A7" s="232"/>
      <c r="B7" s="522"/>
      <c r="C7" s="526" t="s">
        <v>557</v>
      </c>
      <c r="D7" s="239" t="s">
        <v>547</v>
      </c>
      <c r="E7" s="240" t="s">
        <v>558</v>
      </c>
      <c r="F7" s="241">
        <v>0.25</v>
      </c>
      <c r="G7" s="232"/>
      <c r="H7" s="232"/>
      <c r="I7" s="232"/>
      <c r="J7" s="232"/>
      <c r="K7" s="232"/>
      <c r="L7" s="232"/>
      <c r="M7" s="232"/>
      <c r="N7" s="232"/>
      <c r="O7" s="232"/>
      <c r="P7" s="232"/>
      <c r="Q7" s="232"/>
      <c r="R7" s="232"/>
      <c r="S7" s="232"/>
      <c r="T7" s="232"/>
      <c r="U7" s="232"/>
      <c r="V7" s="232"/>
      <c r="W7" s="232"/>
      <c r="X7" s="232"/>
      <c r="Y7" s="232"/>
      <c r="Z7" s="232"/>
    </row>
    <row r="8" spans="1:26" ht="12.75" customHeight="1" x14ac:dyDescent="0.25">
      <c r="A8" s="232"/>
      <c r="B8" s="523"/>
      <c r="C8" s="514"/>
      <c r="D8" s="239" t="s">
        <v>242</v>
      </c>
      <c r="E8" s="240" t="s">
        <v>559</v>
      </c>
      <c r="F8" s="241">
        <v>0.15</v>
      </c>
      <c r="G8" s="232"/>
      <c r="H8" s="232"/>
      <c r="I8" s="232"/>
      <c r="J8" s="232"/>
      <c r="K8" s="232"/>
      <c r="L8" s="232"/>
      <c r="M8" s="232"/>
      <c r="N8" s="232"/>
      <c r="O8" s="232"/>
      <c r="P8" s="232"/>
      <c r="Q8" s="232"/>
      <c r="R8" s="232"/>
      <c r="S8" s="232"/>
      <c r="T8" s="232"/>
      <c r="U8" s="232"/>
      <c r="V8" s="232"/>
      <c r="W8" s="232"/>
      <c r="X8" s="232"/>
      <c r="Y8" s="232"/>
      <c r="Z8" s="232"/>
    </row>
    <row r="9" spans="1:26" ht="12.75" customHeight="1" x14ac:dyDescent="0.25">
      <c r="A9" s="232"/>
      <c r="B9" s="527" t="s">
        <v>560</v>
      </c>
      <c r="C9" s="513" t="s">
        <v>561</v>
      </c>
      <c r="D9" s="242" t="s">
        <v>243</v>
      </c>
      <c r="E9" s="243" t="s">
        <v>562</v>
      </c>
      <c r="F9" s="244"/>
      <c r="G9" s="245"/>
      <c r="H9" s="232"/>
      <c r="I9" s="232"/>
      <c r="J9" s="232"/>
      <c r="K9" s="232"/>
      <c r="L9" s="232"/>
      <c r="M9" s="232"/>
      <c r="N9" s="232"/>
      <c r="O9" s="232"/>
      <c r="P9" s="232"/>
      <c r="Q9" s="232"/>
      <c r="R9" s="232"/>
      <c r="S9" s="232"/>
      <c r="T9" s="232"/>
      <c r="U9" s="232"/>
      <c r="V9" s="232"/>
      <c r="W9" s="232"/>
      <c r="X9" s="232"/>
      <c r="Y9" s="232"/>
      <c r="Z9" s="232"/>
    </row>
    <row r="10" spans="1:26" ht="12.75" customHeight="1" x14ac:dyDescent="0.25">
      <c r="A10" s="232"/>
      <c r="B10" s="522"/>
      <c r="C10" s="514"/>
      <c r="D10" s="242" t="s">
        <v>295</v>
      </c>
      <c r="E10" s="243" t="s">
        <v>563</v>
      </c>
      <c r="F10" s="246"/>
      <c r="G10" s="232"/>
      <c r="H10" s="232"/>
      <c r="I10" s="232"/>
      <c r="J10" s="232"/>
      <c r="K10" s="232"/>
      <c r="L10" s="232"/>
      <c r="M10" s="232"/>
      <c r="N10" s="232"/>
      <c r="O10" s="232"/>
      <c r="P10" s="232"/>
      <c r="Q10" s="232"/>
      <c r="R10" s="232"/>
      <c r="S10" s="232"/>
      <c r="T10" s="232"/>
      <c r="U10" s="232"/>
      <c r="V10" s="232"/>
      <c r="W10" s="232"/>
      <c r="X10" s="232"/>
      <c r="Y10" s="232"/>
      <c r="Z10" s="232"/>
    </row>
    <row r="11" spans="1:26" ht="12.75" customHeight="1" x14ac:dyDescent="0.25">
      <c r="A11" s="232"/>
      <c r="B11" s="522"/>
      <c r="C11" s="513" t="s">
        <v>564</v>
      </c>
      <c r="D11" s="242" t="s">
        <v>244</v>
      </c>
      <c r="E11" s="243" t="s">
        <v>565</v>
      </c>
      <c r="F11" s="244"/>
      <c r="G11" s="232"/>
      <c r="H11" s="232"/>
      <c r="I11" s="232"/>
      <c r="J11" s="232"/>
      <c r="K11" s="232"/>
      <c r="L11" s="232"/>
      <c r="M11" s="232"/>
      <c r="N11" s="232"/>
      <c r="O11" s="232"/>
      <c r="P11" s="232"/>
      <c r="Q11" s="232"/>
      <c r="R11" s="232"/>
      <c r="S11" s="232"/>
      <c r="T11" s="232"/>
      <c r="U11" s="232"/>
      <c r="V11" s="232"/>
      <c r="W11" s="232"/>
      <c r="X11" s="232"/>
      <c r="Y11" s="232"/>
      <c r="Z11" s="232"/>
    </row>
    <row r="12" spans="1:26" ht="12.75" customHeight="1" x14ac:dyDescent="0.25">
      <c r="A12" s="232"/>
      <c r="B12" s="522"/>
      <c r="C12" s="514"/>
      <c r="D12" s="242" t="s">
        <v>468</v>
      </c>
      <c r="E12" s="243" t="s">
        <v>566</v>
      </c>
      <c r="F12" s="246"/>
      <c r="G12" s="232"/>
      <c r="H12" s="232"/>
      <c r="I12" s="232"/>
      <c r="J12" s="232"/>
      <c r="K12" s="232"/>
      <c r="L12" s="232"/>
      <c r="M12" s="232"/>
      <c r="N12" s="232"/>
      <c r="O12" s="232"/>
      <c r="P12" s="232"/>
      <c r="Q12" s="232"/>
      <c r="R12" s="232"/>
      <c r="S12" s="232"/>
      <c r="T12" s="232"/>
      <c r="U12" s="232"/>
      <c r="V12" s="232"/>
      <c r="W12" s="232"/>
      <c r="X12" s="232"/>
      <c r="Y12" s="232"/>
      <c r="Z12" s="232"/>
    </row>
    <row r="13" spans="1:26" ht="12.75" customHeight="1" x14ac:dyDescent="0.25">
      <c r="A13" s="232"/>
      <c r="B13" s="522"/>
      <c r="C13" s="513" t="s">
        <v>567</v>
      </c>
      <c r="D13" s="242" t="s">
        <v>245</v>
      </c>
      <c r="E13" s="243" t="s">
        <v>568</v>
      </c>
      <c r="F13" s="244"/>
      <c r="G13" s="232"/>
      <c r="H13" s="245"/>
      <c r="I13" s="232"/>
      <c r="J13" s="232"/>
      <c r="K13" s="232"/>
      <c r="L13" s="232"/>
      <c r="M13" s="232"/>
      <c r="N13" s="232"/>
      <c r="O13" s="232"/>
      <c r="P13" s="232"/>
      <c r="Q13" s="232"/>
      <c r="R13" s="232"/>
      <c r="S13" s="232"/>
      <c r="T13" s="232"/>
      <c r="U13" s="232"/>
      <c r="V13" s="232"/>
      <c r="W13" s="232"/>
      <c r="X13" s="232"/>
      <c r="Y13" s="232"/>
      <c r="Z13" s="232"/>
    </row>
    <row r="14" spans="1:26" ht="12.75" customHeight="1" x14ac:dyDescent="0.25">
      <c r="A14" s="232"/>
      <c r="B14" s="528"/>
      <c r="C14" s="515"/>
      <c r="D14" s="247" t="s">
        <v>569</v>
      </c>
      <c r="E14" s="248" t="s">
        <v>570</v>
      </c>
      <c r="F14" s="246"/>
      <c r="G14" s="232"/>
      <c r="H14" s="232"/>
      <c r="I14" s="232"/>
      <c r="J14" s="232"/>
      <c r="K14" s="232"/>
      <c r="L14" s="232"/>
      <c r="M14" s="232"/>
      <c r="N14" s="232"/>
      <c r="O14" s="232"/>
      <c r="P14" s="232"/>
      <c r="Q14" s="232"/>
      <c r="R14" s="232"/>
      <c r="S14" s="232"/>
      <c r="T14" s="232"/>
      <c r="U14" s="232"/>
      <c r="V14" s="232"/>
      <c r="W14" s="232"/>
      <c r="X14" s="232"/>
      <c r="Y14" s="232"/>
      <c r="Z14" s="232"/>
    </row>
    <row r="15" spans="1:26" ht="49.5" customHeight="1" x14ac:dyDescent="0.25">
      <c r="A15" s="232"/>
      <c r="B15" s="512" t="s">
        <v>571</v>
      </c>
      <c r="C15" s="367"/>
      <c r="D15" s="367"/>
      <c r="E15" s="367"/>
      <c r="F15" s="501"/>
      <c r="G15" s="232"/>
      <c r="H15" s="232"/>
      <c r="I15" s="232"/>
      <c r="J15" s="232"/>
      <c r="K15" s="232"/>
      <c r="L15" s="232"/>
      <c r="M15" s="232"/>
      <c r="N15" s="232"/>
      <c r="O15" s="232"/>
      <c r="P15" s="232"/>
      <c r="Q15" s="232"/>
      <c r="R15" s="232"/>
      <c r="S15" s="232"/>
      <c r="T15" s="232"/>
      <c r="U15" s="232"/>
      <c r="V15" s="232"/>
      <c r="W15" s="232"/>
      <c r="X15" s="232"/>
      <c r="Y15" s="232"/>
      <c r="Z15" s="232"/>
    </row>
    <row r="16" spans="1:26" ht="27" customHeight="1" x14ac:dyDescent="0.25">
      <c r="A16" s="232"/>
      <c r="B16" s="249"/>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row>
    <row r="17" spans="1:26" ht="12.75" customHeight="1" x14ac:dyDescent="0.25">
      <c r="A17" s="232"/>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row>
    <row r="18" spans="1:26" ht="12.75" customHeight="1" x14ac:dyDescent="0.25">
      <c r="A18" s="232"/>
      <c r="B18" s="232"/>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row>
    <row r="19" spans="1:26" ht="12.75" customHeight="1" x14ac:dyDescent="0.25">
      <c r="A19" s="232"/>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row>
    <row r="20" spans="1:26" ht="12.75" customHeight="1" x14ac:dyDescent="0.25">
      <c r="A20" s="232"/>
      <c r="B20" s="232"/>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row>
    <row r="21" spans="1:26" ht="12.75" customHeight="1" x14ac:dyDescent="0.25">
      <c r="A21" s="232"/>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row>
    <row r="22" spans="1:26" ht="12.75" customHeight="1" x14ac:dyDescent="0.25">
      <c r="A22" s="232"/>
      <c r="B22" s="232"/>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row>
    <row r="23" spans="1:26" ht="12.75" customHeight="1" x14ac:dyDescent="0.25">
      <c r="A23" s="232"/>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row>
    <row r="24" spans="1:26" ht="12.75" customHeight="1" x14ac:dyDescent="0.25">
      <c r="A24" s="232"/>
      <c r="B24" s="232"/>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row>
    <row r="25" spans="1:26" ht="12.75" customHeight="1" x14ac:dyDescent="0.25">
      <c r="A25" s="232"/>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row>
    <row r="26" spans="1:26" ht="12.75" customHeight="1" x14ac:dyDescent="0.25">
      <c r="A26" s="232"/>
      <c r="B26" s="232"/>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row>
    <row r="27" spans="1:26" ht="12.75" customHeight="1" x14ac:dyDescent="0.25">
      <c r="A27" s="232"/>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row>
    <row r="28" spans="1:26" ht="12.75" customHeight="1" x14ac:dyDescent="0.25">
      <c r="A28" s="232"/>
      <c r="B28" s="232"/>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row>
    <row r="29" spans="1:26" ht="12.75" customHeight="1" x14ac:dyDescent="0.25">
      <c r="A29" s="232"/>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row>
    <row r="30" spans="1:26" ht="12.75" customHeight="1" x14ac:dyDescent="0.25">
      <c r="A30" s="232"/>
      <c r="B30" s="232"/>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row>
    <row r="31" spans="1:26" ht="12.75" customHeight="1" x14ac:dyDescent="0.25">
      <c r="A31" s="232"/>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row>
    <row r="32" spans="1:26" ht="12.75" customHeight="1" x14ac:dyDescent="0.25">
      <c r="A32" s="232"/>
      <c r="B32" s="23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row>
    <row r="33" spans="1:26" ht="12.75" customHeight="1" x14ac:dyDescent="0.25">
      <c r="A33" s="232"/>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row>
    <row r="34" spans="1:26" ht="12.75" customHeight="1" x14ac:dyDescent="0.25">
      <c r="A34" s="232"/>
      <c r="B34" s="232"/>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row>
    <row r="35" spans="1:26" ht="12.75" customHeight="1" x14ac:dyDescent="0.25">
      <c r="A35" s="232"/>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row>
    <row r="36" spans="1:26" ht="12.75" customHeight="1" x14ac:dyDescent="0.25">
      <c r="A36" s="232"/>
      <c r="B36" s="232"/>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row>
    <row r="37" spans="1:26" ht="12.75" customHeight="1" x14ac:dyDescent="0.25">
      <c r="A37" s="232"/>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row>
    <row r="38" spans="1:26" ht="12.75" customHeight="1" x14ac:dyDescent="0.25">
      <c r="A38" s="232"/>
      <c r="B38" s="232"/>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row>
    <row r="39" spans="1:26" ht="12.75" customHeight="1" x14ac:dyDescent="0.25">
      <c r="A39" s="232"/>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row>
    <row r="40" spans="1:26" ht="12.75" customHeight="1" x14ac:dyDescent="0.25">
      <c r="A40" s="232"/>
      <c r="B40" s="232"/>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row>
    <row r="41" spans="1:26" ht="12.75" customHeight="1" x14ac:dyDescent="0.25">
      <c r="A41" s="232"/>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row>
    <row r="42" spans="1:26" ht="12.75" customHeight="1" x14ac:dyDescent="0.25">
      <c r="A42" s="232"/>
      <c r="B42" s="232"/>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row>
    <row r="43" spans="1:26" ht="12.75" customHeight="1" x14ac:dyDescent="0.25">
      <c r="A43" s="232"/>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row>
    <row r="44" spans="1:26" ht="12.75" customHeight="1" x14ac:dyDescent="0.25">
      <c r="A44" s="232"/>
      <c r="B44" s="232"/>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row>
    <row r="45" spans="1:26" ht="12.75" customHeight="1" x14ac:dyDescent="0.25">
      <c r="A45" s="232"/>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row>
    <row r="46" spans="1:26" ht="12.75" customHeight="1" x14ac:dyDescent="0.25">
      <c r="A46" s="232"/>
      <c r="B46" s="232"/>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row>
    <row r="47" spans="1:26" ht="12.75" customHeight="1" x14ac:dyDescent="0.25">
      <c r="A47" s="232"/>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row>
    <row r="48" spans="1:26" ht="12.75" customHeight="1" x14ac:dyDescent="0.25">
      <c r="A48" s="232"/>
      <c r="B48" s="232"/>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row>
    <row r="49" spans="1:26" ht="12.75" customHeight="1" x14ac:dyDescent="0.25">
      <c r="A49" s="232"/>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row>
    <row r="50" spans="1:26" ht="12.75" customHeight="1" x14ac:dyDescent="0.25">
      <c r="A50" s="232"/>
      <c r="B50" s="232"/>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row>
    <row r="51" spans="1:26" ht="12.75" customHeight="1" x14ac:dyDescent="0.25">
      <c r="A51" s="232"/>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row>
    <row r="52" spans="1:26" ht="12.75" customHeight="1" x14ac:dyDescent="0.25">
      <c r="A52" s="232"/>
      <c r="B52" s="232"/>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row>
    <row r="53" spans="1:26" ht="12.75" customHeight="1" x14ac:dyDescent="0.25">
      <c r="A53" s="23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row>
    <row r="54" spans="1:26" ht="12.75" customHeight="1" x14ac:dyDescent="0.25">
      <c r="A54" s="232"/>
      <c r="B54" s="232"/>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row>
    <row r="55" spans="1:26" ht="12.75" customHeight="1" x14ac:dyDescent="0.25">
      <c r="A55" s="232"/>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row>
    <row r="56" spans="1:26" ht="12.75" customHeight="1" x14ac:dyDescent="0.25">
      <c r="A56" s="232"/>
      <c r="B56" s="232"/>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row>
    <row r="57" spans="1:26" ht="12.75" customHeight="1" x14ac:dyDescent="0.25">
      <c r="A57" s="232"/>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row>
    <row r="58" spans="1:26" ht="12.75" customHeight="1" x14ac:dyDescent="0.25">
      <c r="A58" s="232"/>
      <c r="B58" s="232"/>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row>
    <row r="59" spans="1:26" ht="12.75" customHeight="1" x14ac:dyDescent="0.25">
      <c r="A59" s="232"/>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row>
    <row r="60" spans="1:26" ht="12.75" customHeight="1" x14ac:dyDescent="0.25">
      <c r="A60" s="232"/>
      <c r="B60" s="232"/>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row>
    <row r="61" spans="1:26" ht="12.75" customHeight="1" x14ac:dyDescent="0.25">
      <c r="A61" s="232"/>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row>
    <row r="62" spans="1:26" ht="12.75" customHeight="1" x14ac:dyDescent="0.25">
      <c r="A62" s="232"/>
      <c r="B62" s="232"/>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row>
    <row r="63" spans="1:26" ht="12.75" customHeight="1" x14ac:dyDescent="0.25">
      <c r="A63" s="232"/>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row>
    <row r="64" spans="1:26" ht="12.75" customHeight="1" x14ac:dyDescent="0.25">
      <c r="A64" s="232"/>
      <c r="B64" s="232"/>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row>
    <row r="65" spans="1:26" ht="12.75" customHeight="1" x14ac:dyDescent="0.25">
      <c r="A65" s="232"/>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row>
    <row r="66" spans="1:26" ht="12.75" customHeight="1" x14ac:dyDescent="0.25">
      <c r="A66" s="232"/>
      <c r="B66" s="232"/>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row>
    <row r="67" spans="1:26" ht="12.75" customHeight="1" x14ac:dyDescent="0.25">
      <c r="A67" s="232"/>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row>
    <row r="68" spans="1:26" ht="12.75" customHeight="1" x14ac:dyDescent="0.25">
      <c r="A68" s="232"/>
      <c r="B68" s="232"/>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row>
    <row r="69" spans="1:26" ht="12.75" customHeight="1" x14ac:dyDescent="0.25">
      <c r="A69" s="232"/>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row>
    <row r="70" spans="1:26" ht="12.75" customHeight="1" x14ac:dyDescent="0.25">
      <c r="A70" s="232"/>
      <c r="B70" s="232"/>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row>
    <row r="71" spans="1:26" ht="12.75" customHeight="1" x14ac:dyDescent="0.25">
      <c r="A71" s="232"/>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row>
    <row r="72" spans="1:26" ht="12.75" customHeight="1" x14ac:dyDescent="0.25">
      <c r="A72" s="232"/>
      <c r="B72" s="232"/>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row>
    <row r="73" spans="1:26" ht="12.75" customHeight="1" x14ac:dyDescent="0.25">
      <c r="A73" s="232"/>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row>
    <row r="74" spans="1:26" ht="12.75" customHeight="1" x14ac:dyDescent="0.25">
      <c r="A74" s="232"/>
      <c r="B74" s="232"/>
      <c r="C74" s="232"/>
      <c r="D74" s="232"/>
      <c r="E74" s="232"/>
      <c r="F74" s="232"/>
      <c r="G74" s="232"/>
      <c r="H74" s="232"/>
      <c r="I74" s="232"/>
      <c r="J74" s="232"/>
      <c r="K74" s="232"/>
      <c r="L74" s="232"/>
      <c r="M74" s="232"/>
      <c r="N74" s="232"/>
      <c r="O74" s="232"/>
      <c r="P74" s="232"/>
      <c r="Q74" s="232"/>
      <c r="R74" s="232"/>
      <c r="S74" s="232"/>
      <c r="T74" s="232"/>
      <c r="U74" s="232"/>
      <c r="V74" s="232"/>
      <c r="W74" s="232"/>
      <c r="X74" s="232"/>
      <c r="Y74" s="232"/>
      <c r="Z74" s="232"/>
    </row>
    <row r="75" spans="1:26" ht="12.75" customHeight="1" x14ac:dyDescent="0.25">
      <c r="A75" s="232"/>
      <c r="B75" s="232"/>
      <c r="C75" s="232"/>
      <c r="D75" s="232"/>
      <c r="E75" s="232"/>
      <c r="F75" s="232"/>
      <c r="G75" s="232"/>
      <c r="H75" s="232"/>
      <c r="I75" s="232"/>
      <c r="J75" s="232"/>
      <c r="K75" s="232"/>
      <c r="L75" s="232"/>
      <c r="M75" s="232"/>
      <c r="N75" s="232"/>
      <c r="O75" s="232"/>
      <c r="P75" s="232"/>
      <c r="Q75" s="232"/>
      <c r="R75" s="232"/>
      <c r="S75" s="232"/>
      <c r="T75" s="232"/>
      <c r="U75" s="232"/>
      <c r="V75" s="232"/>
      <c r="W75" s="232"/>
      <c r="X75" s="232"/>
      <c r="Y75" s="232"/>
      <c r="Z75" s="232"/>
    </row>
    <row r="76" spans="1:26" ht="12.75" customHeight="1" x14ac:dyDescent="0.25">
      <c r="A76" s="232"/>
      <c r="B76" s="232"/>
      <c r="C76" s="232"/>
      <c r="D76" s="232"/>
      <c r="E76" s="232"/>
      <c r="F76" s="232"/>
      <c r="G76" s="232"/>
      <c r="H76" s="232"/>
      <c r="I76" s="232"/>
      <c r="J76" s="232"/>
      <c r="K76" s="232"/>
      <c r="L76" s="232"/>
      <c r="M76" s="232"/>
      <c r="N76" s="232"/>
      <c r="O76" s="232"/>
      <c r="P76" s="232"/>
      <c r="Q76" s="232"/>
      <c r="R76" s="232"/>
      <c r="S76" s="232"/>
      <c r="T76" s="232"/>
      <c r="U76" s="232"/>
      <c r="V76" s="232"/>
      <c r="W76" s="232"/>
      <c r="X76" s="232"/>
      <c r="Y76" s="232"/>
      <c r="Z76" s="232"/>
    </row>
    <row r="77" spans="1:26" ht="12.75" customHeight="1" x14ac:dyDescent="0.25">
      <c r="A77" s="232"/>
      <c r="B77" s="232"/>
      <c r="C77" s="232"/>
      <c r="D77" s="232"/>
      <c r="E77" s="232"/>
      <c r="F77" s="232"/>
      <c r="G77" s="232"/>
      <c r="H77" s="232"/>
      <c r="I77" s="232"/>
      <c r="J77" s="232"/>
      <c r="K77" s="232"/>
      <c r="L77" s="232"/>
      <c r="M77" s="232"/>
      <c r="N77" s="232"/>
      <c r="O77" s="232"/>
      <c r="P77" s="232"/>
      <c r="Q77" s="232"/>
      <c r="R77" s="232"/>
      <c r="S77" s="232"/>
      <c r="T77" s="232"/>
      <c r="U77" s="232"/>
      <c r="V77" s="232"/>
      <c r="W77" s="232"/>
      <c r="X77" s="232"/>
      <c r="Y77" s="232"/>
      <c r="Z77" s="232"/>
    </row>
    <row r="78" spans="1:26" ht="12.75" customHeight="1" x14ac:dyDescent="0.25">
      <c r="A78" s="232"/>
      <c r="B78" s="232"/>
      <c r="C78" s="232"/>
      <c r="D78" s="232"/>
      <c r="E78" s="232"/>
      <c r="F78" s="232"/>
      <c r="G78" s="232"/>
      <c r="H78" s="232"/>
      <c r="I78" s="232"/>
      <c r="J78" s="232"/>
      <c r="K78" s="232"/>
      <c r="L78" s="232"/>
      <c r="M78" s="232"/>
      <c r="N78" s="232"/>
      <c r="O78" s="232"/>
      <c r="P78" s="232"/>
      <c r="Q78" s="232"/>
      <c r="R78" s="232"/>
      <c r="S78" s="232"/>
      <c r="T78" s="232"/>
      <c r="U78" s="232"/>
      <c r="V78" s="232"/>
      <c r="W78" s="232"/>
      <c r="X78" s="232"/>
      <c r="Y78" s="232"/>
      <c r="Z78" s="232"/>
    </row>
    <row r="79" spans="1:26" ht="12.75" customHeight="1" x14ac:dyDescent="0.25">
      <c r="A79" s="232"/>
      <c r="B79" s="232"/>
      <c r="C79" s="232"/>
      <c r="D79" s="232"/>
      <c r="E79" s="232"/>
      <c r="F79" s="232"/>
      <c r="G79" s="232"/>
      <c r="H79" s="232"/>
      <c r="I79" s="232"/>
      <c r="J79" s="232"/>
      <c r="K79" s="232"/>
      <c r="L79" s="232"/>
      <c r="M79" s="232"/>
      <c r="N79" s="232"/>
      <c r="O79" s="232"/>
      <c r="P79" s="232"/>
      <c r="Q79" s="232"/>
      <c r="R79" s="232"/>
      <c r="S79" s="232"/>
      <c r="T79" s="232"/>
      <c r="U79" s="232"/>
      <c r="V79" s="232"/>
      <c r="W79" s="232"/>
      <c r="X79" s="232"/>
      <c r="Y79" s="232"/>
      <c r="Z79" s="232"/>
    </row>
    <row r="80" spans="1:26" ht="12.75" customHeight="1" x14ac:dyDescent="0.25">
      <c r="A80" s="232"/>
      <c r="B80" s="232"/>
      <c r="C80" s="232"/>
      <c r="D80" s="232"/>
      <c r="E80" s="232"/>
      <c r="F80" s="232"/>
      <c r="G80" s="232"/>
      <c r="H80" s="232"/>
      <c r="I80" s="232"/>
      <c r="J80" s="232"/>
      <c r="K80" s="232"/>
      <c r="L80" s="232"/>
      <c r="M80" s="232"/>
      <c r="N80" s="232"/>
      <c r="O80" s="232"/>
      <c r="P80" s="232"/>
      <c r="Q80" s="232"/>
      <c r="R80" s="232"/>
      <c r="S80" s="232"/>
      <c r="T80" s="232"/>
      <c r="U80" s="232"/>
      <c r="V80" s="232"/>
      <c r="W80" s="232"/>
      <c r="X80" s="232"/>
      <c r="Y80" s="232"/>
      <c r="Z80" s="232"/>
    </row>
    <row r="81" spans="1:26" ht="12.75" customHeight="1" x14ac:dyDescent="0.25">
      <c r="A81" s="232"/>
      <c r="B81" s="232"/>
      <c r="C81" s="232"/>
      <c r="D81" s="232"/>
      <c r="E81" s="232"/>
      <c r="F81" s="232"/>
      <c r="G81" s="232"/>
      <c r="H81" s="232"/>
      <c r="I81" s="232"/>
      <c r="J81" s="232"/>
      <c r="K81" s="232"/>
      <c r="L81" s="232"/>
      <c r="M81" s="232"/>
      <c r="N81" s="232"/>
      <c r="O81" s="232"/>
      <c r="P81" s="232"/>
      <c r="Q81" s="232"/>
      <c r="R81" s="232"/>
      <c r="S81" s="232"/>
      <c r="T81" s="232"/>
      <c r="U81" s="232"/>
      <c r="V81" s="232"/>
      <c r="W81" s="232"/>
      <c r="X81" s="232"/>
      <c r="Y81" s="232"/>
      <c r="Z81" s="232"/>
    </row>
    <row r="82" spans="1:26" ht="12.75" customHeight="1" x14ac:dyDescent="0.25">
      <c r="A82" s="232"/>
      <c r="B82" s="232"/>
      <c r="C82" s="232"/>
      <c r="D82" s="232"/>
      <c r="E82" s="232"/>
      <c r="F82" s="232"/>
      <c r="G82" s="232"/>
      <c r="H82" s="232"/>
      <c r="I82" s="232"/>
      <c r="J82" s="232"/>
      <c r="K82" s="232"/>
      <c r="L82" s="232"/>
      <c r="M82" s="232"/>
      <c r="N82" s="232"/>
      <c r="O82" s="232"/>
      <c r="P82" s="232"/>
      <c r="Q82" s="232"/>
      <c r="R82" s="232"/>
      <c r="S82" s="232"/>
      <c r="T82" s="232"/>
      <c r="U82" s="232"/>
      <c r="V82" s="232"/>
      <c r="W82" s="232"/>
      <c r="X82" s="232"/>
      <c r="Y82" s="232"/>
      <c r="Z82" s="232"/>
    </row>
    <row r="83" spans="1:26" ht="12.75" customHeight="1" x14ac:dyDescent="0.25">
      <c r="A83" s="232"/>
      <c r="B83" s="232"/>
      <c r="C83" s="232"/>
      <c r="D83" s="232"/>
      <c r="E83" s="232"/>
      <c r="F83" s="232"/>
      <c r="G83" s="232"/>
      <c r="H83" s="232"/>
      <c r="I83" s="232"/>
      <c r="J83" s="232"/>
      <c r="K83" s="232"/>
      <c r="L83" s="232"/>
      <c r="M83" s="232"/>
      <c r="N83" s="232"/>
      <c r="O83" s="232"/>
      <c r="P83" s="232"/>
      <c r="Q83" s="232"/>
      <c r="R83" s="232"/>
      <c r="S83" s="232"/>
      <c r="T83" s="232"/>
      <c r="U83" s="232"/>
      <c r="V83" s="232"/>
      <c r="W83" s="232"/>
      <c r="X83" s="232"/>
      <c r="Y83" s="232"/>
      <c r="Z83" s="232"/>
    </row>
    <row r="84" spans="1:26" ht="12.75" customHeight="1" x14ac:dyDescent="0.25">
      <c r="A84" s="232"/>
      <c r="B84" s="232"/>
      <c r="C84" s="232"/>
      <c r="D84" s="232"/>
      <c r="E84" s="232"/>
      <c r="F84" s="232"/>
      <c r="G84" s="232"/>
      <c r="H84" s="232"/>
      <c r="I84" s="232"/>
      <c r="J84" s="232"/>
      <c r="K84" s="232"/>
      <c r="L84" s="232"/>
      <c r="M84" s="232"/>
      <c r="N84" s="232"/>
      <c r="O84" s="232"/>
      <c r="P84" s="232"/>
      <c r="Q84" s="232"/>
      <c r="R84" s="232"/>
      <c r="S84" s="232"/>
      <c r="T84" s="232"/>
      <c r="U84" s="232"/>
      <c r="V84" s="232"/>
      <c r="W84" s="232"/>
      <c r="X84" s="232"/>
      <c r="Y84" s="232"/>
      <c r="Z84" s="232"/>
    </row>
    <row r="85" spans="1:26" ht="12.75" customHeight="1" x14ac:dyDescent="0.25">
      <c r="A85" s="232"/>
      <c r="B85" s="232"/>
      <c r="C85" s="232"/>
      <c r="D85" s="232"/>
      <c r="E85" s="232"/>
      <c r="F85" s="232"/>
      <c r="G85" s="232"/>
      <c r="H85" s="232"/>
      <c r="I85" s="232"/>
      <c r="J85" s="232"/>
      <c r="K85" s="232"/>
      <c r="L85" s="232"/>
      <c r="M85" s="232"/>
      <c r="N85" s="232"/>
      <c r="O85" s="232"/>
      <c r="P85" s="232"/>
      <c r="Q85" s="232"/>
      <c r="R85" s="232"/>
      <c r="S85" s="232"/>
      <c r="T85" s="232"/>
      <c r="U85" s="232"/>
      <c r="V85" s="232"/>
      <c r="W85" s="232"/>
      <c r="X85" s="232"/>
      <c r="Y85" s="232"/>
      <c r="Z85" s="232"/>
    </row>
    <row r="86" spans="1:26" ht="12.75" customHeight="1" x14ac:dyDescent="0.25">
      <c r="A86" s="232"/>
      <c r="B86" s="232"/>
      <c r="C86" s="232"/>
      <c r="D86" s="232"/>
      <c r="E86" s="232"/>
      <c r="F86" s="232"/>
      <c r="G86" s="232"/>
      <c r="H86" s="232"/>
      <c r="I86" s="232"/>
      <c r="J86" s="232"/>
      <c r="K86" s="232"/>
      <c r="L86" s="232"/>
      <c r="M86" s="232"/>
      <c r="N86" s="232"/>
      <c r="O86" s="232"/>
      <c r="P86" s="232"/>
      <c r="Q86" s="232"/>
      <c r="R86" s="232"/>
      <c r="S86" s="232"/>
      <c r="T86" s="232"/>
      <c r="U86" s="232"/>
      <c r="V86" s="232"/>
      <c r="W86" s="232"/>
      <c r="X86" s="232"/>
      <c r="Y86" s="232"/>
      <c r="Z86" s="232"/>
    </row>
    <row r="87" spans="1:26" ht="12.75" customHeight="1" x14ac:dyDescent="0.25">
      <c r="A87" s="232"/>
      <c r="B87" s="232"/>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row>
    <row r="88" spans="1:26" ht="12.75" customHeight="1" x14ac:dyDescent="0.25">
      <c r="A88" s="232"/>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row>
    <row r="89" spans="1:26" ht="12.75" customHeight="1" x14ac:dyDescent="0.25">
      <c r="A89" s="232"/>
      <c r="B89" s="232"/>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row>
    <row r="90" spans="1:26" ht="12.75" customHeight="1" x14ac:dyDescent="0.25">
      <c r="A90" s="232"/>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row>
    <row r="91" spans="1:26" ht="12.75" customHeight="1" x14ac:dyDescent="0.25">
      <c r="A91" s="232"/>
      <c r="B91" s="232"/>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row>
    <row r="92" spans="1:26" ht="12.75" customHeight="1" x14ac:dyDescent="0.25">
      <c r="A92" s="232"/>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row>
    <row r="93" spans="1:26" ht="12.75" customHeight="1" x14ac:dyDescent="0.25">
      <c r="A93" s="232"/>
      <c r="B93" s="232"/>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row>
    <row r="94" spans="1:26" ht="12.75" customHeight="1" x14ac:dyDescent="0.25">
      <c r="A94" s="232"/>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row>
    <row r="95" spans="1:26" ht="12.75" customHeight="1" x14ac:dyDescent="0.25">
      <c r="A95" s="232"/>
      <c r="B95" s="232"/>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row>
    <row r="96" spans="1:26" ht="12.75" customHeight="1" x14ac:dyDescent="0.25">
      <c r="A96" s="232"/>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row>
    <row r="97" spans="1:26" ht="12.75" customHeight="1" x14ac:dyDescent="0.25">
      <c r="A97" s="232"/>
      <c r="B97" s="232"/>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row>
    <row r="98" spans="1:26" ht="12.75" customHeight="1" x14ac:dyDescent="0.25">
      <c r="A98" s="232"/>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row>
    <row r="99" spans="1:26" ht="12.75" customHeight="1" x14ac:dyDescent="0.25">
      <c r="A99" s="232"/>
      <c r="B99" s="232"/>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row>
    <row r="100" spans="1:26" ht="12.75" customHeight="1" x14ac:dyDescent="0.25">
      <c r="A100" s="232"/>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row>
    <row r="101" spans="1:26" ht="12.75" customHeight="1" x14ac:dyDescent="0.25">
      <c r="A101" s="232"/>
      <c r="B101" s="232"/>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row>
    <row r="102" spans="1:26" ht="12.75" customHeight="1" x14ac:dyDescent="0.25">
      <c r="A102" s="232"/>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row>
    <row r="103" spans="1:26" ht="12.75" customHeight="1" x14ac:dyDescent="0.25">
      <c r="A103" s="232"/>
      <c r="B103" s="232"/>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row>
    <row r="104" spans="1:26" ht="12.75" customHeight="1" x14ac:dyDescent="0.25">
      <c r="A104" s="232"/>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row>
    <row r="105" spans="1:26" ht="12.75" customHeight="1" x14ac:dyDescent="0.25">
      <c r="A105" s="232"/>
      <c r="B105" s="232"/>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row>
    <row r="106" spans="1:26" ht="12.75" customHeight="1" x14ac:dyDescent="0.25">
      <c r="A106" s="232"/>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row>
    <row r="107" spans="1:26" ht="12.75" customHeight="1" x14ac:dyDescent="0.25">
      <c r="A107" s="232"/>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row>
    <row r="108" spans="1:26" ht="12.75" customHeight="1" x14ac:dyDescent="0.25">
      <c r="A108" s="232"/>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row>
    <row r="109" spans="1:26" ht="12.75" customHeight="1" x14ac:dyDescent="0.25">
      <c r="A109" s="232"/>
      <c r="B109" s="232"/>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row>
    <row r="110" spans="1:26" ht="12.75" customHeight="1" x14ac:dyDescent="0.25">
      <c r="A110" s="232"/>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row>
    <row r="111" spans="1:26" ht="12.75" customHeight="1" x14ac:dyDescent="0.25">
      <c r="A111" s="232"/>
      <c r="B111" s="232"/>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row>
    <row r="112" spans="1:26" ht="12.75" customHeight="1" x14ac:dyDescent="0.25">
      <c r="A112" s="232"/>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row>
    <row r="113" spans="1:26" ht="12.75" customHeight="1" x14ac:dyDescent="0.25">
      <c r="A113" s="232"/>
      <c r="B113" s="232"/>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row>
    <row r="114" spans="1:26" ht="12.75" customHeight="1" x14ac:dyDescent="0.25">
      <c r="A114" s="232"/>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row>
    <row r="115" spans="1:26" ht="12.75" customHeight="1" x14ac:dyDescent="0.25">
      <c r="A115" s="232"/>
      <c r="B115" s="232"/>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row>
    <row r="116" spans="1:26" ht="12.75" customHeight="1" x14ac:dyDescent="0.25">
      <c r="A116" s="232"/>
      <c r="B116" s="232"/>
      <c r="C116" s="232"/>
      <c r="D116" s="232"/>
      <c r="E116" s="232"/>
      <c r="F116" s="232"/>
      <c r="G116" s="232"/>
      <c r="H116" s="232"/>
      <c r="I116" s="232"/>
      <c r="J116" s="232"/>
      <c r="K116" s="232"/>
      <c r="L116" s="232"/>
      <c r="M116" s="232"/>
      <c r="N116" s="232"/>
      <c r="O116" s="232"/>
      <c r="P116" s="232"/>
      <c r="Q116" s="232"/>
      <c r="R116" s="232"/>
      <c r="S116" s="232"/>
      <c r="T116" s="232"/>
      <c r="U116" s="232"/>
      <c r="V116" s="232"/>
      <c r="W116" s="232"/>
      <c r="X116" s="232"/>
      <c r="Y116" s="232"/>
      <c r="Z116" s="232"/>
    </row>
    <row r="117" spans="1:26" ht="12.75" customHeight="1" x14ac:dyDescent="0.25">
      <c r="A117" s="232"/>
      <c r="B117" s="232"/>
      <c r="C117" s="232"/>
      <c r="D117" s="232"/>
      <c r="E117" s="232"/>
      <c r="F117" s="232"/>
      <c r="G117" s="232"/>
      <c r="H117" s="232"/>
      <c r="I117" s="232"/>
      <c r="J117" s="232"/>
      <c r="K117" s="232"/>
      <c r="L117" s="232"/>
      <c r="M117" s="232"/>
      <c r="N117" s="232"/>
      <c r="O117" s="232"/>
      <c r="P117" s="232"/>
      <c r="Q117" s="232"/>
      <c r="R117" s="232"/>
      <c r="S117" s="232"/>
      <c r="T117" s="232"/>
      <c r="U117" s="232"/>
      <c r="V117" s="232"/>
      <c r="W117" s="232"/>
      <c r="X117" s="232"/>
      <c r="Y117" s="232"/>
      <c r="Z117" s="232"/>
    </row>
    <row r="118" spans="1:26" ht="12.75" customHeight="1" x14ac:dyDescent="0.25">
      <c r="A118" s="232"/>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row>
    <row r="119" spans="1:26" ht="12.75" customHeight="1" x14ac:dyDescent="0.25">
      <c r="A119" s="232"/>
      <c r="B119" s="232"/>
      <c r="C119" s="232"/>
      <c r="D119" s="232"/>
      <c r="E119" s="232"/>
      <c r="F119" s="232"/>
      <c r="G119" s="232"/>
      <c r="H119" s="232"/>
      <c r="I119" s="232"/>
      <c r="J119" s="232"/>
      <c r="K119" s="232"/>
      <c r="L119" s="232"/>
      <c r="M119" s="232"/>
      <c r="N119" s="232"/>
      <c r="O119" s="232"/>
      <c r="P119" s="232"/>
      <c r="Q119" s="232"/>
      <c r="R119" s="232"/>
      <c r="S119" s="232"/>
      <c r="T119" s="232"/>
      <c r="U119" s="232"/>
      <c r="V119" s="232"/>
      <c r="W119" s="232"/>
      <c r="X119" s="232"/>
      <c r="Y119" s="232"/>
      <c r="Z119" s="232"/>
    </row>
    <row r="120" spans="1:26" ht="12.75" customHeight="1" x14ac:dyDescent="0.25">
      <c r="A120" s="232"/>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row>
    <row r="121" spans="1:26" ht="12.75" customHeight="1" x14ac:dyDescent="0.25">
      <c r="A121" s="232"/>
      <c r="B121" s="232"/>
      <c r="C121" s="232"/>
      <c r="D121" s="232"/>
      <c r="E121" s="232"/>
      <c r="F121" s="232"/>
      <c r="G121" s="232"/>
      <c r="H121" s="232"/>
      <c r="I121" s="232"/>
      <c r="J121" s="232"/>
      <c r="K121" s="232"/>
      <c r="L121" s="232"/>
      <c r="M121" s="232"/>
      <c r="N121" s="232"/>
      <c r="O121" s="232"/>
      <c r="P121" s="232"/>
      <c r="Q121" s="232"/>
      <c r="R121" s="232"/>
      <c r="S121" s="232"/>
      <c r="T121" s="232"/>
      <c r="U121" s="232"/>
      <c r="V121" s="232"/>
      <c r="W121" s="232"/>
      <c r="X121" s="232"/>
      <c r="Y121" s="232"/>
      <c r="Z121" s="232"/>
    </row>
    <row r="122" spans="1:26" ht="12.75" customHeight="1" x14ac:dyDescent="0.25">
      <c r="A122" s="232"/>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row>
    <row r="123" spans="1:26" ht="12.75" customHeight="1" x14ac:dyDescent="0.25">
      <c r="A123" s="232"/>
      <c r="B123" s="232"/>
      <c r="C123" s="232"/>
      <c r="D123" s="232"/>
      <c r="E123" s="232"/>
      <c r="F123" s="232"/>
      <c r="G123" s="232"/>
      <c r="H123" s="232"/>
      <c r="I123" s="232"/>
      <c r="J123" s="232"/>
      <c r="K123" s="232"/>
      <c r="L123" s="232"/>
      <c r="M123" s="232"/>
      <c r="N123" s="232"/>
      <c r="O123" s="232"/>
      <c r="P123" s="232"/>
      <c r="Q123" s="232"/>
      <c r="R123" s="232"/>
      <c r="S123" s="232"/>
      <c r="T123" s="232"/>
      <c r="U123" s="232"/>
      <c r="V123" s="232"/>
      <c r="W123" s="232"/>
      <c r="X123" s="232"/>
      <c r="Y123" s="232"/>
      <c r="Z123" s="232"/>
    </row>
    <row r="124" spans="1:26" ht="12.75" customHeight="1" x14ac:dyDescent="0.25">
      <c r="A124" s="232"/>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row>
    <row r="125" spans="1:26" ht="12.75" customHeight="1" x14ac:dyDescent="0.25">
      <c r="A125" s="232"/>
      <c r="B125" s="232"/>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row>
    <row r="126" spans="1:26" ht="12.75" customHeight="1" x14ac:dyDescent="0.25">
      <c r="A126" s="232"/>
      <c r="B126" s="232"/>
      <c r="C126" s="232"/>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row>
    <row r="127" spans="1:26" ht="12.75" customHeight="1" x14ac:dyDescent="0.25">
      <c r="A127" s="232"/>
      <c r="B127" s="232"/>
      <c r="C127" s="232"/>
      <c r="D127" s="232"/>
      <c r="E127" s="232"/>
      <c r="F127" s="232"/>
      <c r="G127" s="232"/>
      <c r="H127" s="232"/>
      <c r="I127" s="232"/>
      <c r="J127" s="232"/>
      <c r="K127" s="232"/>
      <c r="L127" s="232"/>
      <c r="M127" s="232"/>
      <c r="N127" s="232"/>
      <c r="O127" s="232"/>
      <c r="P127" s="232"/>
      <c r="Q127" s="232"/>
      <c r="R127" s="232"/>
      <c r="S127" s="232"/>
      <c r="T127" s="232"/>
      <c r="U127" s="232"/>
      <c r="V127" s="232"/>
      <c r="W127" s="232"/>
      <c r="X127" s="232"/>
      <c r="Y127" s="232"/>
      <c r="Z127" s="232"/>
    </row>
    <row r="128" spans="1:26" ht="12.75" customHeight="1" x14ac:dyDescent="0.25">
      <c r="A128" s="232"/>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row>
    <row r="129" spans="1:26" ht="12.75" customHeight="1" x14ac:dyDescent="0.25">
      <c r="A129" s="232"/>
      <c r="B129" s="232"/>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row>
    <row r="130" spans="1:26" ht="12.75" customHeight="1" x14ac:dyDescent="0.25">
      <c r="A130" s="232"/>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row>
    <row r="131" spans="1:26" ht="12.75" customHeight="1" x14ac:dyDescent="0.25">
      <c r="A131" s="232"/>
      <c r="B131" s="232"/>
      <c r="C131" s="232"/>
      <c r="D131" s="232"/>
      <c r="E131" s="232"/>
      <c r="F131" s="232"/>
      <c r="G131" s="232"/>
      <c r="H131" s="232"/>
      <c r="I131" s="232"/>
      <c r="J131" s="232"/>
      <c r="K131" s="232"/>
      <c r="L131" s="232"/>
      <c r="M131" s="232"/>
      <c r="N131" s="232"/>
      <c r="O131" s="232"/>
      <c r="P131" s="232"/>
      <c r="Q131" s="232"/>
      <c r="R131" s="232"/>
      <c r="S131" s="232"/>
      <c r="T131" s="232"/>
      <c r="U131" s="232"/>
      <c r="V131" s="232"/>
      <c r="W131" s="232"/>
      <c r="X131" s="232"/>
      <c r="Y131" s="232"/>
      <c r="Z131" s="232"/>
    </row>
    <row r="132" spans="1:26" ht="12.75" customHeight="1" x14ac:dyDescent="0.25">
      <c r="A132" s="232"/>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c r="Y132" s="232"/>
      <c r="Z132" s="232"/>
    </row>
    <row r="133" spans="1:26" ht="12.75" customHeight="1" x14ac:dyDescent="0.25">
      <c r="A133" s="232"/>
      <c r="B133" s="232"/>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row>
    <row r="134" spans="1:26" ht="12.75" customHeight="1" x14ac:dyDescent="0.25">
      <c r="A134" s="232"/>
      <c r="B134" s="232"/>
      <c r="C134" s="232"/>
      <c r="D134" s="232"/>
      <c r="E134" s="232"/>
      <c r="F134" s="232"/>
      <c r="G134" s="232"/>
      <c r="H134" s="232"/>
      <c r="I134" s="232"/>
      <c r="J134" s="232"/>
      <c r="K134" s="232"/>
      <c r="L134" s="232"/>
      <c r="M134" s="232"/>
      <c r="N134" s="232"/>
      <c r="O134" s="232"/>
      <c r="P134" s="232"/>
      <c r="Q134" s="232"/>
      <c r="R134" s="232"/>
      <c r="S134" s="232"/>
      <c r="T134" s="232"/>
      <c r="U134" s="232"/>
      <c r="V134" s="232"/>
      <c r="W134" s="232"/>
      <c r="X134" s="232"/>
      <c r="Y134" s="232"/>
      <c r="Z134" s="232"/>
    </row>
    <row r="135" spans="1:26" ht="12.75" customHeight="1" x14ac:dyDescent="0.25">
      <c r="A135" s="232"/>
      <c r="B135" s="232"/>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row>
    <row r="136" spans="1:26" ht="12.75" customHeight="1" x14ac:dyDescent="0.25">
      <c r="A136" s="232"/>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row>
    <row r="137" spans="1:26" ht="12.75" customHeight="1" x14ac:dyDescent="0.25">
      <c r="A137" s="232"/>
      <c r="B137" s="232"/>
      <c r="C137" s="232"/>
      <c r="D137" s="232"/>
      <c r="E137" s="232"/>
      <c r="F137" s="232"/>
      <c r="G137" s="232"/>
      <c r="H137" s="232"/>
      <c r="I137" s="232"/>
      <c r="J137" s="232"/>
      <c r="K137" s="232"/>
      <c r="L137" s="232"/>
      <c r="M137" s="232"/>
      <c r="N137" s="232"/>
      <c r="O137" s="232"/>
      <c r="P137" s="232"/>
      <c r="Q137" s="232"/>
      <c r="R137" s="232"/>
      <c r="S137" s="232"/>
      <c r="T137" s="232"/>
      <c r="U137" s="232"/>
      <c r="V137" s="232"/>
      <c r="W137" s="232"/>
      <c r="X137" s="232"/>
      <c r="Y137" s="232"/>
      <c r="Z137" s="232"/>
    </row>
    <row r="138" spans="1:26" ht="12.75" customHeight="1" x14ac:dyDescent="0.25">
      <c r="A138" s="232"/>
      <c r="B138" s="232"/>
      <c r="C138" s="232"/>
      <c r="D138" s="232"/>
      <c r="E138" s="232"/>
      <c r="F138" s="232"/>
      <c r="G138" s="232"/>
      <c r="H138" s="232"/>
      <c r="I138" s="232"/>
      <c r="J138" s="232"/>
      <c r="K138" s="232"/>
      <c r="L138" s="232"/>
      <c r="M138" s="232"/>
      <c r="N138" s="232"/>
      <c r="O138" s="232"/>
      <c r="P138" s="232"/>
      <c r="Q138" s="232"/>
      <c r="R138" s="232"/>
      <c r="S138" s="232"/>
      <c r="T138" s="232"/>
      <c r="U138" s="232"/>
      <c r="V138" s="232"/>
      <c r="W138" s="232"/>
      <c r="X138" s="232"/>
      <c r="Y138" s="232"/>
      <c r="Z138" s="232"/>
    </row>
    <row r="139" spans="1:26" ht="12.75" customHeight="1" x14ac:dyDescent="0.25">
      <c r="A139" s="232"/>
      <c r="B139" s="232"/>
      <c r="C139" s="232"/>
      <c r="D139" s="232"/>
      <c r="E139" s="232"/>
      <c r="F139" s="232"/>
      <c r="G139" s="232"/>
      <c r="H139" s="232"/>
      <c r="I139" s="232"/>
      <c r="J139" s="232"/>
      <c r="K139" s="232"/>
      <c r="L139" s="232"/>
      <c r="M139" s="232"/>
      <c r="N139" s="232"/>
      <c r="O139" s="232"/>
      <c r="P139" s="232"/>
      <c r="Q139" s="232"/>
      <c r="R139" s="232"/>
      <c r="S139" s="232"/>
      <c r="T139" s="232"/>
      <c r="U139" s="232"/>
      <c r="V139" s="232"/>
      <c r="W139" s="232"/>
      <c r="X139" s="232"/>
      <c r="Y139" s="232"/>
      <c r="Z139" s="232"/>
    </row>
    <row r="140" spans="1:26" ht="12.75" customHeight="1" x14ac:dyDescent="0.25">
      <c r="A140" s="232"/>
      <c r="B140" s="232"/>
      <c r="C140" s="232"/>
      <c r="D140" s="232"/>
      <c r="E140" s="232"/>
      <c r="F140" s="232"/>
      <c r="G140" s="232"/>
      <c r="H140" s="232"/>
      <c r="I140" s="232"/>
      <c r="J140" s="232"/>
      <c r="K140" s="232"/>
      <c r="L140" s="232"/>
      <c r="M140" s="232"/>
      <c r="N140" s="232"/>
      <c r="O140" s="232"/>
      <c r="P140" s="232"/>
      <c r="Q140" s="232"/>
      <c r="R140" s="232"/>
      <c r="S140" s="232"/>
      <c r="T140" s="232"/>
      <c r="U140" s="232"/>
      <c r="V140" s="232"/>
      <c r="W140" s="232"/>
      <c r="X140" s="232"/>
      <c r="Y140" s="232"/>
      <c r="Z140" s="232"/>
    </row>
    <row r="141" spans="1:26" ht="12.75" customHeight="1" x14ac:dyDescent="0.25">
      <c r="A141" s="232"/>
      <c r="B141" s="232"/>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row>
    <row r="142" spans="1:26" ht="12.75" customHeight="1" x14ac:dyDescent="0.25">
      <c r="A142" s="232"/>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row>
    <row r="143" spans="1:26" ht="12.75" customHeight="1" x14ac:dyDescent="0.25">
      <c r="A143" s="232"/>
      <c r="B143" s="232"/>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row>
    <row r="144" spans="1:26" ht="12.75" customHeight="1" x14ac:dyDescent="0.25">
      <c r="A144" s="232"/>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row>
    <row r="145" spans="1:26" ht="12.75" customHeight="1" x14ac:dyDescent="0.25">
      <c r="A145" s="232"/>
      <c r="B145" s="232"/>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row>
    <row r="146" spans="1:26" ht="12.75" customHeight="1" x14ac:dyDescent="0.25">
      <c r="A146" s="232"/>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row>
    <row r="147" spans="1:26" ht="12.75" customHeight="1" x14ac:dyDescent="0.25">
      <c r="A147" s="232"/>
      <c r="B147" s="232"/>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row>
    <row r="148" spans="1:26" ht="12.75" customHeight="1" x14ac:dyDescent="0.25">
      <c r="A148" s="232"/>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row>
    <row r="149" spans="1:26" ht="12.75" customHeight="1" x14ac:dyDescent="0.25">
      <c r="A149" s="232"/>
      <c r="B149" s="232"/>
      <c r="C149" s="232"/>
      <c r="D149" s="232"/>
      <c r="E149" s="232"/>
      <c r="F149" s="232"/>
      <c r="G149" s="232"/>
      <c r="H149" s="232"/>
      <c r="I149" s="232"/>
      <c r="J149" s="232"/>
      <c r="K149" s="232"/>
      <c r="L149" s="232"/>
      <c r="M149" s="232"/>
      <c r="N149" s="232"/>
      <c r="O149" s="232"/>
      <c r="P149" s="232"/>
      <c r="Q149" s="232"/>
      <c r="R149" s="232"/>
      <c r="S149" s="232"/>
      <c r="T149" s="232"/>
      <c r="U149" s="232"/>
      <c r="V149" s="232"/>
      <c r="W149" s="232"/>
      <c r="X149" s="232"/>
      <c r="Y149" s="232"/>
      <c r="Z149" s="232"/>
    </row>
    <row r="150" spans="1:26" ht="12.75" customHeight="1" x14ac:dyDescent="0.25">
      <c r="A150" s="232"/>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row>
    <row r="151" spans="1:26" ht="12.75" customHeight="1" x14ac:dyDescent="0.25">
      <c r="A151" s="232"/>
      <c r="B151" s="232"/>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row>
    <row r="152" spans="1:26" ht="12.75" customHeight="1" x14ac:dyDescent="0.25">
      <c r="A152" s="232"/>
      <c r="B152" s="232"/>
      <c r="C152" s="232"/>
      <c r="D152" s="232"/>
      <c r="E152" s="232"/>
      <c r="F152" s="232"/>
      <c r="G152" s="232"/>
      <c r="H152" s="232"/>
      <c r="I152" s="232"/>
      <c r="J152" s="232"/>
      <c r="K152" s="232"/>
      <c r="L152" s="232"/>
      <c r="M152" s="232"/>
      <c r="N152" s="232"/>
      <c r="O152" s="232"/>
      <c r="P152" s="232"/>
      <c r="Q152" s="232"/>
      <c r="R152" s="232"/>
      <c r="S152" s="232"/>
      <c r="T152" s="232"/>
      <c r="U152" s="232"/>
      <c r="V152" s="232"/>
      <c r="W152" s="232"/>
      <c r="X152" s="232"/>
      <c r="Y152" s="232"/>
      <c r="Z152" s="232"/>
    </row>
    <row r="153" spans="1:26" ht="12.75" customHeight="1" x14ac:dyDescent="0.25">
      <c r="A153" s="232"/>
      <c r="B153" s="232"/>
      <c r="C153" s="232"/>
      <c r="D153" s="232"/>
      <c r="E153" s="232"/>
      <c r="F153" s="232"/>
      <c r="G153" s="232"/>
      <c r="H153" s="232"/>
      <c r="I153" s="232"/>
      <c r="J153" s="232"/>
      <c r="K153" s="232"/>
      <c r="L153" s="232"/>
      <c r="M153" s="232"/>
      <c r="N153" s="232"/>
      <c r="O153" s="232"/>
      <c r="P153" s="232"/>
      <c r="Q153" s="232"/>
      <c r="R153" s="232"/>
      <c r="S153" s="232"/>
      <c r="T153" s="232"/>
      <c r="U153" s="232"/>
      <c r="V153" s="232"/>
      <c r="W153" s="232"/>
      <c r="X153" s="232"/>
      <c r="Y153" s="232"/>
      <c r="Z153" s="232"/>
    </row>
    <row r="154" spans="1:26" ht="12.75" customHeight="1" x14ac:dyDescent="0.25">
      <c r="A154" s="232"/>
      <c r="B154" s="232"/>
      <c r="C154" s="232"/>
      <c r="D154" s="232"/>
      <c r="E154" s="232"/>
      <c r="F154" s="232"/>
      <c r="G154" s="232"/>
      <c r="H154" s="232"/>
      <c r="I154" s="232"/>
      <c r="J154" s="232"/>
      <c r="K154" s="232"/>
      <c r="L154" s="232"/>
      <c r="M154" s="232"/>
      <c r="N154" s="232"/>
      <c r="O154" s="232"/>
      <c r="P154" s="232"/>
      <c r="Q154" s="232"/>
      <c r="R154" s="232"/>
      <c r="S154" s="232"/>
      <c r="T154" s="232"/>
      <c r="U154" s="232"/>
      <c r="V154" s="232"/>
      <c r="W154" s="232"/>
      <c r="X154" s="232"/>
      <c r="Y154" s="232"/>
      <c r="Z154" s="232"/>
    </row>
    <row r="155" spans="1:26" ht="12.75" customHeight="1" x14ac:dyDescent="0.25">
      <c r="A155" s="232"/>
      <c r="B155" s="232"/>
      <c r="C155" s="232"/>
      <c r="D155" s="232"/>
      <c r="E155" s="232"/>
      <c r="F155" s="232"/>
      <c r="G155" s="232"/>
      <c r="H155" s="232"/>
      <c r="I155" s="232"/>
      <c r="J155" s="232"/>
      <c r="K155" s="232"/>
      <c r="L155" s="232"/>
      <c r="M155" s="232"/>
      <c r="N155" s="232"/>
      <c r="O155" s="232"/>
      <c r="P155" s="232"/>
      <c r="Q155" s="232"/>
      <c r="R155" s="232"/>
      <c r="S155" s="232"/>
      <c r="T155" s="232"/>
      <c r="U155" s="232"/>
      <c r="V155" s="232"/>
      <c r="W155" s="232"/>
      <c r="X155" s="232"/>
      <c r="Y155" s="232"/>
      <c r="Z155" s="232"/>
    </row>
    <row r="156" spans="1:26" ht="12.75" customHeight="1" x14ac:dyDescent="0.25">
      <c r="A156" s="232"/>
      <c r="B156" s="232"/>
      <c r="C156" s="232"/>
      <c r="D156" s="232"/>
      <c r="E156" s="232"/>
      <c r="F156" s="232"/>
      <c r="G156" s="232"/>
      <c r="H156" s="232"/>
      <c r="I156" s="232"/>
      <c r="J156" s="232"/>
      <c r="K156" s="232"/>
      <c r="L156" s="232"/>
      <c r="M156" s="232"/>
      <c r="N156" s="232"/>
      <c r="O156" s="232"/>
      <c r="P156" s="232"/>
      <c r="Q156" s="232"/>
      <c r="R156" s="232"/>
      <c r="S156" s="232"/>
      <c r="T156" s="232"/>
      <c r="U156" s="232"/>
      <c r="V156" s="232"/>
      <c r="W156" s="232"/>
      <c r="X156" s="232"/>
      <c r="Y156" s="232"/>
      <c r="Z156" s="232"/>
    </row>
    <row r="157" spans="1:26" ht="12.75" customHeight="1" x14ac:dyDescent="0.25">
      <c r="A157" s="232"/>
      <c r="B157" s="232"/>
      <c r="C157" s="232"/>
      <c r="D157" s="232"/>
      <c r="E157" s="232"/>
      <c r="F157" s="232"/>
      <c r="G157" s="232"/>
      <c r="H157" s="232"/>
      <c r="I157" s="232"/>
      <c r="J157" s="232"/>
      <c r="K157" s="232"/>
      <c r="L157" s="232"/>
      <c r="M157" s="232"/>
      <c r="N157" s="232"/>
      <c r="O157" s="232"/>
      <c r="P157" s="232"/>
      <c r="Q157" s="232"/>
      <c r="R157" s="232"/>
      <c r="S157" s="232"/>
      <c r="T157" s="232"/>
      <c r="U157" s="232"/>
      <c r="V157" s="232"/>
      <c r="W157" s="232"/>
      <c r="X157" s="232"/>
      <c r="Y157" s="232"/>
      <c r="Z157" s="232"/>
    </row>
    <row r="158" spans="1:26" ht="12.75" customHeight="1" x14ac:dyDescent="0.25">
      <c r="A158" s="232"/>
      <c r="B158" s="232"/>
      <c r="C158" s="232"/>
      <c r="D158" s="232"/>
      <c r="E158" s="232"/>
      <c r="F158" s="232"/>
      <c r="G158" s="232"/>
      <c r="H158" s="232"/>
      <c r="I158" s="232"/>
      <c r="J158" s="232"/>
      <c r="K158" s="232"/>
      <c r="L158" s="232"/>
      <c r="M158" s="232"/>
      <c r="N158" s="232"/>
      <c r="O158" s="232"/>
      <c r="P158" s="232"/>
      <c r="Q158" s="232"/>
      <c r="R158" s="232"/>
      <c r="S158" s="232"/>
      <c r="T158" s="232"/>
      <c r="U158" s="232"/>
      <c r="V158" s="232"/>
      <c r="W158" s="232"/>
      <c r="X158" s="232"/>
      <c r="Y158" s="232"/>
      <c r="Z158" s="232"/>
    </row>
    <row r="159" spans="1:26" ht="12.75" customHeight="1" x14ac:dyDescent="0.25">
      <c r="A159" s="232"/>
      <c r="B159" s="232"/>
      <c r="C159" s="232"/>
      <c r="D159" s="232"/>
      <c r="E159" s="232"/>
      <c r="F159" s="232"/>
      <c r="G159" s="232"/>
      <c r="H159" s="232"/>
      <c r="I159" s="232"/>
      <c r="J159" s="232"/>
      <c r="K159" s="232"/>
      <c r="L159" s="232"/>
      <c r="M159" s="232"/>
      <c r="N159" s="232"/>
      <c r="O159" s="232"/>
      <c r="P159" s="232"/>
      <c r="Q159" s="232"/>
      <c r="R159" s="232"/>
      <c r="S159" s="232"/>
      <c r="T159" s="232"/>
      <c r="U159" s="232"/>
      <c r="V159" s="232"/>
      <c r="W159" s="232"/>
      <c r="X159" s="232"/>
      <c r="Y159" s="232"/>
      <c r="Z159" s="232"/>
    </row>
    <row r="160" spans="1:26" ht="12.75" customHeight="1" x14ac:dyDescent="0.25">
      <c r="A160" s="232"/>
      <c r="B160" s="232"/>
      <c r="C160" s="232"/>
      <c r="D160" s="232"/>
      <c r="E160" s="232"/>
      <c r="F160" s="232"/>
      <c r="G160" s="232"/>
      <c r="H160" s="232"/>
      <c r="I160" s="232"/>
      <c r="J160" s="232"/>
      <c r="K160" s="232"/>
      <c r="L160" s="232"/>
      <c r="M160" s="232"/>
      <c r="N160" s="232"/>
      <c r="O160" s="232"/>
      <c r="P160" s="232"/>
      <c r="Q160" s="232"/>
      <c r="R160" s="232"/>
      <c r="S160" s="232"/>
      <c r="T160" s="232"/>
      <c r="U160" s="232"/>
      <c r="V160" s="232"/>
      <c r="W160" s="232"/>
      <c r="X160" s="232"/>
      <c r="Y160" s="232"/>
      <c r="Z160" s="232"/>
    </row>
    <row r="161" spans="1:26" ht="12.75" customHeight="1" x14ac:dyDescent="0.25">
      <c r="A161" s="232"/>
      <c r="B161" s="232"/>
      <c r="C161" s="232"/>
      <c r="D161" s="232"/>
      <c r="E161" s="232"/>
      <c r="F161" s="232"/>
      <c r="G161" s="232"/>
      <c r="H161" s="232"/>
      <c r="I161" s="232"/>
      <c r="J161" s="232"/>
      <c r="K161" s="232"/>
      <c r="L161" s="232"/>
      <c r="M161" s="232"/>
      <c r="N161" s="232"/>
      <c r="O161" s="232"/>
      <c r="P161" s="232"/>
      <c r="Q161" s="232"/>
      <c r="R161" s="232"/>
      <c r="S161" s="232"/>
      <c r="T161" s="232"/>
      <c r="U161" s="232"/>
      <c r="V161" s="232"/>
      <c r="W161" s="232"/>
      <c r="X161" s="232"/>
      <c r="Y161" s="232"/>
      <c r="Z161" s="232"/>
    </row>
    <row r="162" spans="1:26" ht="12.75" customHeight="1" x14ac:dyDescent="0.25">
      <c r="A162" s="232"/>
      <c r="B162" s="232"/>
      <c r="C162" s="232"/>
      <c r="D162" s="232"/>
      <c r="E162" s="232"/>
      <c r="F162" s="232"/>
      <c r="G162" s="232"/>
      <c r="H162" s="232"/>
      <c r="I162" s="232"/>
      <c r="J162" s="232"/>
      <c r="K162" s="232"/>
      <c r="L162" s="232"/>
      <c r="M162" s="232"/>
      <c r="N162" s="232"/>
      <c r="O162" s="232"/>
      <c r="P162" s="232"/>
      <c r="Q162" s="232"/>
      <c r="R162" s="232"/>
      <c r="S162" s="232"/>
      <c r="T162" s="232"/>
      <c r="U162" s="232"/>
      <c r="V162" s="232"/>
      <c r="W162" s="232"/>
      <c r="X162" s="232"/>
      <c r="Y162" s="232"/>
      <c r="Z162" s="232"/>
    </row>
    <row r="163" spans="1:26" ht="12.75" customHeight="1" x14ac:dyDescent="0.25">
      <c r="A163" s="232"/>
      <c r="B163" s="232"/>
      <c r="C163" s="232"/>
      <c r="D163" s="232"/>
      <c r="E163" s="232"/>
      <c r="F163" s="232"/>
      <c r="G163" s="232"/>
      <c r="H163" s="232"/>
      <c r="I163" s="232"/>
      <c r="J163" s="232"/>
      <c r="K163" s="232"/>
      <c r="L163" s="232"/>
      <c r="M163" s="232"/>
      <c r="N163" s="232"/>
      <c r="O163" s="232"/>
      <c r="P163" s="232"/>
      <c r="Q163" s="232"/>
      <c r="R163" s="232"/>
      <c r="S163" s="232"/>
      <c r="T163" s="232"/>
      <c r="U163" s="232"/>
      <c r="V163" s="232"/>
      <c r="W163" s="232"/>
      <c r="X163" s="232"/>
      <c r="Y163" s="232"/>
      <c r="Z163" s="232"/>
    </row>
    <row r="164" spans="1:26" ht="12.75" customHeight="1" x14ac:dyDescent="0.25">
      <c r="A164" s="232"/>
      <c r="B164" s="232"/>
      <c r="C164" s="232"/>
      <c r="D164" s="232"/>
      <c r="E164" s="232"/>
      <c r="F164" s="232"/>
      <c r="G164" s="232"/>
      <c r="H164" s="232"/>
      <c r="I164" s="232"/>
      <c r="J164" s="232"/>
      <c r="K164" s="232"/>
      <c r="L164" s="232"/>
      <c r="M164" s="232"/>
      <c r="N164" s="232"/>
      <c r="O164" s="232"/>
      <c r="P164" s="232"/>
      <c r="Q164" s="232"/>
      <c r="R164" s="232"/>
      <c r="S164" s="232"/>
      <c r="T164" s="232"/>
      <c r="U164" s="232"/>
      <c r="V164" s="232"/>
      <c r="W164" s="232"/>
      <c r="X164" s="232"/>
      <c r="Y164" s="232"/>
      <c r="Z164" s="232"/>
    </row>
    <row r="165" spans="1:26" ht="12.75" customHeight="1" x14ac:dyDescent="0.25">
      <c r="A165" s="232"/>
      <c r="B165" s="232"/>
      <c r="C165" s="232"/>
      <c r="D165" s="232"/>
      <c r="E165" s="232"/>
      <c r="F165" s="232"/>
      <c r="G165" s="232"/>
      <c r="H165" s="232"/>
      <c r="I165" s="232"/>
      <c r="J165" s="232"/>
      <c r="K165" s="232"/>
      <c r="L165" s="232"/>
      <c r="M165" s="232"/>
      <c r="N165" s="232"/>
      <c r="O165" s="232"/>
      <c r="P165" s="232"/>
      <c r="Q165" s="232"/>
      <c r="R165" s="232"/>
      <c r="S165" s="232"/>
      <c r="T165" s="232"/>
      <c r="U165" s="232"/>
      <c r="V165" s="232"/>
      <c r="W165" s="232"/>
      <c r="X165" s="232"/>
      <c r="Y165" s="232"/>
      <c r="Z165" s="232"/>
    </row>
    <row r="166" spans="1:26" ht="12.75" customHeight="1" x14ac:dyDescent="0.25">
      <c r="A166" s="232"/>
      <c r="B166" s="232"/>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row>
    <row r="167" spans="1:26" ht="12.75" customHeight="1" x14ac:dyDescent="0.25">
      <c r="A167" s="232"/>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row>
    <row r="168" spans="1:26" ht="12.75" customHeight="1" x14ac:dyDescent="0.25">
      <c r="A168" s="232"/>
      <c r="B168" s="232"/>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row>
    <row r="169" spans="1:26" ht="12.75" customHeight="1" x14ac:dyDescent="0.25">
      <c r="A169" s="232"/>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row>
    <row r="170" spans="1:26" ht="12.75" customHeight="1" x14ac:dyDescent="0.25">
      <c r="A170" s="232"/>
      <c r="B170" s="232"/>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row>
    <row r="171" spans="1:26" ht="12.75" customHeight="1" x14ac:dyDescent="0.25">
      <c r="A171" s="232"/>
      <c r="B171" s="232"/>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row>
    <row r="172" spans="1:26" ht="12.75" customHeight="1" x14ac:dyDescent="0.25">
      <c r="A172" s="232"/>
      <c r="B172" s="232"/>
      <c r="C172" s="232"/>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row>
    <row r="173" spans="1:26" ht="12.75" customHeight="1" x14ac:dyDescent="0.25">
      <c r="A173" s="232"/>
      <c r="B173" s="232"/>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row>
    <row r="174" spans="1:26" ht="12.75" customHeight="1" x14ac:dyDescent="0.25">
      <c r="A174" s="232"/>
      <c r="B174" s="232"/>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row>
    <row r="175" spans="1:26" ht="12.75" customHeight="1" x14ac:dyDescent="0.25">
      <c r="A175" s="232"/>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row>
    <row r="176" spans="1:26" ht="12.75" customHeight="1" x14ac:dyDescent="0.25">
      <c r="A176" s="232"/>
      <c r="B176" s="232"/>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row>
    <row r="177" spans="1:26" ht="12.75" customHeight="1" x14ac:dyDescent="0.25">
      <c r="A177" s="232"/>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row>
    <row r="178" spans="1:26" ht="12.75" customHeight="1" x14ac:dyDescent="0.25">
      <c r="A178" s="232"/>
      <c r="B178" s="232"/>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row>
    <row r="179" spans="1:26" ht="12.75" customHeight="1" x14ac:dyDescent="0.25">
      <c r="A179" s="232"/>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row>
    <row r="180" spans="1:26" ht="12.75" customHeight="1" x14ac:dyDescent="0.25">
      <c r="A180" s="232"/>
      <c r="B180" s="232"/>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row>
    <row r="181" spans="1:26" ht="12.75" customHeight="1" x14ac:dyDescent="0.25">
      <c r="A181" s="232"/>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row>
    <row r="182" spans="1:26" ht="12.75" customHeight="1" x14ac:dyDescent="0.25">
      <c r="A182" s="232"/>
      <c r="B182" s="232"/>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row>
    <row r="183" spans="1:26" ht="12.75" customHeight="1" x14ac:dyDescent="0.25">
      <c r="A183" s="232"/>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row>
    <row r="184" spans="1:26" ht="12.75" customHeight="1" x14ac:dyDescent="0.25">
      <c r="A184" s="232"/>
      <c r="B184" s="232"/>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row>
    <row r="185" spans="1:26" ht="12.75" customHeight="1" x14ac:dyDescent="0.25">
      <c r="A185" s="232"/>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row>
    <row r="186" spans="1:26" ht="12.75" customHeight="1" x14ac:dyDescent="0.25">
      <c r="A186" s="232"/>
      <c r="B186" s="232"/>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row>
    <row r="187" spans="1:26" ht="12.75" customHeight="1" x14ac:dyDescent="0.25">
      <c r="A187" s="232"/>
      <c r="B187" s="232"/>
      <c r="C187" s="232"/>
      <c r="D187" s="232"/>
      <c r="E187" s="232"/>
      <c r="F187" s="232"/>
      <c r="G187" s="232"/>
      <c r="H187" s="232"/>
      <c r="I187" s="232"/>
      <c r="J187" s="232"/>
      <c r="K187" s="232"/>
      <c r="L187" s="232"/>
      <c r="M187" s="232"/>
      <c r="N187" s="232"/>
      <c r="O187" s="232"/>
      <c r="P187" s="232"/>
      <c r="Q187" s="232"/>
      <c r="R187" s="232"/>
      <c r="S187" s="232"/>
      <c r="T187" s="232"/>
      <c r="U187" s="232"/>
      <c r="V187" s="232"/>
      <c r="W187" s="232"/>
      <c r="X187" s="232"/>
      <c r="Y187" s="232"/>
      <c r="Z187" s="232"/>
    </row>
    <row r="188" spans="1:26" ht="12.75" customHeight="1" x14ac:dyDescent="0.25">
      <c r="A188" s="232"/>
      <c r="B188" s="232"/>
      <c r="C188" s="232"/>
      <c r="D188" s="232"/>
      <c r="E188" s="232"/>
      <c r="F188" s="232"/>
      <c r="G188" s="232"/>
      <c r="H188" s="232"/>
      <c r="I188" s="232"/>
      <c r="J188" s="232"/>
      <c r="K188" s="232"/>
      <c r="L188" s="232"/>
      <c r="M188" s="232"/>
      <c r="N188" s="232"/>
      <c r="O188" s="232"/>
      <c r="P188" s="232"/>
      <c r="Q188" s="232"/>
      <c r="R188" s="232"/>
      <c r="S188" s="232"/>
      <c r="T188" s="232"/>
      <c r="U188" s="232"/>
      <c r="V188" s="232"/>
      <c r="W188" s="232"/>
      <c r="X188" s="232"/>
      <c r="Y188" s="232"/>
      <c r="Z188" s="232"/>
    </row>
    <row r="189" spans="1:26" ht="12.75" customHeight="1" x14ac:dyDescent="0.25">
      <c r="A189" s="232"/>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row>
    <row r="190" spans="1:26" ht="12.75" customHeight="1" x14ac:dyDescent="0.25">
      <c r="A190" s="232"/>
      <c r="B190" s="232"/>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row>
    <row r="191" spans="1:26" ht="12.75" customHeight="1" x14ac:dyDescent="0.25">
      <c r="A191" s="232"/>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row>
    <row r="192" spans="1:26" ht="12.75" customHeight="1" x14ac:dyDescent="0.25">
      <c r="A192" s="232"/>
      <c r="B192" s="232"/>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row>
    <row r="193" spans="1:26" ht="12.75" customHeight="1" x14ac:dyDescent="0.25">
      <c r="A193" s="232"/>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row>
    <row r="194" spans="1:26" ht="12.75" customHeight="1" x14ac:dyDescent="0.25">
      <c r="A194" s="232"/>
      <c r="B194" s="232"/>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row>
    <row r="195" spans="1:26" ht="12.75" customHeight="1" x14ac:dyDescent="0.25">
      <c r="A195" s="232"/>
      <c r="B195" s="232"/>
      <c r="C195" s="232"/>
      <c r="D195" s="232"/>
      <c r="E195" s="232"/>
      <c r="F195" s="232"/>
      <c r="G195" s="232"/>
      <c r="H195" s="232"/>
      <c r="I195" s="232"/>
      <c r="J195" s="232"/>
      <c r="K195" s="232"/>
      <c r="L195" s="232"/>
      <c r="M195" s="232"/>
      <c r="N195" s="232"/>
      <c r="O195" s="232"/>
      <c r="P195" s="232"/>
      <c r="Q195" s="232"/>
      <c r="R195" s="232"/>
      <c r="S195" s="232"/>
      <c r="T195" s="232"/>
      <c r="U195" s="232"/>
      <c r="V195" s="232"/>
      <c r="W195" s="232"/>
      <c r="X195" s="232"/>
      <c r="Y195" s="232"/>
      <c r="Z195" s="232"/>
    </row>
    <row r="196" spans="1:26" ht="12.75" customHeight="1" x14ac:dyDescent="0.25">
      <c r="A196" s="232"/>
      <c r="B196" s="232"/>
      <c r="C196" s="232"/>
      <c r="D196" s="232"/>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row>
    <row r="197" spans="1:26" ht="12.75" customHeight="1" x14ac:dyDescent="0.25">
      <c r="A197" s="232"/>
      <c r="B197" s="232"/>
      <c r="C197" s="232"/>
      <c r="D197" s="232"/>
      <c r="E197" s="232"/>
      <c r="F197" s="232"/>
      <c r="G197" s="232"/>
      <c r="H197" s="232"/>
      <c r="I197" s="232"/>
      <c r="J197" s="232"/>
      <c r="K197" s="232"/>
      <c r="L197" s="232"/>
      <c r="M197" s="232"/>
      <c r="N197" s="232"/>
      <c r="O197" s="232"/>
      <c r="P197" s="232"/>
      <c r="Q197" s="232"/>
      <c r="R197" s="232"/>
      <c r="S197" s="232"/>
      <c r="T197" s="232"/>
      <c r="U197" s="232"/>
      <c r="V197" s="232"/>
      <c r="W197" s="232"/>
      <c r="X197" s="232"/>
      <c r="Y197" s="232"/>
      <c r="Z197" s="232"/>
    </row>
    <row r="198" spans="1:26" ht="12.75" customHeight="1" x14ac:dyDescent="0.25">
      <c r="A198" s="232"/>
      <c r="B198" s="232"/>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row>
    <row r="199" spans="1:26" ht="12.75" customHeight="1" x14ac:dyDescent="0.25">
      <c r="A199" s="232"/>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row>
    <row r="200" spans="1:26" ht="12.75" customHeight="1" x14ac:dyDescent="0.25">
      <c r="A200" s="232"/>
      <c r="B200" s="232"/>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row>
    <row r="201" spans="1:26" ht="12.75" customHeight="1" x14ac:dyDescent="0.25">
      <c r="A201" s="232"/>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row>
    <row r="202" spans="1:26" ht="12.75" customHeight="1" x14ac:dyDescent="0.25">
      <c r="A202" s="232"/>
      <c r="B202" s="232"/>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row>
    <row r="203" spans="1:26" ht="12.75" customHeight="1" x14ac:dyDescent="0.25">
      <c r="A203" s="232"/>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row>
    <row r="204" spans="1:26" ht="12.75" customHeight="1" x14ac:dyDescent="0.25">
      <c r="A204" s="232"/>
      <c r="B204" s="232"/>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row>
    <row r="205" spans="1:26" ht="12.75" customHeight="1" x14ac:dyDescent="0.25">
      <c r="A205" s="232"/>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row>
    <row r="206" spans="1:26" ht="12.75" customHeight="1" x14ac:dyDescent="0.25">
      <c r="A206" s="232"/>
      <c r="B206" s="232"/>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row>
    <row r="207" spans="1:26" ht="12.75" customHeight="1" x14ac:dyDescent="0.25">
      <c r="A207" s="232"/>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row>
    <row r="208" spans="1:26" ht="12.75" customHeight="1" x14ac:dyDescent="0.25">
      <c r="A208" s="232"/>
      <c r="B208" s="232"/>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row>
    <row r="209" spans="1:26" ht="12.75" customHeight="1" x14ac:dyDescent="0.25">
      <c r="A209" s="232"/>
      <c r="B209" s="232"/>
      <c r="C209" s="232"/>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row>
    <row r="210" spans="1:26" ht="12.75" customHeight="1" x14ac:dyDescent="0.25">
      <c r="A210" s="232"/>
      <c r="B210" s="232"/>
      <c r="C210" s="232"/>
      <c r="D210" s="232"/>
      <c r="E210" s="232"/>
      <c r="F210" s="232"/>
      <c r="G210" s="232"/>
      <c r="H210" s="232"/>
      <c r="I210" s="232"/>
      <c r="J210" s="232"/>
      <c r="K210" s="232"/>
      <c r="L210" s="232"/>
      <c r="M210" s="232"/>
      <c r="N210" s="232"/>
      <c r="O210" s="232"/>
      <c r="P210" s="232"/>
      <c r="Q210" s="232"/>
      <c r="R210" s="232"/>
      <c r="S210" s="232"/>
      <c r="T210" s="232"/>
      <c r="U210" s="232"/>
      <c r="V210" s="232"/>
      <c r="W210" s="232"/>
      <c r="X210" s="232"/>
      <c r="Y210" s="232"/>
      <c r="Z210" s="232"/>
    </row>
    <row r="211" spans="1:26" ht="12.75" customHeight="1" x14ac:dyDescent="0.25">
      <c r="A211" s="232"/>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row>
    <row r="212" spans="1:26" ht="12.75" customHeight="1" x14ac:dyDescent="0.25">
      <c r="A212" s="232"/>
      <c r="B212" s="232"/>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row>
    <row r="213" spans="1:26" ht="12.75" customHeight="1" x14ac:dyDescent="0.25">
      <c r="A213" s="232"/>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row>
    <row r="214" spans="1:26" ht="12.75" customHeight="1" x14ac:dyDescent="0.25">
      <c r="A214" s="232"/>
      <c r="B214" s="232"/>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row>
    <row r="215" spans="1:26" ht="12.75" customHeight="1" x14ac:dyDescent="0.25">
      <c r="A215" s="232"/>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row>
    <row r="216" spans="1:26" ht="12.75" customHeight="1" x14ac:dyDescent="0.25">
      <c r="A216" s="232"/>
      <c r="B216" s="232"/>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row>
    <row r="217" spans="1:26" ht="12.75" customHeight="1" x14ac:dyDescent="0.25">
      <c r="A217" s="232"/>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row>
    <row r="218" spans="1:26" ht="12.75" customHeight="1" x14ac:dyDescent="0.25">
      <c r="A218" s="232"/>
      <c r="B218" s="232"/>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row>
    <row r="219" spans="1:26" ht="12.75" customHeight="1" x14ac:dyDescent="0.25">
      <c r="A219" s="232"/>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row>
    <row r="220" spans="1:26" ht="12.75" customHeight="1" x14ac:dyDescent="0.25">
      <c r="A220" s="232"/>
      <c r="B220" s="232"/>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row>
    <row r="221" spans="1:26" ht="12.75" customHeight="1" x14ac:dyDescent="0.25">
      <c r="A221" s="232"/>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row>
    <row r="222" spans="1:26" ht="12.75" customHeight="1" x14ac:dyDescent="0.25">
      <c r="A222" s="232"/>
      <c r="B222" s="232"/>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row>
    <row r="223" spans="1:26" ht="12.75" customHeight="1" x14ac:dyDescent="0.25">
      <c r="A223" s="232"/>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row>
    <row r="224" spans="1:26" ht="12.75" customHeight="1" x14ac:dyDescent="0.25">
      <c r="A224" s="232"/>
      <c r="B224" s="232"/>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row>
    <row r="225" spans="1:26" ht="12.75" customHeight="1" x14ac:dyDescent="0.25">
      <c r="A225" s="232"/>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row>
    <row r="226" spans="1:26" ht="12.75" customHeight="1" x14ac:dyDescent="0.25">
      <c r="A226" s="232"/>
      <c r="B226" s="232"/>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row>
    <row r="227" spans="1:26" ht="12.75" customHeight="1" x14ac:dyDescent="0.25">
      <c r="A227" s="232"/>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row>
    <row r="228" spans="1:26" ht="12.75" customHeight="1" x14ac:dyDescent="0.25">
      <c r="A228" s="232"/>
      <c r="B228" s="232"/>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row>
    <row r="229" spans="1:26" ht="12.75" customHeight="1" x14ac:dyDescent="0.25">
      <c r="A229" s="232"/>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row>
    <row r="230" spans="1:26" ht="12.75" customHeight="1" x14ac:dyDescent="0.25">
      <c r="A230" s="232"/>
      <c r="B230" s="232"/>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row>
    <row r="231" spans="1:26" ht="12.75" customHeight="1" x14ac:dyDescent="0.25">
      <c r="A231" s="232"/>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row>
    <row r="232" spans="1:26" ht="12.75" customHeight="1" x14ac:dyDescent="0.25">
      <c r="A232" s="232"/>
      <c r="B232" s="232"/>
      <c r="C232" s="232"/>
      <c r="D232" s="232"/>
      <c r="E232" s="232"/>
      <c r="F232" s="232"/>
      <c r="G232" s="232"/>
      <c r="H232" s="232"/>
      <c r="I232" s="232"/>
      <c r="J232" s="232"/>
      <c r="K232" s="232"/>
      <c r="L232" s="232"/>
      <c r="M232" s="232"/>
      <c r="N232" s="232"/>
      <c r="O232" s="232"/>
      <c r="P232" s="232"/>
      <c r="Q232" s="232"/>
      <c r="R232" s="232"/>
      <c r="S232" s="232"/>
      <c r="T232" s="232"/>
      <c r="U232" s="232"/>
      <c r="V232" s="232"/>
      <c r="W232" s="232"/>
      <c r="X232" s="232"/>
      <c r="Y232" s="232"/>
      <c r="Z232" s="232"/>
    </row>
    <row r="233" spans="1:26" ht="12.75" customHeight="1" x14ac:dyDescent="0.25">
      <c r="A233" s="232"/>
      <c r="B233" s="232"/>
      <c r="C233" s="232"/>
      <c r="D233" s="232"/>
      <c r="E233" s="232"/>
      <c r="F233" s="232"/>
      <c r="G233" s="232"/>
      <c r="H233" s="232"/>
      <c r="I233" s="232"/>
      <c r="J233" s="232"/>
      <c r="K233" s="232"/>
      <c r="L233" s="232"/>
      <c r="M233" s="232"/>
      <c r="N233" s="232"/>
      <c r="O233" s="232"/>
      <c r="P233" s="232"/>
      <c r="Q233" s="232"/>
      <c r="R233" s="232"/>
      <c r="S233" s="232"/>
      <c r="T233" s="232"/>
      <c r="U233" s="232"/>
      <c r="V233" s="232"/>
      <c r="W233" s="232"/>
      <c r="X233" s="232"/>
      <c r="Y233" s="232"/>
      <c r="Z233" s="232"/>
    </row>
    <row r="234" spans="1:26" ht="12.75" customHeight="1" x14ac:dyDescent="0.25">
      <c r="A234" s="232"/>
      <c r="B234" s="232"/>
      <c r="C234" s="232"/>
      <c r="D234" s="232"/>
      <c r="E234" s="232"/>
      <c r="F234" s="232"/>
      <c r="G234" s="232"/>
      <c r="H234" s="232"/>
      <c r="I234" s="232"/>
      <c r="J234" s="232"/>
      <c r="K234" s="232"/>
      <c r="L234" s="232"/>
      <c r="M234" s="232"/>
      <c r="N234" s="232"/>
      <c r="O234" s="232"/>
      <c r="P234" s="232"/>
      <c r="Q234" s="232"/>
      <c r="R234" s="232"/>
      <c r="S234" s="232"/>
      <c r="T234" s="232"/>
      <c r="U234" s="232"/>
      <c r="V234" s="232"/>
      <c r="W234" s="232"/>
      <c r="X234" s="232"/>
      <c r="Y234" s="232"/>
      <c r="Z234" s="232"/>
    </row>
    <row r="235" spans="1:26" ht="12.75" customHeight="1" x14ac:dyDescent="0.25">
      <c r="A235" s="232"/>
      <c r="B235" s="232"/>
      <c r="C235" s="232"/>
      <c r="D235" s="232"/>
      <c r="E235" s="232"/>
      <c r="F235" s="232"/>
      <c r="G235" s="232"/>
      <c r="H235" s="232"/>
      <c r="I235" s="232"/>
      <c r="J235" s="232"/>
      <c r="K235" s="232"/>
      <c r="L235" s="232"/>
      <c r="M235" s="232"/>
      <c r="N235" s="232"/>
      <c r="O235" s="232"/>
      <c r="P235" s="232"/>
      <c r="Q235" s="232"/>
      <c r="R235" s="232"/>
      <c r="S235" s="232"/>
      <c r="T235" s="232"/>
      <c r="U235" s="232"/>
      <c r="V235" s="232"/>
      <c r="W235" s="232"/>
      <c r="X235" s="232"/>
      <c r="Y235" s="232"/>
      <c r="Z235" s="232"/>
    </row>
    <row r="236" spans="1:26" ht="12.75" customHeight="1" x14ac:dyDescent="0.25">
      <c r="A236" s="232"/>
      <c r="B236" s="232"/>
      <c r="C236" s="232"/>
      <c r="D236" s="232"/>
      <c r="E236" s="232"/>
      <c r="F236" s="232"/>
      <c r="G236" s="232"/>
      <c r="H236" s="232"/>
      <c r="I236" s="232"/>
      <c r="J236" s="232"/>
      <c r="K236" s="232"/>
      <c r="L236" s="232"/>
      <c r="M236" s="232"/>
      <c r="N236" s="232"/>
      <c r="O236" s="232"/>
      <c r="P236" s="232"/>
      <c r="Q236" s="232"/>
      <c r="R236" s="232"/>
      <c r="S236" s="232"/>
      <c r="T236" s="232"/>
      <c r="U236" s="232"/>
      <c r="V236" s="232"/>
      <c r="W236" s="232"/>
      <c r="X236" s="232"/>
      <c r="Y236" s="232"/>
      <c r="Z236" s="232"/>
    </row>
    <row r="237" spans="1:26" ht="12.75" customHeight="1" x14ac:dyDescent="0.25">
      <c r="A237" s="232"/>
      <c r="B237" s="232"/>
      <c r="C237" s="232"/>
      <c r="D237" s="232"/>
      <c r="E237" s="232"/>
      <c r="F237" s="232"/>
      <c r="G237" s="232"/>
      <c r="H237" s="232"/>
      <c r="I237" s="232"/>
      <c r="J237" s="232"/>
      <c r="K237" s="232"/>
      <c r="L237" s="232"/>
      <c r="M237" s="232"/>
      <c r="N237" s="232"/>
      <c r="O237" s="232"/>
      <c r="P237" s="232"/>
      <c r="Q237" s="232"/>
      <c r="R237" s="232"/>
      <c r="S237" s="232"/>
      <c r="T237" s="232"/>
      <c r="U237" s="232"/>
      <c r="V237" s="232"/>
      <c r="W237" s="232"/>
      <c r="X237" s="232"/>
      <c r="Y237" s="232"/>
      <c r="Z237" s="232"/>
    </row>
    <row r="238" spans="1:26" ht="12.75" customHeight="1" x14ac:dyDescent="0.25">
      <c r="A238" s="232"/>
      <c r="B238" s="232"/>
      <c r="C238" s="232"/>
      <c r="D238" s="232"/>
      <c r="E238" s="232"/>
      <c r="F238" s="232"/>
      <c r="G238" s="232"/>
      <c r="H238" s="232"/>
      <c r="I238" s="232"/>
      <c r="J238" s="232"/>
      <c r="K238" s="232"/>
      <c r="L238" s="232"/>
      <c r="M238" s="232"/>
      <c r="N238" s="232"/>
      <c r="O238" s="232"/>
      <c r="P238" s="232"/>
      <c r="Q238" s="232"/>
      <c r="R238" s="232"/>
      <c r="S238" s="232"/>
      <c r="T238" s="232"/>
      <c r="U238" s="232"/>
      <c r="V238" s="232"/>
      <c r="W238" s="232"/>
      <c r="X238" s="232"/>
      <c r="Y238" s="232"/>
      <c r="Z238" s="232"/>
    </row>
    <row r="239" spans="1:26" ht="12.75" customHeight="1" x14ac:dyDescent="0.25">
      <c r="A239" s="232"/>
      <c r="B239" s="232"/>
      <c r="C239" s="232"/>
      <c r="D239" s="232"/>
      <c r="E239" s="232"/>
      <c r="F239" s="232"/>
      <c r="G239" s="232"/>
      <c r="H239" s="232"/>
      <c r="I239" s="232"/>
      <c r="J239" s="232"/>
      <c r="K239" s="232"/>
      <c r="L239" s="232"/>
      <c r="M239" s="232"/>
      <c r="N239" s="232"/>
      <c r="O239" s="232"/>
      <c r="P239" s="232"/>
      <c r="Q239" s="232"/>
      <c r="R239" s="232"/>
      <c r="S239" s="232"/>
      <c r="T239" s="232"/>
      <c r="U239" s="232"/>
      <c r="V239" s="232"/>
      <c r="W239" s="232"/>
      <c r="X239" s="232"/>
      <c r="Y239" s="232"/>
      <c r="Z239" s="232"/>
    </row>
    <row r="240" spans="1:26" ht="12.75" customHeight="1" x14ac:dyDescent="0.25">
      <c r="A240" s="232"/>
      <c r="B240" s="232"/>
      <c r="C240" s="232"/>
      <c r="D240" s="232"/>
      <c r="E240" s="232"/>
      <c r="F240" s="232"/>
      <c r="G240" s="232"/>
      <c r="H240" s="232"/>
      <c r="I240" s="232"/>
      <c r="J240" s="232"/>
      <c r="K240" s="232"/>
      <c r="L240" s="232"/>
      <c r="M240" s="232"/>
      <c r="N240" s="232"/>
      <c r="O240" s="232"/>
      <c r="P240" s="232"/>
      <c r="Q240" s="232"/>
      <c r="R240" s="232"/>
      <c r="S240" s="232"/>
      <c r="T240" s="232"/>
      <c r="U240" s="232"/>
      <c r="V240" s="232"/>
      <c r="W240" s="232"/>
      <c r="X240" s="232"/>
      <c r="Y240" s="232"/>
      <c r="Z240" s="232"/>
    </row>
    <row r="241" spans="1:26" ht="12.75" customHeight="1" x14ac:dyDescent="0.25">
      <c r="A241" s="232"/>
      <c r="B241" s="232"/>
      <c r="C241" s="232"/>
      <c r="D241" s="232"/>
      <c r="E241" s="232"/>
      <c r="F241" s="232"/>
      <c r="G241" s="232"/>
      <c r="H241" s="232"/>
      <c r="I241" s="232"/>
      <c r="J241" s="232"/>
      <c r="K241" s="232"/>
      <c r="L241" s="232"/>
      <c r="M241" s="232"/>
      <c r="N241" s="232"/>
      <c r="O241" s="232"/>
      <c r="P241" s="232"/>
      <c r="Q241" s="232"/>
      <c r="R241" s="232"/>
      <c r="S241" s="232"/>
      <c r="T241" s="232"/>
      <c r="U241" s="232"/>
      <c r="V241" s="232"/>
      <c r="W241" s="232"/>
      <c r="X241" s="232"/>
      <c r="Y241" s="232"/>
      <c r="Z241" s="232"/>
    </row>
    <row r="242" spans="1:26" ht="12.75" customHeight="1" x14ac:dyDescent="0.25">
      <c r="A242" s="232"/>
      <c r="B242" s="232"/>
      <c r="C242" s="232"/>
      <c r="D242" s="232"/>
      <c r="E242" s="232"/>
      <c r="F242" s="232"/>
      <c r="G242" s="232"/>
      <c r="H242" s="232"/>
      <c r="I242" s="232"/>
      <c r="J242" s="232"/>
      <c r="K242" s="232"/>
      <c r="L242" s="232"/>
      <c r="M242" s="232"/>
      <c r="N242" s="232"/>
      <c r="O242" s="232"/>
      <c r="P242" s="232"/>
      <c r="Q242" s="232"/>
      <c r="R242" s="232"/>
      <c r="S242" s="232"/>
      <c r="T242" s="232"/>
      <c r="U242" s="232"/>
      <c r="V242" s="232"/>
      <c r="W242" s="232"/>
      <c r="X242" s="232"/>
      <c r="Y242" s="232"/>
      <c r="Z242" s="232"/>
    </row>
    <row r="243" spans="1:26" ht="12.75" customHeight="1" x14ac:dyDescent="0.25">
      <c r="A243" s="232"/>
      <c r="B243" s="232"/>
      <c r="C243" s="232"/>
      <c r="D243" s="232"/>
      <c r="E243" s="232"/>
      <c r="F243" s="232"/>
      <c r="G243" s="232"/>
      <c r="H243" s="232"/>
      <c r="I243" s="232"/>
      <c r="J243" s="232"/>
      <c r="K243" s="232"/>
      <c r="L243" s="232"/>
      <c r="M243" s="232"/>
      <c r="N243" s="232"/>
      <c r="O243" s="232"/>
      <c r="P243" s="232"/>
      <c r="Q243" s="232"/>
      <c r="R243" s="232"/>
      <c r="S243" s="232"/>
      <c r="T243" s="232"/>
      <c r="U243" s="232"/>
      <c r="V243" s="232"/>
      <c r="W243" s="232"/>
      <c r="X243" s="232"/>
      <c r="Y243" s="232"/>
      <c r="Z243" s="232"/>
    </row>
    <row r="244" spans="1:26" ht="12.75" customHeight="1" x14ac:dyDescent="0.25">
      <c r="A244" s="232"/>
      <c r="B244" s="232"/>
      <c r="C244" s="232"/>
      <c r="D244" s="232"/>
      <c r="E244" s="232"/>
      <c r="F244" s="232"/>
      <c r="G244" s="232"/>
      <c r="H244" s="232"/>
      <c r="I244" s="232"/>
      <c r="J244" s="232"/>
      <c r="K244" s="232"/>
      <c r="L244" s="232"/>
      <c r="M244" s="232"/>
      <c r="N244" s="232"/>
      <c r="O244" s="232"/>
      <c r="P244" s="232"/>
      <c r="Q244" s="232"/>
      <c r="R244" s="232"/>
      <c r="S244" s="232"/>
      <c r="T244" s="232"/>
      <c r="U244" s="232"/>
      <c r="V244" s="232"/>
      <c r="W244" s="232"/>
      <c r="X244" s="232"/>
      <c r="Y244" s="232"/>
      <c r="Z244" s="232"/>
    </row>
    <row r="245" spans="1:26" ht="12.75" customHeight="1" x14ac:dyDescent="0.25">
      <c r="A245" s="232"/>
      <c r="B245" s="232"/>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row>
    <row r="246" spans="1:26" ht="12.75" customHeight="1" x14ac:dyDescent="0.25">
      <c r="A246" s="232"/>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row>
    <row r="247" spans="1:26" ht="12.75" customHeight="1" x14ac:dyDescent="0.25">
      <c r="A247" s="232"/>
      <c r="B247" s="232"/>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row>
    <row r="248" spans="1:26" ht="12.75" customHeight="1" x14ac:dyDescent="0.25">
      <c r="A248" s="232"/>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row>
    <row r="249" spans="1:26" ht="12.75" customHeight="1" x14ac:dyDescent="0.25">
      <c r="A249" s="232"/>
      <c r="B249" s="232"/>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row>
    <row r="250" spans="1:26" ht="12.75" customHeight="1" x14ac:dyDescent="0.25">
      <c r="A250" s="232"/>
      <c r="B250" s="232"/>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row>
    <row r="251" spans="1:26" ht="12.75" customHeight="1" x14ac:dyDescent="0.25">
      <c r="A251" s="232"/>
      <c r="B251" s="232"/>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row>
    <row r="252" spans="1:26" ht="12.75" customHeight="1" x14ac:dyDescent="0.25">
      <c r="A252" s="232"/>
      <c r="B252" s="232"/>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row>
    <row r="253" spans="1:26" ht="12.75" customHeight="1" x14ac:dyDescent="0.25">
      <c r="A253" s="232"/>
      <c r="B253" s="232"/>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row>
    <row r="254" spans="1:26" ht="12.75" customHeight="1" x14ac:dyDescent="0.25">
      <c r="A254" s="232"/>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row>
    <row r="255" spans="1:26" ht="12.75" customHeight="1" x14ac:dyDescent="0.25">
      <c r="A255" s="232"/>
      <c r="B255" s="232"/>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row>
    <row r="256" spans="1:26" ht="12.75" customHeight="1" x14ac:dyDescent="0.25">
      <c r="A256" s="232"/>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row>
    <row r="257" spans="1:26" ht="12.75" customHeight="1" x14ac:dyDescent="0.25">
      <c r="A257" s="232"/>
      <c r="B257" s="232"/>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row>
    <row r="258" spans="1:26" ht="12.75" customHeight="1" x14ac:dyDescent="0.25">
      <c r="A258" s="232"/>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row>
    <row r="259" spans="1:26" ht="12.75" customHeight="1" x14ac:dyDescent="0.25">
      <c r="A259" s="232"/>
      <c r="B259" s="232"/>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row>
    <row r="260" spans="1:26" ht="12.75" customHeight="1" x14ac:dyDescent="0.25">
      <c r="A260" s="232"/>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row>
    <row r="261" spans="1:26" ht="12.75" customHeight="1" x14ac:dyDescent="0.25">
      <c r="A261" s="232"/>
      <c r="B261" s="232"/>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row>
    <row r="262" spans="1:26" ht="12.75" customHeight="1" x14ac:dyDescent="0.25">
      <c r="A262" s="232"/>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row>
    <row r="263" spans="1:26" ht="12.75" customHeight="1" x14ac:dyDescent="0.25">
      <c r="A263" s="232"/>
      <c r="B263" s="232"/>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row>
    <row r="264" spans="1:26" ht="12.75" customHeight="1" x14ac:dyDescent="0.25">
      <c r="A264" s="232"/>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row>
    <row r="265" spans="1:26" ht="12.75" customHeight="1" x14ac:dyDescent="0.25">
      <c r="A265" s="232"/>
      <c r="B265" s="232"/>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row>
    <row r="266" spans="1:26" ht="12.75" customHeight="1" x14ac:dyDescent="0.25">
      <c r="A266" s="232"/>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row>
    <row r="267" spans="1:26" ht="12.75" customHeight="1" x14ac:dyDescent="0.25">
      <c r="A267" s="232"/>
      <c r="B267" s="232"/>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row>
    <row r="268" spans="1:26" ht="12.75" customHeight="1" x14ac:dyDescent="0.25">
      <c r="A268" s="232"/>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row>
    <row r="269" spans="1:26" ht="12.75" customHeight="1" x14ac:dyDescent="0.25">
      <c r="A269" s="232"/>
      <c r="B269" s="232"/>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row>
    <row r="270" spans="1:26" ht="12.75" customHeight="1" x14ac:dyDescent="0.25">
      <c r="A270" s="232"/>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row>
    <row r="271" spans="1:26" ht="12.75" customHeight="1" x14ac:dyDescent="0.25">
      <c r="A271" s="232"/>
      <c r="B271" s="232"/>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row>
    <row r="272" spans="1:26" ht="12.75" customHeight="1" x14ac:dyDescent="0.25">
      <c r="A272" s="232"/>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row>
    <row r="273" spans="1:26" ht="12.75" customHeight="1" x14ac:dyDescent="0.25">
      <c r="A273" s="232"/>
      <c r="B273" s="232"/>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row>
    <row r="274" spans="1:26" ht="12.75" customHeight="1" x14ac:dyDescent="0.25">
      <c r="A274" s="232"/>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row>
    <row r="275" spans="1:26" ht="12.75" customHeight="1" x14ac:dyDescent="0.25">
      <c r="A275" s="232"/>
      <c r="B275" s="232"/>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row>
    <row r="276" spans="1:26" ht="12.75" customHeight="1" x14ac:dyDescent="0.25">
      <c r="A276" s="232"/>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row>
    <row r="277" spans="1:26" ht="12.75" customHeight="1" x14ac:dyDescent="0.25">
      <c r="A277" s="232"/>
      <c r="B277" s="232"/>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row>
    <row r="278" spans="1:26" ht="12.75" customHeight="1" x14ac:dyDescent="0.25">
      <c r="A278" s="232"/>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row>
    <row r="279" spans="1:26" ht="12.75" customHeight="1" x14ac:dyDescent="0.25">
      <c r="A279" s="232"/>
      <c r="B279" s="232"/>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row>
    <row r="280" spans="1:26" ht="12.75" customHeight="1" x14ac:dyDescent="0.25">
      <c r="A280" s="232"/>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row>
    <row r="281" spans="1:26" ht="12.75" customHeight="1" x14ac:dyDescent="0.25">
      <c r="A281" s="232"/>
      <c r="B281" s="232"/>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row>
    <row r="282" spans="1:26" ht="12.75" customHeight="1" x14ac:dyDescent="0.25">
      <c r="A282" s="232"/>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row>
    <row r="283" spans="1:26" ht="12.75" customHeight="1" x14ac:dyDescent="0.25">
      <c r="A283" s="232"/>
      <c r="B283" s="232"/>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row>
    <row r="284" spans="1:26" ht="12.75" customHeight="1" x14ac:dyDescent="0.25">
      <c r="A284" s="232"/>
      <c r="B284" s="232"/>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row>
    <row r="285" spans="1:26" ht="12.75" customHeight="1" x14ac:dyDescent="0.25">
      <c r="A285" s="232"/>
      <c r="B285" s="232"/>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row>
    <row r="286" spans="1:26" ht="12.75" customHeight="1" x14ac:dyDescent="0.25">
      <c r="A286" s="232"/>
      <c r="B286" s="232"/>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row>
    <row r="287" spans="1:26" ht="12.75" customHeight="1" x14ac:dyDescent="0.25">
      <c r="A287" s="232"/>
      <c r="B287" s="232"/>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row>
    <row r="288" spans="1:26" ht="12.75" customHeight="1" x14ac:dyDescent="0.25">
      <c r="A288" s="232"/>
      <c r="B288" s="232"/>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row>
    <row r="289" spans="1:26" ht="12.75" customHeight="1" x14ac:dyDescent="0.25">
      <c r="A289" s="232"/>
      <c r="B289" s="232"/>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row>
    <row r="290" spans="1:26" ht="12.75" customHeight="1" x14ac:dyDescent="0.25">
      <c r="A290" s="232"/>
      <c r="B290" s="232"/>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row>
    <row r="291" spans="1:26" ht="12.75" customHeight="1" x14ac:dyDescent="0.25">
      <c r="A291" s="232"/>
      <c r="B291" s="232"/>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row>
    <row r="292" spans="1:26" ht="12.75" customHeight="1" x14ac:dyDescent="0.25">
      <c r="A292" s="232"/>
      <c r="B292" s="232"/>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row>
    <row r="293" spans="1:26" ht="12.75" customHeight="1" x14ac:dyDescent="0.25">
      <c r="A293" s="232"/>
      <c r="B293" s="232"/>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row>
    <row r="294" spans="1:26" ht="12.75" customHeight="1" x14ac:dyDescent="0.25">
      <c r="A294" s="232"/>
      <c r="B294" s="232"/>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row>
    <row r="295" spans="1:26" ht="12.75" customHeight="1" x14ac:dyDescent="0.25">
      <c r="A295" s="232"/>
      <c r="B295" s="232"/>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row>
    <row r="296" spans="1:26" ht="12.75" customHeight="1" x14ac:dyDescent="0.25">
      <c r="A296" s="232"/>
      <c r="B296" s="232"/>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row>
    <row r="297" spans="1:26" ht="12.75" customHeight="1" x14ac:dyDescent="0.25">
      <c r="A297" s="232"/>
      <c r="B297" s="232"/>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row>
    <row r="298" spans="1:26" ht="12.75" customHeight="1" x14ac:dyDescent="0.25">
      <c r="A298" s="232"/>
      <c r="B298" s="232"/>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row>
    <row r="299" spans="1:26" ht="12.75" customHeight="1" x14ac:dyDescent="0.25">
      <c r="A299" s="232"/>
      <c r="B299" s="232"/>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row>
    <row r="300" spans="1:26" ht="12.75" customHeight="1" x14ac:dyDescent="0.25">
      <c r="A300" s="232"/>
      <c r="B300" s="232"/>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row>
    <row r="301" spans="1:26" ht="12.75" customHeight="1" x14ac:dyDescent="0.25">
      <c r="A301" s="232"/>
      <c r="B301" s="232"/>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row>
    <row r="302" spans="1:26" ht="12.75" customHeight="1" x14ac:dyDescent="0.25">
      <c r="A302" s="232"/>
      <c r="B302" s="232"/>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row>
    <row r="303" spans="1:26" ht="12.75" customHeight="1" x14ac:dyDescent="0.25">
      <c r="A303" s="232"/>
      <c r="B303" s="232"/>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row>
    <row r="304" spans="1:26" ht="12.75" customHeight="1" x14ac:dyDescent="0.25">
      <c r="A304" s="232"/>
      <c r="B304" s="232"/>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row>
    <row r="305" spans="1:26" ht="12.75" customHeight="1" x14ac:dyDescent="0.25">
      <c r="A305" s="232"/>
      <c r="B305" s="232"/>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row>
    <row r="306" spans="1:26" ht="12.75" customHeight="1" x14ac:dyDescent="0.25">
      <c r="A306" s="232"/>
      <c r="B306" s="232"/>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row>
    <row r="307" spans="1:26" ht="12.75" customHeight="1" x14ac:dyDescent="0.25">
      <c r="A307" s="232"/>
      <c r="B307" s="232"/>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row>
    <row r="308" spans="1:26" ht="12.75" customHeight="1" x14ac:dyDescent="0.25">
      <c r="A308" s="232"/>
      <c r="B308" s="232"/>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row>
    <row r="309" spans="1:26" ht="12.75" customHeight="1" x14ac:dyDescent="0.25">
      <c r="A309" s="232"/>
      <c r="B309" s="232"/>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row>
    <row r="310" spans="1:26" ht="12.75" customHeight="1" x14ac:dyDescent="0.25">
      <c r="A310" s="232"/>
      <c r="B310" s="232"/>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row>
    <row r="311" spans="1:26" ht="12.75" customHeight="1" x14ac:dyDescent="0.25">
      <c r="A311" s="232"/>
      <c r="B311" s="232"/>
      <c r="C311" s="232"/>
      <c r="D311" s="232"/>
      <c r="E311" s="232"/>
      <c r="F311" s="232"/>
      <c r="G311" s="232"/>
      <c r="H311" s="232"/>
      <c r="I311" s="232"/>
      <c r="J311" s="232"/>
      <c r="K311" s="232"/>
      <c r="L311" s="232"/>
      <c r="M311" s="232"/>
      <c r="N311" s="232"/>
      <c r="O311" s="232"/>
      <c r="P311" s="232"/>
      <c r="Q311" s="232"/>
      <c r="R311" s="232"/>
      <c r="S311" s="232"/>
      <c r="T311" s="232"/>
      <c r="U311" s="232"/>
      <c r="V311" s="232"/>
      <c r="W311" s="232"/>
      <c r="X311" s="232"/>
      <c r="Y311" s="232"/>
      <c r="Z311" s="232"/>
    </row>
    <row r="312" spans="1:26" ht="12.75" customHeight="1" x14ac:dyDescent="0.25">
      <c r="A312" s="232"/>
      <c r="B312" s="232"/>
      <c r="C312" s="232"/>
      <c r="D312" s="232"/>
      <c r="E312" s="232"/>
      <c r="F312" s="232"/>
      <c r="G312" s="232"/>
      <c r="H312" s="232"/>
      <c r="I312" s="232"/>
      <c r="J312" s="232"/>
      <c r="K312" s="232"/>
      <c r="L312" s="232"/>
      <c r="M312" s="232"/>
      <c r="N312" s="232"/>
      <c r="O312" s="232"/>
      <c r="P312" s="232"/>
      <c r="Q312" s="232"/>
      <c r="R312" s="232"/>
      <c r="S312" s="232"/>
      <c r="T312" s="232"/>
      <c r="U312" s="232"/>
      <c r="V312" s="232"/>
      <c r="W312" s="232"/>
      <c r="X312" s="232"/>
      <c r="Y312" s="232"/>
      <c r="Z312" s="232"/>
    </row>
    <row r="313" spans="1:26" ht="12.75" customHeight="1" x14ac:dyDescent="0.25">
      <c r="A313" s="232"/>
      <c r="B313" s="232"/>
      <c r="C313" s="232"/>
      <c r="D313" s="232"/>
      <c r="E313" s="232"/>
      <c r="F313" s="232"/>
      <c r="G313" s="232"/>
      <c r="H313" s="232"/>
      <c r="I313" s="232"/>
      <c r="J313" s="232"/>
      <c r="K313" s="232"/>
      <c r="L313" s="232"/>
      <c r="M313" s="232"/>
      <c r="N313" s="232"/>
      <c r="O313" s="232"/>
      <c r="P313" s="232"/>
      <c r="Q313" s="232"/>
      <c r="R313" s="232"/>
      <c r="S313" s="232"/>
      <c r="T313" s="232"/>
      <c r="U313" s="232"/>
      <c r="V313" s="232"/>
      <c r="W313" s="232"/>
      <c r="X313" s="232"/>
      <c r="Y313" s="232"/>
      <c r="Z313" s="232"/>
    </row>
    <row r="314" spans="1:26" ht="12.75" customHeight="1" x14ac:dyDescent="0.25">
      <c r="A314" s="232"/>
      <c r="B314" s="232"/>
      <c r="C314" s="232"/>
      <c r="D314" s="232"/>
      <c r="E314" s="232"/>
      <c r="F314" s="232"/>
      <c r="G314" s="232"/>
      <c r="H314" s="232"/>
      <c r="I314" s="232"/>
      <c r="J314" s="232"/>
      <c r="K314" s="232"/>
      <c r="L314" s="232"/>
      <c r="M314" s="232"/>
      <c r="N314" s="232"/>
      <c r="O314" s="232"/>
      <c r="P314" s="232"/>
      <c r="Q314" s="232"/>
      <c r="R314" s="232"/>
      <c r="S314" s="232"/>
      <c r="T314" s="232"/>
      <c r="U314" s="232"/>
      <c r="V314" s="232"/>
      <c r="W314" s="232"/>
      <c r="X314" s="232"/>
      <c r="Y314" s="232"/>
      <c r="Z314" s="232"/>
    </row>
    <row r="315" spans="1:26" ht="12.75" customHeight="1" x14ac:dyDescent="0.25">
      <c r="A315" s="232"/>
      <c r="B315" s="232"/>
      <c r="C315" s="232"/>
      <c r="D315" s="232"/>
      <c r="E315" s="232"/>
      <c r="F315" s="232"/>
      <c r="G315" s="232"/>
      <c r="H315" s="232"/>
      <c r="I315" s="232"/>
      <c r="J315" s="232"/>
      <c r="K315" s="232"/>
      <c r="L315" s="232"/>
      <c r="M315" s="232"/>
      <c r="N315" s="232"/>
      <c r="O315" s="232"/>
      <c r="P315" s="232"/>
      <c r="Q315" s="232"/>
      <c r="R315" s="232"/>
      <c r="S315" s="232"/>
      <c r="T315" s="232"/>
      <c r="U315" s="232"/>
      <c r="V315" s="232"/>
      <c r="W315" s="232"/>
      <c r="X315" s="232"/>
      <c r="Y315" s="232"/>
      <c r="Z315" s="232"/>
    </row>
    <row r="316" spans="1:26" ht="12.75" customHeight="1" x14ac:dyDescent="0.25">
      <c r="A316" s="232"/>
      <c r="B316" s="232"/>
      <c r="C316" s="232"/>
      <c r="D316" s="232"/>
      <c r="E316" s="232"/>
      <c r="F316" s="232"/>
      <c r="G316" s="232"/>
      <c r="H316" s="232"/>
      <c r="I316" s="232"/>
      <c r="J316" s="232"/>
      <c r="K316" s="232"/>
      <c r="L316" s="232"/>
      <c r="M316" s="232"/>
      <c r="N316" s="232"/>
      <c r="O316" s="232"/>
      <c r="P316" s="232"/>
      <c r="Q316" s="232"/>
      <c r="R316" s="232"/>
      <c r="S316" s="232"/>
      <c r="T316" s="232"/>
      <c r="U316" s="232"/>
      <c r="V316" s="232"/>
      <c r="W316" s="232"/>
      <c r="X316" s="232"/>
      <c r="Y316" s="232"/>
      <c r="Z316" s="232"/>
    </row>
    <row r="317" spans="1:26" ht="12.75" customHeight="1" x14ac:dyDescent="0.25">
      <c r="A317" s="232"/>
      <c r="B317" s="232"/>
      <c r="C317" s="232"/>
      <c r="D317" s="232"/>
      <c r="E317" s="232"/>
      <c r="F317" s="232"/>
      <c r="G317" s="232"/>
      <c r="H317" s="232"/>
      <c r="I317" s="232"/>
      <c r="J317" s="232"/>
      <c r="K317" s="232"/>
      <c r="L317" s="232"/>
      <c r="M317" s="232"/>
      <c r="N317" s="232"/>
      <c r="O317" s="232"/>
      <c r="P317" s="232"/>
      <c r="Q317" s="232"/>
      <c r="R317" s="232"/>
      <c r="S317" s="232"/>
      <c r="T317" s="232"/>
      <c r="U317" s="232"/>
      <c r="V317" s="232"/>
      <c r="W317" s="232"/>
      <c r="X317" s="232"/>
      <c r="Y317" s="232"/>
      <c r="Z317" s="232"/>
    </row>
    <row r="318" spans="1:26" ht="12.75" customHeight="1" x14ac:dyDescent="0.25">
      <c r="A318" s="232"/>
      <c r="B318" s="232"/>
      <c r="C318" s="232"/>
      <c r="D318" s="232"/>
      <c r="E318" s="232"/>
      <c r="F318" s="232"/>
      <c r="G318" s="232"/>
      <c r="H318" s="232"/>
      <c r="I318" s="232"/>
      <c r="J318" s="232"/>
      <c r="K318" s="232"/>
      <c r="L318" s="232"/>
      <c r="M318" s="232"/>
      <c r="N318" s="232"/>
      <c r="O318" s="232"/>
      <c r="P318" s="232"/>
      <c r="Q318" s="232"/>
      <c r="R318" s="232"/>
      <c r="S318" s="232"/>
      <c r="T318" s="232"/>
      <c r="U318" s="232"/>
      <c r="V318" s="232"/>
      <c r="W318" s="232"/>
      <c r="X318" s="232"/>
      <c r="Y318" s="232"/>
      <c r="Z318" s="232"/>
    </row>
    <row r="319" spans="1:26" ht="12.75" customHeight="1" x14ac:dyDescent="0.25">
      <c r="A319" s="232"/>
      <c r="B319" s="232"/>
      <c r="C319" s="232"/>
      <c r="D319" s="232"/>
      <c r="E319" s="232"/>
      <c r="F319" s="232"/>
      <c r="G319" s="232"/>
      <c r="H319" s="232"/>
      <c r="I319" s="232"/>
      <c r="J319" s="232"/>
      <c r="K319" s="232"/>
      <c r="L319" s="232"/>
      <c r="M319" s="232"/>
      <c r="N319" s="232"/>
      <c r="O319" s="232"/>
      <c r="P319" s="232"/>
      <c r="Q319" s="232"/>
      <c r="R319" s="232"/>
      <c r="S319" s="232"/>
      <c r="T319" s="232"/>
      <c r="U319" s="232"/>
      <c r="V319" s="232"/>
      <c r="W319" s="232"/>
      <c r="X319" s="232"/>
      <c r="Y319" s="232"/>
      <c r="Z319" s="232"/>
    </row>
    <row r="320" spans="1:26" ht="12.75" customHeight="1" x14ac:dyDescent="0.25">
      <c r="A320" s="232"/>
      <c r="B320" s="232"/>
      <c r="C320" s="232"/>
      <c r="D320" s="232"/>
      <c r="E320" s="232"/>
      <c r="F320" s="232"/>
      <c r="G320" s="232"/>
      <c r="H320" s="232"/>
      <c r="I320" s="232"/>
      <c r="J320" s="232"/>
      <c r="K320" s="232"/>
      <c r="L320" s="232"/>
      <c r="M320" s="232"/>
      <c r="N320" s="232"/>
      <c r="O320" s="232"/>
      <c r="P320" s="232"/>
      <c r="Q320" s="232"/>
      <c r="R320" s="232"/>
      <c r="S320" s="232"/>
      <c r="T320" s="232"/>
      <c r="U320" s="232"/>
      <c r="V320" s="232"/>
      <c r="W320" s="232"/>
      <c r="X320" s="232"/>
      <c r="Y320" s="232"/>
      <c r="Z320" s="232"/>
    </row>
    <row r="321" spans="1:26" ht="12.75" customHeight="1" x14ac:dyDescent="0.25">
      <c r="A321" s="232"/>
      <c r="B321" s="232"/>
      <c r="C321" s="232"/>
      <c r="D321" s="232"/>
      <c r="E321" s="232"/>
      <c r="F321" s="232"/>
      <c r="G321" s="232"/>
      <c r="H321" s="232"/>
      <c r="I321" s="232"/>
      <c r="J321" s="232"/>
      <c r="K321" s="232"/>
      <c r="L321" s="232"/>
      <c r="M321" s="232"/>
      <c r="N321" s="232"/>
      <c r="O321" s="232"/>
      <c r="P321" s="232"/>
      <c r="Q321" s="232"/>
      <c r="R321" s="232"/>
      <c r="S321" s="232"/>
      <c r="T321" s="232"/>
      <c r="U321" s="232"/>
      <c r="V321" s="232"/>
      <c r="W321" s="232"/>
      <c r="X321" s="232"/>
      <c r="Y321" s="232"/>
      <c r="Z321" s="232"/>
    </row>
    <row r="322" spans="1:26" ht="12.75" customHeight="1" x14ac:dyDescent="0.25">
      <c r="A322" s="232"/>
      <c r="B322" s="232"/>
      <c r="C322" s="232"/>
      <c r="D322" s="232"/>
      <c r="E322" s="232"/>
      <c r="F322" s="232"/>
      <c r="G322" s="232"/>
      <c r="H322" s="232"/>
      <c r="I322" s="232"/>
      <c r="J322" s="232"/>
      <c r="K322" s="232"/>
      <c r="L322" s="232"/>
      <c r="M322" s="232"/>
      <c r="N322" s="232"/>
      <c r="O322" s="232"/>
      <c r="P322" s="232"/>
      <c r="Q322" s="232"/>
      <c r="R322" s="232"/>
      <c r="S322" s="232"/>
      <c r="T322" s="232"/>
      <c r="U322" s="232"/>
      <c r="V322" s="232"/>
      <c r="W322" s="232"/>
      <c r="X322" s="232"/>
      <c r="Y322" s="232"/>
      <c r="Z322" s="232"/>
    </row>
    <row r="323" spans="1:26" ht="12.75" customHeight="1" x14ac:dyDescent="0.25">
      <c r="A323" s="232"/>
      <c r="B323" s="232"/>
      <c r="C323" s="232"/>
      <c r="D323" s="232"/>
      <c r="E323" s="232"/>
      <c r="F323" s="232"/>
      <c r="G323" s="232"/>
      <c r="H323" s="232"/>
      <c r="I323" s="232"/>
      <c r="J323" s="232"/>
      <c r="K323" s="232"/>
      <c r="L323" s="232"/>
      <c r="M323" s="232"/>
      <c r="N323" s="232"/>
      <c r="O323" s="232"/>
      <c r="P323" s="232"/>
      <c r="Q323" s="232"/>
      <c r="R323" s="232"/>
      <c r="S323" s="232"/>
      <c r="T323" s="232"/>
      <c r="U323" s="232"/>
      <c r="V323" s="232"/>
      <c r="W323" s="232"/>
      <c r="X323" s="232"/>
      <c r="Y323" s="232"/>
      <c r="Z323" s="232"/>
    </row>
    <row r="324" spans="1:26" ht="12.75" customHeight="1" x14ac:dyDescent="0.25">
      <c r="A324" s="232"/>
      <c r="B324" s="232"/>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row>
    <row r="325" spans="1:26" ht="12.75" customHeight="1" x14ac:dyDescent="0.25">
      <c r="A325" s="232"/>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row>
    <row r="326" spans="1:26" ht="12.75" customHeight="1" x14ac:dyDescent="0.25">
      <c r="A326" s="232"/>
      <c r="B326" s="232"/>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row>
    <row r="327" spans="1:26" ht="12.75" customHeight="1" x14ac:dyDescent="0.25">
      <c r="A327" s="232"/>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row>
    <row r="328" spans="1:26" ht="12.75" customHeight="1" x14ac:dyDescent="0.25">
      <c r="A328" s="232"/>
      <c r="B328" s="232"/>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row>
    <row r="329" spans="1:26" ht="12.75" customHeight="1" x14ac:dyDescent="0.25">
      <c r="A329" s="232"/>
      <c r="B329" s="232"/>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row>
    <row r="330" spans="1:26" ht="12.75" customHeight="1" x14ac:dyDescent="0.25">
      <c r="A330" s="232"/>
      <c r="B330" s="232"/>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row>
    <row r="331" spans="1:26" ht="12.75" customHeight="1" x14ac:dyDescent="0.25">
      <c r="A331" s="232"/>
      <c r="B331" s="232"/>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row>
    <row r="332" spans="1:26" ht="12.75" customHeight="1" x14ac:dyDescent="0.25">
      <c r="A332" s="232"/>
      <c r="B332" s="232"/>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row>
    <row r="333" spans="1:26" ht="12.75" customHeight="1" x14ac:dyDescent="0.25">
      <c r="A333" s="232"/>
      <c r="B333" s="232"/>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row>
    <row r="334" spans="1:26" ht="12.75" customHeight="1" x14ac:dyDescent="0.25">
      <c r="A334" s="232"/>
      <c r="B334" s="232"/>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row>
    <row r="335" spans="1:26" ht="12.75" customHeight="1" x14ac:dyDescent="0.25">
      <c r="A335" s="232"/>
      <c r="B335" s="232"/>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row>
    <row r="336" spans="1:26" ht="12.75" customHeight="1" x14ac:dyDescent="0.25">
      <c r="A336" s="232"/>
      <c r="B336" s="232"/>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row>
    <row r="337" spans="1:26" ht="12.75" customHeight="1" x14ac:dyDescent="0.25">
      <c r="A337" s="232"/>
      <c r="B337" s="232"/>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row>
    <row r="338" spans="1:26" ht="12.75" customHeight="1" x14ac:dyDescent="0.25">
      <c r="A338" s="232"/>
      <c r="B338" s="232"/>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row>
    <row r="339" spans="1:26" ht="12.75" customHeight="1" x14ac:dyDescent="0.25">
      <c r="A339" s="232"/>
      <c r="B339" s="232"/>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row>
    <row r="340" spans="1:26" ht="12.75" customHeight="1" x14ac:dyDescent="0.25">
      <c r="A340" s="232"/>
      <c r="B340" s="232"/>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row>
    <row r="341" spans="1:26" ht="12.75" customHeight="1" x14ac:dyDescent="0.25">
      <c r="A341" s="232"/>
      <c r="B341" s="232"/>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c r="Z341" s="232"/>
    </row>
    <row r="342" spans="1:26" ht="12.75" customHeight="1" x14ac:dyDescent="0.25">
      <c r="A342" s="232"/>
      <c r="B342" s="232"/>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row>
    <row r="343" spans="1:26" ht="12.75" customHeight="1" x14ac:dyDescent="0.25">
      <c r="A343" s="232"/>
      <c r="B343" s="232"/>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row>
    <row r="344" spans="1:26" ht="12.75" customHeight="1" x14ac:dyDescent="0.25">
      <c r="A344" s="232"/>
      <c r="B344" s="232"/>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c r="Z344" s="232"/>
    </row>
    <row r="345" spans="1:26" ht="12.75" customHeight="1" x14ac:dyDescent="0.25">
      <c r="A345" s="232"/>
      <c r="B345" s="232"/>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c r="Z345" s="232"/>
    </row>
    <row r="346" spans="1:26" ht="12.75" customHeight="1" x14ac:dyDescent="0.25">
      <c r="A346" s="232"/>
      <c r="B346" s="232"/>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row>
    <row r="347" spans="1:26" ht="12.75" customHeight="1" x14ac:dyDescent="0.25">
      <c r="A347" s="232"/>
      <c r="B347" s="232"/>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c r="Z347" s="232"/>
    </row>
    <row r="348" spans="1:26" ht="12.75" customHeight="1" x14ac:dyDescent="0.25">
      <c r="A348" s="232"/>
      <c r="B348" s="232"/>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c r="Z348" s="232"/>
    </row>
    <row r="349" spans="1:26" ht="12.75" customHeight="1" x14ac:dyDescent="0.25">
      <c r="A349" s="232"/>
      <c r="B349" s="232"/>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c r="Z349" s="232"/>
    </row>
    <row r="350" spans="1:26" ht="12.75" customHeight="1" x14ac:dyDescent="0.25">
      <c r="A350" s="232"/>
      <c r="B350" s="232"/>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row>
    <row r="351" spans="1:26" ht="12.75" customHeight="1" x14ac:dyDescent="0.25">
      <c r="A351" s="232"/>
      <c r="B351" s="232"/>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c r="Z351" s="232"/>
    </row>
    <row r="352" spans="1:26" ht="12.75" customHeight="1" x14ac:dyDescent="0.25">
      <c r="A352" s="232"/>
      <c r="B352" s="232"/>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row>
    <row r="353" spans="1:26" ht="12.75" customHeight="1" x14ac:dyDescent="0.25">
      <c r="A353" s="232"/>
      <c r="B353" s="232"/>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c r="Z353" s="232"/>
    </row>
    <row r="354" spans="1:26" ht="12.75" customHeight="1" x14ac:dyDescent="0.25">
      <c r="A354" s="232"/>
      <c r="B354" s="232"/>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c r="Z354" s="232"/>
    </row>
    <row r="355" spans="1:26" ht="12.75" customHeight="1" x14ac:dyDescent="0.25">
      <c r="A355" s="232"/>
      <c r="B355" s="232"/>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row>
    <row r="356" spans="1:26" ht="12.75" customHeight="1" x14ac:dyDescent="0.25">
      <c r="A356" s="232"/>
      <c r="B356" s="232"/>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c r="Z356" s="232"/>
    </row>
    <row r="357" spans="1:26" ht="12.75" customHeight="1" x14ac:dyDescent="0.25">
      <c r="A357" s="232"/>
      <c r="B357" s="232"/>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c r="Z357" s="232"/>
    </row>
    <row r="358" spans="1:26" ht="12.75" customHeight="1" x14ac:dyDescent="0.25">
      <c r="A358" s="232"/>
      <c r="B358" s="232"/>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c r="Z358" s="232"/>
    </row>
    <row r="359" spans="1:26" ht="12.75" customHeight="1" x14ac:dyDescent="0.25">
      <c r="A359" s="232"/>
      <c r="B359" s="232"/>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row>
    <row r="360" spans="1:26" ht="12.75" customHeight="1" x14ac:dyDescent="0.25">
      <c r="A360" s="232"/>
      <c r="B360" s="232"/>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c r="Z360" s="232"/>
    </row>
    <row r="361" spans="1:26" ht="12.75" customHeight="1" x14ac:dyDescent="0.25">
      <c r="A361" s="232"/>
      <c r="B361" s="232"/>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row>
    <row r="362" spans="1:26" ht="12.75" customHeight="1" x14ac:dyDescent="0.25">
      <c r="A362" s="232"/>
      <c r="B362" s="232"/>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c r="Z362" s="232"/>
    </row>
    <row r="363" spans="1:26" ht="12.75" customHeight="1" x14ac:dyDescent="0.25">
      <c r="A363" s="232"/>
      <c r="B363" s="232"/>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c r="Z363" s="232"/>
    </row>
    <row r="364" spans="1:26" ht="12.75" customHeight="1" x14ac:dyDescent="0.25">
      <c r="A364" s="232"/>
      <c r="B364" s="232"/>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c r="Z364" s="232"/>
    </row>
    <row r="365" spans="1:26" ht="12.75" customHeight="1" x14ac:dyDescent="0.25">
      <c r="A365" s="232"/>
      <c r="B365" s="232"/>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row>
    <row r="366" spans="1:26" ht="12.75" customHeight="1" x14ac:dyDescent="0.25">
      <c r="A366" s="232"/>
      <c r="B366" s="232"/>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c r="Z366" s="232"/>
    </row>
    <row r="367" spans="1:26" ht="12.75" customHeight="1" x14ac:dyDescent="0.25">
      <c r="A367" s="232"/>
      <c r="B367" s="232"/>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c r="Z367" s="232"/>
    </row>
    <row r="368" spans="1:26" ht="12.75" customHeight="1" x14ac:dyDescent="0.25">
      <c r="A368" s="232"/>
      <c r="B368" s="232"/>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c r="Z368" s="232"/>
    </row>
    <row r="369" spans="1:26" ht="12.75" customHeight="1" x14ac:dyDescent="0.25">
      <c r="A369" s="232"/>
      <c r="B369" s="232"/>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c r="Z369" s="232"/>
    </row>
    <row r="370" spans="1:26" ht="12.75" customHeight="1" x14ac:dyDescent="0.25">
      <c r="A370" s="232"/>
      <c r="B370" s="232"/>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c r="Z370" s="232"/>
    </row>
    <row r="371" spans="1:26" ht="12.75" customHeight="1" x14ac:dyDescent="0.25">
      <c r="A371" s="232"/>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row>
    <row r="372" spans="1:26" ht="12.75" customHeight="1" x14ac:dyDescent="0.25">
      <c r="A372" s="232"/>
      <c r="B372" s="232"/>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row>
    <row r="373" spans="1:26" ht="12.75" customHeight="1" x14ac:dyDescent="0.25">
      <c r="A373" s="232"/>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row>
    <row r="374" spans="1:26" ht="12.75" customHeight="1" x14ac:dyDescent="0.25">
      <c r="A374" s="232"/>
      <c r="B374" s="232"/>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row>
    <row r="375" spans="1:26" ht="12.75" customHeight="1" x14ac:dyDescent="0.25">
      <c r="A375" s="232"/>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row>
    <row r="376" spans="1:26" ht="12.75" customHeight="1" x14ac:dyDescent="0.25">
      <c r="A376" s="232"/>
      <c r="B376" s="232"/>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row>
    <row r="377" spans="1:26" ht="12.75" customHeight="1" x14ac:dyDescent="0.25">
      <c r="A377" s="232"/>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row>
    <row r="378" spans="1:26" ht="12.75" customHeight="1" x14ac:dyDescent="0.25">
      <c r="A378" s="232"/>
      <c r="B378" s="232"/>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row>
    <row r="379" spans="1:26" ht="12.75" customHeight="1" x14ac:dyDescent="0.25">
      <c r="A379" s="232"/>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row>
    <row r="380" spans="1:26" ht="12.75" customHeight="1" x14ac:dyDescent="0.25">
      <c r="A380" s="232"/>
      <c r="B380" s="232"/>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row>
    <row r="381" spans="1:26" ht="12.75" customHeight="1" x14ac:dyDescent="0.25">
      <c r="A381" s="232"/>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row>
    <row r="382" spans="1:26" ht="12.75" customHeight="1" x14ac:dyDescent="0.25">
      <c r="A382" s="232"/>
      <c r="B382" s="232"/>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row>
    <row r="383" spans="1:26" ht="12.75" customHeight="1" x14ac:dyDescent="0.25">
      <c r="A383" s="232"/>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row>
    <row r="384" spans="1:26" ht="12.75" customHeight="1" x14ac:dyDescent="0.25">
      <c r="A384" s="232"/>
      <c r="B384" s="232"/>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row>
    <row r="385" spans="1:26" ht="12.75" customHeight="1" x14ac:dyDescent="0.25">
      <c r="A385" s="232"/>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row>
    <row r="386" spans="1:26" ht="12.75" customHeight="1" x14ac:dyDescent="0.25">
      <c r="A386" s="232"/>
      <c r="B386" s="232"/>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row>
    <row r="387" spans="1:26" ht="12.75" customHeight="1" x14ac:dyDescent="0.25">
      <c r="A387" s="232"/>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row>
    <row r="388" spans="1:26" ht="12.75" customHeight="1" x14ac:dyDescent="0.25">
      <c r="A388" s="232"/>
      <c r="B388" s="232"/>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row>
    <row r="389" spans="1:26" ht="12.75" customHeight="1" x14ac:dyDescent="0.25">
      <c r="A389" s="232"/>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row>
    <row r="390" spans="1:26" ht="12.75" customHeight="1" x14ac:dyDescent="0.25">
      <c r="A390" s="232"/>
      <c r="B390" s="232"/>
      <c r="C390" s="232"/>
      <c r="D390" s="232"/>
      <c r="E390" s="232"/>
      <c r="F390" s="232"/>
      <c r="G390" s="232"/>
      <c r="H390" s="232"/>
      <c r="I390" s="232"/>
      <c r="J390" s="232"/>
      <c r="K390" s="232"/>
      <c r="L390" s="232"/>
      <c r="M390" s="232"/>
      <c r="N390" s="232"/>
      <c r="O390" s="232"/>
      <c r="P390" s="232"/>
      <c r="Q390" s="232"/>
      <c r="R390" s="232"/>
      <c r="S390" s="232"/>
      <c r="T390" s="232"/>
      <c r="U390" s="232"/>
      <c r="V390" s="232"/>
      <c r="W390" s="232"/>
      <c r="X390" s="232"/>
      <c r="Y390" s="232"/>
      <c r="Z390" s="232"/>
    </row>
    <row r="391" spans="1:26" ht="12.75" customHeight="1" x14ac:dyDescent="0.25">
      <c r="A391" s="232"/>
      <c r="B391" s="232"/>
      <c r="C391" s="232"/>
      <c r="D391" s="232"/>
      <c r="E391" s="232"/>
      <c r="F391" s="232"/>
      <c r="G391" s="232"/>
      <c r="H391" s="232"/>
      <c r="I391" s="232"/>
      <c r="J391" s="232"/>
      <c r="K391" s="232"/>
      <c r="L391" s="232"/>
      <c r="M391" s="232"/>
      <c r="N391" s="232"/>
      <c r="O391" s="232"/>
      <c r="P391" s="232"/>
      <c r="Q391" s="232"/>
      <c r="R391" s="232"/>
      <c r="S391" s="232"/>
      <c r="T391" s="232"/>
      <c r="U391" s="232"/>
      <c r="V391" s="232"/>
      <c r="W391" s="232"/>
      <c r="X391" s="232"/>
      <c r="Y391" s="232"/>
      <c r="Z391" s="232"/>
    </row>
    <row r="392" spans="1:26" ht="12.75" customHeight="1" x14ac:dyDescent="0.25">
      <c r="A392" s="232"/>
      <c r="B392" s="232"/>
      <c r="C392" s="232"/>
      <c r="D392" s="232"/>
      <c r="E392" s="232"/>
      <c r="F392" s="232"/>
      <c r="G392" s="232"/>
      <c r="H392" s="232"/>
      <c r="I392" s="232"/>
      <c r="J392" s="232"/>
      <c r="K392" s="232"/>
      <c r="L392" s="232"/>
      <c r="M392" s="232"/>
      <c r="N392" s="232"/>
      <c r="O392" s="232"/>
      <c r="P392" s="232"/>
      <c r="Q392" s="232"/>
      <c r="R392" s="232"/>
      <c r="S392" s="232"/>
      <c r="T392" s="232"/>
      <c r="U392" s="232"/>
      <c r="V392" s="232"/>
      <c r="W392" s="232"/>
      <c r="X392" s="232"/>
      <c r="Y392" s="232"/>
      <c r="Z392" s="232"/>
    </row>
    <row r="393" spans="1:26" ht="12.75" customHeight="1" x14ac:dyDescent="0.25">
      <c r="A393" s="232"/>
      <c r="B393" s="232"/>
      <c r="C393" s="232"/>
      <c r="D393" s="232"/>
      <c r="E393" s="232"/>
      <c r="F393" s="232"/>
      <c r="G393" s="232"/>
      <c r="H393" s="232"/>
      <c r="I393" s="232"/>
      <c r="J393" s="232"/>
      <c r="K393" s="232"/>
      <c r="L393" s="232"/>
      <c r="M393" s="232"/>
      <c r="N393" s="232"/>
      <c r="O393" s="232"/>
      <c r="P393" s="232"/>
      <c r="Q393" s="232"/>
      <c r="R393" s="232"/>
      <c r="S393" s="232"/>
      <c r="T393" s="232"/>
      <c r="U393" s="232"/>
      <c r="V393" s="232"/>
      <c r="W393" s="232"/>
      <c r="X393" s="232"/>
      <c r="Y393" s="232"/>
      <c r="Z393" s="232"/>
    </row>
    <row r="394" spans="1:26" ht="12.75" customHeight="1" x14ac:dyDescent="0.25">
      <c r="A394" s="232"/>
      <c r="B394" s="232"/>
      <c r="C394" s="232"/>
      <c r="D394" s="232"/>
      <c r="E394" s="232"/>
      <c r="F394" s="232"/>
      <c r="G394" s="232"/>
      <c r="H394" s="232"/>
      <c r="I394" s="232"/>
      <c r="J394" s="232"/>
      <c r="K394" s="232"/>
      <c r="L394" s="232"/>
      <c r="M394" s="232"/>
      <c r="N394" s="232"/>
      <c r="O394" s="232"/>
      <c r="P394" s="232"/>
      <c r="Q394" s="232"/>
      <c r="R394" s="232"/>
      <c r="S394" s="232"/>
      <c r="T394" s="232"/>
      <c r="U394" s="232"/>
      <c r="V394" s="232"/>
      <c r="W394" s="232"/>
      <c r="X394" s="232"/>
      <c r="Y394" s="232"/>
      <c r="Z394" s="232"/>
    </row>
    <row r="395" spans="1:26" ht="12.75" customHeight="1" x14ac:dyDescent="0.25">
      <c r="A395" s="232"/>
      <c r="B395" s="232"/>
      <c r="C395" s="232"/>
      <c r="D395" s="232"/>
      <c r="E395" s="232"/>
      <c r="F395" s="232"/>
      <c r="G395" s="232"/>
      <c r="H395" s="232"/>
      <c r="I395" s="232"/>
      <c r="J395" s="232"/>
      <c r="K395" s="232"/>
      <c r="L395" s="232"/>
      <c r="M395" s="232"/>
      <c r="N395" s="232"/>
      <c r="O395" s="232"/>
      <c r="P395" s="232"/>
      <c r="Q395" s="232"/>
      <c r="R395" s="232"/>
      <c r="S395" s="232"/>
      <c r="T395" s="232"/>
      <c r="U395" s="232"/>
      <c r="V395" s="232"/>
      <c r="W395" s="232"/>
      <c r="X395" s="232"/>
      <c r="Y395" s="232"/>
      <c r="Z395" s="232"/>
    </row>
    <row r="396" spans="1:26" ht="12.75" customHeight="1" x14ac:dyDescent="0.25">
      <c r="A396" s="232"/>
      <c r="B396" s="232"/>
      <c r="C396" s="232"/>
      <c r="D396" s="232"/>
      <c r="E396" s="232"/>
      <c r="F396" s="232"/>
      <c r="G396" s="232"/>
      <c r="H396" s="232"/>
      <c r="I396" s="232"/>
      <c r="J396" s="232"/>
      <c r="K396" s="232"/>
      <c r="L396" s="232"/>
      <c r="M396" s="232"/>
      <c r="N396" s="232"/>
      <c r="O396" s="232"/>
      <c r="P396" s="232"/>
      <c r="Q396" s="232"/>
      <c r="R396" s="232"/>
      <c r="S396" s="232"/>
      <c r="T396" s="232"/>
      <c r="U396" s="232"/>
      <c r="V396" s="232"/>
      <c r="W396" s="232"/>
      <c r="X396" s="232"/>
      <c r="Y396" s="232"/>
      <c r="Z396" s="232"/>
    </row>
    <row r="397" spans="1:26" ht="12.75" customHeight="1" x14ac:dyDescent="0.25">
      <c r="A397" s="232"/>
      <c r="B397" s="232"/>
      <c r="C397" s="232"/>
      <c r="D397" s="232"/>
      <c r="E397" s="232"/>
      <c r="F397" s="232"/>
      <c r="G397" s="232"/>
      <c r="H397" s="232"/>
      <c r="I397" s="232"/>
      <c r="J397" s="232"/>
      <c r="K397" s="232"/>
      <c r="L397" s="232"/>
      <c r="M397" s="232"/>
      <c r="N397" s="232"/>
      <c r="O397" s="232"/>
      <c r="P397" s="232"/>
      <c r="Q397" s="232"/>
      <c r="R397" s="232"/>
      <c r="S397" s="232"/>
      <c r="T397" s="232"/>
      <c r="U397" s="232"/>
      <c r="V397" s="232"/>
      <c r="W397" s="232"/>
      <c r="X397" s="232"/>
      <c r="Y397" s="232"/>
      <c r="Z397" s="232"/>
    </row>
    <row r="398" spans="1:26" ht="12.75" customHeight="1" x14ac:dyDescent="0.25">
      <c r="A398" s="232"/>
      <c r="B398" s="232"/>
      <c r="C398" s="232"/>
      <c r="D398" s="232"/>
      <c r="E398" s="232"/>
      <c r="F398" s="232"/>
      <c r="G398" s="232"/>
      <c r="H398" s="232"/>
      <c r="I398" s="232"/>
      <c r="J398" s="232"/>
      <c r="K398" s="232"/>
      <c r="L398" s="232"/>
      <c r="M398" s="232"/>
      <c r="N398" s="232"/>
      <c r="O398" s="232"/>
      <c r="P398" s="232"/>
      <c r="Q398" s="232"/>
      <c r="R398" s="232"/>
      <c r="S398" s="232"/>
      <c r="T398" s="232"/>
      <c r="U398" s="232"/>
      <c r="V398" s="232"/>
      <c r="W398" s="232"/>
      <c r="X398" s="232"/>
      <c r="Y398" s="232"/>
      <c r="Z398" s="232"/>
    </row>
    <row r="399" spans="1:26" ht="12.75" customHeight="1" x14ac:dyDescent="0.25">
      <c r="A399" s="232"/>
      <c r="B399" s="232"/>
      <c r="C399" s="232"/>
      <c r="D399" s="232"/>
      <c r="E399" s="232"/>
      <c r="F399" s="232"/>
      <c r="G399" s="232"/>
      <c r="H399" s="232"/>
      <c r="I399" s="232"/>
      <c r="J399" s="232"/>
      <c r="K399" s="232"/>
      <c r="L399" s="232"/>
      <c r="M399" s="232"/>
      <c r="N399" s="232"/>
      <c r="O399" s="232"/>
      <c r="P399" s="232"/>
      <c r="Q399" s="232"/>
      <c r="R399" s="232"/>
      <c r="S399" s="232"/>
      <c r="T399" s="232"/>
      <c r="U399" s="232"/>
      <c r="V399" s="232"/>
      <c r="W399" s="232"/>
      <c r="X399" s="232"/>
      <c r="Y399" s="232"/>
      <c r="Z399" s="232"/>
    </row>
    <row r="400" spans="1:26" ht="12.75" customHeight="1" x14ac:dyDescent="0.25">
      <c r="A400" s="232"/>
      <c r="B400" s="232"/>
      <c r="C400" s="232"/>
      <c r="D400" s="232"/>
      <c r="E400" s="232"/>
      <c r="F400" s="232"/>
      <c r="G400" s="232"/>
      <c r="H400" s="232"/>
      <c r="I400" s="232"/>
      <c r="J400" s="232"/>
      <c r="K400" s="232"/>
      <c r="L400" s="232"/>
      <c r="M400" s="232"/>
      <c r="N400" s="232"/>
      <c r="O400" s="232"/>
      <c r="P400" s="232"/>
      <c r="Q400" s="232"/>
      <c r="R400" s="232"/>
      <c r="S400" s="232"/>
      <c r="T400" s="232"/>
      <c r="U400" s="232"/>
      <c r="V400" s="232"/>
      <c r="W400" s="232"/>
      <c r="X400" s="232"/>
      <c r="Y400" s="232"/>
      <c r="Z400" s="232"/>
    </row>
    <row r="401" spans="1:26" ht="12.75" customHeight="1" x14ac:dyDescent="0.25">
      <c r="A401" s="232"/>
      <c r="B401" s="232"/>
      <c r="C401" s="232"/>
      <c r="D401" s="232"/>
      <c r="E401" s="232"/>
      <c r="F401" s="232"/>
      <c r="G401" s="232"/>
      <c r="H401" s="232"/>
      <c r="I401" s="232"/>
      <c r="J401" s="232"/>
      <c r="K401" s="232"/>
      <c r="L401" s="232"/>
      <c r="M401" s="232"/>
      <c r="N401" s="232"/>
      <c r="O401" s="232"/>
      <c r="P401" s="232"/>
      <c r="Q401" s="232"/>
      <c r="R401" s="232"/>
      <c r="S401" s="232"/>
      <c r="T401" s="232"/>
      <c r="U401" s="232"/>
      <c r="V401" s="232"/>
      <c r="W401" s="232"/>
      <c r="X401" s="232"/>
      <c r="Y401" s="232"/>
      <c r="Z401" s="232"/>
    </row>
    <row r="402" spans="1:26" ht="12.75" customHeight="1" x14ac:dyDescent="0.25">
      <c r="A402" s="232"/>
      <c r="B402" s="232"/>
      <c r="C402" s="232"/>
      <c r="D402" s="232"/>
      <c r="E402" s="232"/>
      <c r="F402" s="232"/>
      <c r="G402" s="232"/>
      <c r="H402" s="232"/>
      <c r="I402" s="232"/>
      <c r="J402" s="232"/>
      <c r="K402" s="232"/>
      <c r="L402" s="232"/>
      <c r="M402" s="232"/>
      <c r="N402" s="232"/>
      <c r="O402" s="232"/>
      <c r="P402" s="232"/>
      <c r="Q402" s="232"/>
      <c r="R402" s="232"/>
      <c r="S402" s="232"/>
      <c r="T402" s="232"/>
      <c r="U402" s="232"/>
      <c r="V402" s="232"/>
      <c r="W402" s="232"/>
      <c r="X402" s="232"/>
      <c r="Y402" s="232"/>
      <c r="Z402" s="232"/>
    </row>
    <row r="403" spans="1:26" ht="12.75" customHeight="1" x14ac:dyDescent="0.25">
      <c r="A403" s="232"/>
      <c r="B403" s="232"/>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row>
    <row r="404" spans="1:26" ht="12.75" customHeight="1" x14ac:dyDescent="0.25">
      <c r="A404" s="232"/>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row>
    <row r="405" spans="1:26" ht="12.75" customHeight="1" x14ac:dyDescent="0.25">
      <c r="A405" s="232"/>
      <c r="B405" s="232"/>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row>
    <row r="406" spans="1:26" ht="12.75" customHeight="1" x14ac:dyDescent="0.25">
      <c r="A406" s="232"/>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row>
    <row r="407" spans="1:26" ht="12.75" customHeight="1" x14ac:dyDescent="0.25">
      <c r="A407" s="232"/>
      <c r="B407" s="232"/>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row>
    <row r="408" spans="1:26" ht="12.75" customHeight="1" x14ac:dyDescent="0.25">
      <c r="A408" s="232"/>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row>
    <row r="409" spans="1:26" ht="12.75" customHeight="1" x14ac:dyDescent="0.25">
      <c r="A409" s="232"/>
      <c r="B409" s="232"/>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row>
    <row r="410" spans="1:26" ht="12.75" customHeight="1" x14ac:dyDescent="0.25">
      <c r="A410" s="232"/>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row>
    <row r="411" spans="1:26" ht="12.75" customHeight="1" x14ac:dyDescent="0.25">
      <c r="A411" s="232"/>
      <c r="B411" s="232"/>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c r="Z411" s="232"/>
    </row>
    <row r="412" spans="1:26" ht="12.75" customHeight="1" x14ac:dyDescent="0.25">
      <c r="A412" s="232"/>
      <c r="B412" s="232"/>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c r="Z412" s="232"/>
    </row>
    <row r="413" spans="1:26" ht="12.75" customHeight="1" x14ac:dyDescent="0.25">
      <c r="A413" s="232"/>
      <c r="B413" s="232"/>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c r="Z413" s="232"/>
    </row>
    <row r="414" spans="1:26" ht="12.75" customHeight="1" x14ac:dyDescent="0.25">
      <c r="A414" s="232"/>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row>
    <row r="415" spans="1:26" ht="12.75" customHeight="1" x14ac:dyDescent="0.25">
      <c r="A415" s="232"/>
      <c r="B415" s="232"/>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c r="Z415" s="232"/>
    </row>
    <row r="416" spans="1:26" ht="12.75" customHeight="1" x14ac:dyDescent="0.25">
      <c r="A416" s="232"/>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row>
    <row r="417" spans="1:26" ht="12.75" customHeight="1" x14ac:dyDescent="0.25">
      <c r="A417" s="232"/>
      <c r="B417" s="232"/>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c r="Z417" s="232"/>
    </row>
    <row r="418" spans="1:26" ht="12.75" customHeight="1" x14ac:dyDescent="0.25">
      <c r="A418" s="232"/>
      <c r="B418" s="232"/>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c r="Z418" s="232"/>
    </row>
    <row r="419" spans="1:26" ht="12.75" customHeight="1" x14ac:dyDescent="0.25">
      <c r="A419" s="232"/>
      <c r="B419" s="232"/>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row>
    <row r="420" spans="1:26" ht="12.75" customHeight="1" x14ac:dyDescent="0.25">
      <c r="A420" s="232"/>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row>
    <row r="421" spans="1:26" ht="12.75" customHeight="1" x14ac:dyDescent="0.25">
      <c r="A421" s="232"/>
      <c r="B421" s="232"/>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c r="Z421" s="232"/>
    </row>
    <row r="422" spans="1:26" ht="12.75" customHeight="1" x14ac:dyDescent="0.25">
      <c r="A422" s="232"/>
      <c r="B422" s="232"/>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row>
    <row r="423" spans="1:26" ht="12.75" customHeight="1" x14ac:dyDescent="0.25">
      <c r="A423" s="232"/>
      <c r="B423" s="232"/>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c r="Z423" s="232"/>
    </row>
    <row r="424" spans="1:26" ht="12.75" customHeight="1" x14ac:dyDescent="0.25">
      <c r="A424" s="232"/>
      <c r="B424" s="232"/>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c r="Z424" s="232"/>
    </row>
    <row r="425" spans="1:26" ht="12.75" customHeight="1" x14ac:dyDescent="0.25">
      <c r="A425" s="232"/>
      <c r="B425" s="232"/>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c r="Z425" s="232"/>
    </row>
    <row r="426" spans="1:26" ht="12.75" customHeight="1" x14ac:dyDescent="0.25">
      <c r="A426" s="232"/>
      <c r="B426" s="232"/>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c r="Z426" s="232"/>
    </row>
    <row r="427" spans="1:26" ht="12.75" customHeight="1" x14ac:dyDescent="0.25">
      <c r="A427" s="232"/>
      <c r="B427" s="232"/>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c r="Z427" s="232"/>
    </row>
    <row r="428" spans="1:26" ht="12.75" customHeight="1" x14ac:dyDescent="0.25">
      <c r="A428" s="232"/>
      <c r="B428" s="232"/>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row>
    <row r="429" spans="1:26" ht="12.75" customHeight="1" x14ac:dyDescent="0.25">
      <c r="A429" s="232"/>
      <c r="B429" s="232"/>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row>
    <row r="430" spans="1:26" ht="12.75" customHeight="1" x14ac:dyDescent="0.25">
      <c r="A430" s="232"/>
      <c r="B430" s="232"/>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c r="Z430" s="232"/>
    </row>
    <row r="431" spans="1:26" ht="12.75" customHeight="1" x14ac:dyDescent="0.25">
      <c r="A431" s="232"/>
      <c r="B431" s="232"/>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c r="Z431" s="232"/>
    </row>
    <row r="432" spans="1:26" ht="12.75" customHeight="1" x14ac:dyDescent="0.25">
      <c r="A432" s="232"/>
      <c r="B432" s="232"/>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c r="Z432" s="232"/>
    </row>
    <row r="433" spans="1:26" ht="12.75" customHeight="1" x14ac:dyDescent="0.25">
      <c r="A433" s="232"/>
      <c r="B433" s="232"/>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c r="Z433" s="232"/>
    </row>
    <row r="434" spans="1:26" ht="12.75" customHeight="1" x14ac:dyDescent="0.25">
      <c r="A434" s="232"/>
      <c r="B434" s="232"/>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c r="Z434" s="232"/>
    </row>
    <row r="435" spans="1:26" ht="12.75" customHeight="1" x14ac:dyDescent="0.25">
      <c r="A435" s="232"/>
      <c r="B435" s="232"/>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c r="Z435" s="232"/>
    </row>
    <row r="436" spans="1:26" ht="12.75" customHeight="1" x14ac:dyDescent="0.25">
      <c r="A436" s="232"/>
      <c r="B436" s="232"/>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c r="Z436" s="232"/>
    </row>
    <row r="437" spans="1:26" ht="12.75" customHeight="1" x14ac:dyDescent="0.25">
      <c r="A437" s="232"/>
      <c r="B437" s="232"/>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c r="Z437" s="232"/>
    </row>
    <row r="438" spans="1:26" ht="12.75" customHeight="1" x14ac:dyDescent="0.25">
      <c r="A438" s="232"/>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row>
    <row r="439" spans="1:26" ht="12.75" customHeight="1" x14ac:dyDescent="0.25">
      <c r="A439" s="232"/>
      <c r="B439" s="232"/>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c r="Z439" s="232"/>
    </row>
    <row r="440" spans="1:26" ht="12.75" customHeight="1" x14ac:dyDescent="0.25">
      <c r="A440" s="232"/>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row>
    <row r="441" spans="1:26" ht="12.75" customHeight="1" x14ac:dyDescent="0.25">
      <c r="A441" s="232"/>
      <c r="B441" s="232"/>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row>
    <row r="442" spans="1:26" ht="12.75" customHeight="1" x14ac:dyDescent="0.25">
      <c r="A442" s="232"/>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row>
    <row r="443" spans="1:26" ht="12.75" customHeight="1" x14ac:dyDescent="0.25">
      <c r="A443" s="232"/>
      <c r="B443" s="232"/>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row>
    <row r="444" spans="1:26" ht="12.75" customHeight="1" x14ac:dyDescent="0.25">
      <c r="A444" s="232"/>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row>
    <row r="445" spans="1:26" ht="12.75" customHeight="1" x14ac:dyDescent="0.25">
      <c r="A445" s="232"/>
      <c r="B445" s="232"/>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row>
    <row r="446" spans="1:26" ht="12.75" customHeight="1" x14ac:dyDescent="0.25">
      <c r="A446" s="232"/>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row>
    <row r="447" spans="1:26" ht="12.75" customHeight="1" x14ac:dyDescent="0.25">
      <c r="A447" s="232"/>
      <c r="B447" s="232"/>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row>
    <row r="448" spans="1:26" ht="12.75" customHeight="1" x14ac:dyDescent="0.25">
      <c r="A448" s="232"/>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row>
    <row r="449" spans="1:26" ht="12.75" customHeight="1" x14ac:dyDescent="0.25">
      <c r="A449" s="232"/>
      <c r="B449" s="232"/>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row>
    <row r="450" spans="1:26" ht="12.75" customHeight="1" x14ac:dyDescent="0.25">
      <c r="A450" s="232"/>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row>
    <row r="451" spans="1:26" ht="12.75" customHeight="1" x14ac:dyDescent="0.25">
      <c r="A451" s="232"/>
      <c r="B451" s="232"/>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c r="Z451" s="232"/>
    </row>
    <row r="452" spans="1:26" ht="12.75" customHeight="1" x14ac:dyDescent="0.25">
      <c r="A452" s="232"/>
      <c r="B452" s="232"/>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row>
    <row r="453" spans="1:26" ht="12.75" customHeight="1" x14ac:dyDescent="0.25">
      <c r="A453" s="232"/>
      <c r="B453" s="232"/>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c r="Z453" s="232"/>
    </row>
    <row r="454" spans="1:26" ht="12.75" customHeight="1" x14ac:dyDescent="0.25">
      <c r="A454" s="232"/>
      <c r="B454" s="232"/>
      <c r="C454" s="232"/>
      <c r="D454" s="232"/>
      <c r="E454" s="232"/>
      <c r="F454" s="232"/>
      <c r="G454" s="232"/>
      <c r="H454" s="232"/>
      <c r="I454" s="232"/>
      <c r="J454" s="232"/>
      <c r="K454" s="232"/>
      <c r="L454" s="232"/>
      <c r="M454" s="232"/>
      <c r="N454" s="232"/>
      <c r="O454" s="232"/>
      <c r="P454" s="232"/>
      <c r="Q454" s="232"/>
      <c r="R454" s="232"/>
      <c r="S454" s="232"/>
      <c r="T454" s="232"/>
      <c r="U454" s="232"/>
      <c r="V454" s="232"/>
      <c r="W454" s="232"/>
      <c r="X454" s="232"/>
      <c r="Y454" s="232"/>
      <c r="Z454" s="232"/>
    </row>
    <row r="455" spans="1:26" ht="12.75" customHeight="1" x14ac:dyDescent="0.25">
      <c r="A455" s="232"/>
      <c r="B455" s="232"/>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c r="Z455" s="232"/>
    </row>
    <row r="456" spans="1:26" ht="12.75" customHeight="1" x14ac:dyDescent="0.25">
      <c r="A456" s="232"/>
      <c r="B456" s="232"/>
      <c r="C456" s="232"/>
      <c r="D456" s="232"/>
      <c r="E456" s="232"/>
      <c r="F456" s="232"/>
      <c r="G456" s="232"/>
      <c r="H456" s="232"/>
      <c r="I456" s="232"/>
      <c r="J456" s="232"/>
      <c r="K456" s="232"/>
      <c r="L456" s="232"/>
      <c r="M456" s="232"/>
      <c r="N456" s="232"/>
      <c r="O456" s="232"/>
      <c r="P456" s="232"/>
      <c r="Q456" s="232"/>
      <c r="R456" s="232"/>
      <c r="S456" s="232"/>
      <c r="T456" s="232"/>
      <c r="U456" s="232"/>
      <c r="V456" s="232"/>
      <c r="W456" s="232"/>
      <c r="X456" s="232"/>
      <c r="Y456" s="232"/>
      <c r="Z456" s="232"/>
    </row>
    <row r="457" spans="1:26" ht="12.75" customHeight="1" x14ac:dyDescent="0.25">
      <c r="A457" s="232"/>
      <c r="B457" s="232"/>
      <c r="C457" s="232"/>
      <c r="D457" s="232"/>
      <c r="E457" s="232"/>
      <c r="F457" s="232"/>
      <c r="G457" s="232"/>
      <c r="H457" s="232"/>
      <c r="I457" s="232"/>
      <c r="J457" s="232"/>
      <c r="K457" s="232"/>
      <c r="L457" s="232"/>
      <c r="M457" s="232"/>
      <c r="N457" s="232"/>
      <c r="O457" s="232"/>
      <c r="P457" s="232"/>
      <c r="Q457" s="232"/>
      <c r="R457" s="232"/>
      <c r="S457" s="232"/>
      <c r="T457" s="232"/>
      <c r="U457" s="232"/>
      <c r="V457" s="232"/>
      <c r="W457" s="232"/>
      <c r="X457" s="232"/>
      <c r="Y457" s="232"/>
      <c r="Z457" s="232"/>
    </row>
    <row r="458" spans="1:26" ht="12.75" customHeight="1" x14ac:dyDescent="0.25">
      <c r="A458" s="232"/>
      <c r="B458" s="232"/>
      <c r="C458" s="232"/>
      <c r="D458" s="232"/>
      <c r="E458" s="232"/>
      <c r="F458" s="232"/>
      <c r="G458" s="232"/>
      <c r="H458" s="232"/>
      <c r="I458" s="232"/>
      <c r="J458" s="232"/>
      <c r="K458" s="232"/>
      <c r="L458" s="232"/>
      <c r="M458" s="232"/>
      <c r="N458" s="232"/>
      <c r="O458" s="232"/>
      <c r="P458" s="232"/>
      <c r="Q458" s="232"/>
      <c r="R458" s="232"/>
      <c r="S458" s="232"/>
      <c r="T458" s="232"/>
      <c r="U458" s="232"/>
      <c r="V458" s="232"/>
      <c r="W458" s="232"/>
      <c r="X458" s="232"/>
      <c r="Y458" s="232"/>
      <c r="Z458" s="232"/>
    </row>
    <row r="459" spans="1:26" ht="12.75" customHeight="1" x14ac:dyDescent="0.25">
      <c r="A459" s="232"/>
      <c r="B459" s="232"/>
      <c r="C459" s="232"/>
      <c r="D459" s="232"/>
      <c r="E459" s="232"/>
      <c r="F459" s="232"/>
      <c r="G459" s="232"/>
      <c r="H459" s="232"/>
      <c r="I459" s="232"/>
      <c r="J459" s="232"/>
      <c r="K459" s="232"/>
      <c r="L459" s="232"/>
      <c r="M459" s="232"/>
      <c r="N459" s="232"/>
      <c r="O459" s="232"/>
      <c r="P459" s="232"/>
      <c r="Q459" s="232"/>
      <c r="R459" s="232"/>
      <c r="S459" s="232"/>
      <c r="T459" s="232"/>
      <c r="U459" s="232"/>
      <c r="V459" s="232"/>
      <c r="W459" s="232"/>
      <c r="X459" s="232"/>
      <c r="Y459" s="232"/>
      <c r="Z459" s="232"/>
    </row>
    <row r="460" spans="1:26" ht="12.75" customHeight="1" x14ac:dyDescent="0.25">
      <c r="A460" s="232"/>
      <c r="B460" s="232"/>
      <c r="C460" s="232"/>
      <c r="D460" s="232"/>
      <c r="E460" s="232"/>
      <c r="F460" s="232"/>
      <c r="G460" s="232"/>
      <c r="H460" s="232"/>
      <c r="I460" s="232"/>
      <c r="J460" s="232"/>
      <c r="K460" s="232"/>
      <c r="L460" s="232"/>
      <c r="M460" s="232"/>
      <c r="N460" s="232"/>
      <c r="O460" s="232"/>
      <c r="P460" s="232"/>
      <c r="Q460" s="232"/>
      <c r="R460" s="232"/>
      <c r="S460" s="232"/>
      <c r="T460" s="232"/>
      <c r="U460" s="232"/>
      <c r="V460" s="232"/>
      <c r="W460" s="232"/>
      <c r="X460" s="232"/>
      <c r="Y460" s="232"/>
      <c r="Z460" s="232"/>
    </row>
    <row r="461" spans="1:26" ht="12.75" customHeight="1" x14ac:dyDescent="0.25">
      <c r="A461" s="232"/>
      <c r="B461" s="232"/>
      <c r="C461" s="232"/>
      <c r="D461" s="232"/>
      <c r="E461" s="232"/>
      <c r="F461" s="232"/>
      <c r="G461" s="232"/>
      <c r="H461" s="232"/>
      <c r="I461" s="232"/>
      <c r="J461" s="232"/>
      <c r="K461" s="232"/>
      <c r="L461" s="232"/>
      <c r="M461" s="232"/>
      <c r="N461" s="232"/>
      <c r="O461" s="232"/>
      <c r="P461" s="232"/>
      <c r="Q461" s="232"/>
      <c r="R461" s="232"/>
      <c r="S461" s="232"/>
      <c r="T461" s="232"/>
      <c r="U461" s="232"/>
      <c r="V461" s="232"/>
      <c r="W461" s="232"/>
      <c r="X461" s="232"/>
      <c r="Y461" s="232"/>
      <c r="Z461" s="232"/>
    </row>
    <row r="462" spans="1:26" ht="12.75" customHeight="1" x14ac:dyDescent="0.25">
      <c r="A462" s="232"/>
      <c r="B462" s="232"/>
      <c r="C462" s="232"/>
      <c r="D462" s="232"/>
      <c r="E462" s="232"/>
      <c r="F462" s="232"/>
      <c r="G462" s="232"/>
      <c r="H462" s="232"/>
      <c r="I462" s="232"/>
      <c r="J462" s="232"/>
      <c r="K462" s="232"/>
      <c r="L462" s="232"/>
      <c r="M462" s="232"/>
      <c r="N462" s="232"/>
      <c r="O462" s="232"/>
      <c r="P462" s="232"/>
      <c r="Q462" s="232"/>
      <c r="R462" s="232"/>
      <c r="S462" s="232"/>
      <c r="T462" s="232"/>
      <c r="U462" s="232"/>
      <c r="V462" s="232"/>
      <c r="W462" s="232"/>
      <c r="X462" s="232"/>
      <c r="Y462" s="232"/>
      <c r="Z462" s="232"/>
    </row>
    <row r="463" spans="1:26" ht="12.75" customHeight="1" x14ac:dyDescent="0.25">
      <c r="A463" s="232"/>
      <c r="B463" s="232"/>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c r="Z463" s="232"/>
    </row>
    <row r="464" spans="1:26" ht="12.75" customHeight="1" x14ac:dyDescent="0.25">
      <c r="A464" s="232"/>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c r="Z464" s="232"/>
    </row>
    <row r="465" spans="1:26" ht="12.75" customHeight="1" x14ac:dyDescent="0.25">
      <c r="A465" s="232"/>
      <c r="B465" s="232"/>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c r="Z465" s="232"/>
    </row>
    <row r="466" spans="1:26" ht="12.75" customHeight="1" x14ac:dyDescent="0.25">
      <c r="A466" s="232"/>
      <c r="B466" s="232"/>
      <c r="C466" s="232"/>
      <c r="D466" s="232"/>
      <c r="E466" s="232"/>
      <c r="F466" s="232"/>
      <c r="G466" s="232"/>
      <c r="H466" s="232"/>
      <c r="I466" s="232"/>
      <c r="J466" s="232"/>
      <c r="K466" s="232"/>
      <c r="L466" s="232"/>
      <c r="M466" s="232"/>
      <c r="N466" s="232"/>
      <c r="O466" s="232"/>
      <c r="P466" s="232"/>
      <c r="Q466" s="232"/>
      <c r="R466" s="232"/>
      <c r="S466" s="232"/>
      <c r="T466" s="232"/>
      <c r="U466" s="232"/>
      <c r="V466" s="232"/>
      <c r="W466" s="232"/>
      <c r="X466" s="232"/>
      <c r="Y466" s="232"/>
      <c r="Z466" s="232"/>
    </row>
    <row r="467" spans="1:26" ht="12.75" customHeight="1" x14ac:dyDescent="0.25">
      <c r="A467" s="232"/>
      <c r="B467" s="232"/>
      <c r="C467" s="232"/>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c r="Z467" s="232"/>
    </row>
    <row r="468" spans="1:26" ht="12.75" customHeight="1" x14ac:dyDescent="0.25">
      <c r="A468" s="232"/>
      <c r="B468" s="232"/>
      <c r="C468" s="232"/>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c r="Z468" s="232"/>
    </row>
    <row r="469" spans="1:26" ht="12.75" customHeight="1" x14ac:dyDescent="0.25">
      <c r="A469" s="232"/>
      <c r="B469" s="232"/>
      <c r="C469" s="232"/>
      <c r="D469" s="232"/>
      <c r="E469" s="232"/>
      <c r="F469" s="232"/>
      <c r="G469" s="232"/>
      <c r="H469" s="232"/>
      <c r="I469" s="232"/>
      <c r="J469" s="232"/>
      <c r="K469" s="232"/>
      <c r="L469" s="232"/>
      <c r="M469" s="232"/>
      <c r="N469" s="232"/>
      <c r="O469" s="232"/>
      <c r="P469" s="232"/>
      <c r="Q469" s="232"/>
      <c r="R469" s="232"/>
      <c r="S469" s="232"/>
      <c r="T469" s="232"/>
      <c r="U469" s="232"/>
      <c r="V469" s="232"/>
      <c r="W469" s="232"/>
      <c r="X469" s="232"/>
      <c r="Y469" s="232"/>
      <c r="Z469" s="232"/>
    </row>
    <row r="470" spans="1:26" ht="12.75" customHeight="1" x14ac:dyDescent="0.25">
      <c r="A470" s="232"/>
      <c r="B470" s="232"/>
      <c r="C470" s="232"/>
      <c r="D470" s="232"/>
      <c r="E470" s="232"/>
      <c r="F470" s="232"/>
      <c r="G470" s="232"/>
      <c r="H470" s="232"/>
      <c r="I470" s="232"/>
      <c r="J470" s="232"/>
      <c r="K470" s="232"/>
      <c r="L470" s="232"/>
      <c r="M470" s="232"/>
      <c r="N470" s="232"/>
      <c r="O470" s="232"/>
      <c r="P470" s="232"/>
      <c r="Q470" s="232"/>
      <c r="R470" s="232"/>
      <c r="S470" s="232"/>
      <c r="T470" s="232"/>
      <c r="U470" s="232"/>
      <c r="V470" s="232"/>
      <c r="W470" s="232"/>
      <c r="X470" s="232"/>
      <c r="Y470" s="232"/>
      <c r="Z470" s="232"/>
    </row>
    <row r="471" spans="1:26" ht="12.75" customHeight="1" x14ac:dyDescent="0.25">
      <c r="A471" s="232"/>
      <c r="B471" s="232"/>
      <c r="C471" s="232"/>
      <c r="D471" s="232"/>
      <c r="E471" s="232"/>
      <c r="F471" s="232"/>
      <c r="G471" s="232"/>
      <c r="H471" s="232"/>
      <c r="I471" s="232"/>
      <c r="J471" s="232"/>
      <c r="K471" s="232"/>
      <c r="L471" s="232"/>
      <c r="M471" s="232"/>
      <c r="N471" s="232"/>
      <c r="O471" s="232"/>
      <c r="P471" s="232"/>
      <c r="Q471" s="232"/>
      <c r="R471" s="232"/>
      <c r="S471" s="232"/>
      <c r="T471" s="232"/>
      <c r="U471" s="232"/>
      <c r="V471" s="232"/>
      <c r="W471" s="232"/>
      <c r="X471" s="232"/>
      <c r="Y471" s="232"/>
      <c r="Z471" s="232"/>
    </row>
    <row r="472" spans="1:26" ht="12.75" customHeight="1" x14ac:dyDescent="0.25">
      <c r="A472" s="232"/>
      <c r="B472" s="232"/>
      <c r="C472" s="232"/>
      <c r="D472" s="232"/>
      <c r="E472" s="232"/>
      <c r="F472" s="232"/>
      <c r="G472" s="232"/>
      <c r="H472" s="232"/>
      <c r="I472" s="232"/>
      <c r="J472" s="232"/>
      <c r="K472" s="232"/>
      <c r="L472" s="232"/>
      <c r="M472" s="232"/>
      <c r="N472" s="232"/>
      <c r="O472" s="232"/>
      <c r="P472" s="232"/>
      <c r="Q472" s="232"/>
      <c r="R472" s="232"/>
      <c r="S472" s="232"/>
      <c r="T472" s="232"/>
      <c r="U472" s="232"/>
      <c r="V472" s="232"/>
      <c r="W472" s="232"/>
      <c r="X472" s="232"/>
      <c r="Y472" s="232"/>
      <c r="Z472" s="232"/>
    </row>
    <row r="473" spans="1:26" ht="12.75" customHeight="1" x14ac:dyDescent="0.25">
      <c r="A473" s="232"/>
      <c r="B473" s="232"/>
      <c r="C473" s="232"/>
      <c r="D473" s="232"/>
      <c r="E473" s="232"/>
      <c r="F473" s="232"/>
      <c r="G473" s="232"/>
      <c r="H473" s="232"/>
      <c r="I473" s="232"/>
      <c r="J473" s="232"/>
      <c r="K473" s="232"/>
      <c r="L473" s="232"/>
      <c r="M473" s="232"/>
      <c r="N473" s="232"/>
      <c r="O473" s="232"/>
      <c r="P473" s="232"/>
      <c r="Q473" s="232"/>
      <c r="R473" s="232"/>
      <c r="S473" s="232"/>
      <c r="T473" s="232"/>
      <c r="U473" s="232"/>
      <c r="V473" s="232"/>
      <c r="W473" s="232"/>
      <c r="X473" s="232"/>
      <c r="Y473" s="232"/>
      <c r="Z473" s="232"/>
    </row>
    <row r="474" spans="1:26" ht="12.75" customHeight="1" x14ac:dyDescent="0.25">
      <c r="A474" s="232"/>
      <c r="B474" s="232"/>
      <c r="C474" s="232"/>
      <c r="D474" s="232"/>
      <c r="E474" s="232"/>
      <c r="F474" s="232"/>
      <c r="G474" s="232"/>
      <c r="H474" s="232"/>
      <c r="I474" s="232"/>
      <c r="J474" s="232"/>
      <c r="K474" s="232"/>
      <c r="L474" s="232"/>
      <c r="M474" s="232"/>
      <c r="N474" s="232"/>
      <c r="O474" s="232"/>
      <c r="P474" s="232"/>
      <c r="Q474" s="232"/>
      <c r="R474" s="232"/>
      <c r="S474" s="232"/>
      <c r="T474" s="232"/>
      <c r="U474" s="232"/>
      <c r="V474" s="232"/>
      <c r="W474" s="232"/>
      <c r="X474" s="232"/>
      <c r="Y474" s="232"/>
      <c r="Z474" s="232"/>
    </row>
    <row r="475" spans="1:26" ht="12.75" customHeight="1" x14ac:dyDescent="0.25">
      <c r="A475" s="232"/>
      <c r="B475" s="232"/>
      <c r="C475" s="232"/>
      <c r="D475" s="232"/>
      <c r="E475" s="232"/>
      <c r="F475" s="232"/>
      <c r="G475" s="232"/>
      <c r="H475" s="232"/>
      <c r="I475" s="232"/>
      <c r="J475" s="232"/>
      <c r="K475" s="232"/>
      <c r="L475" s="232"/>
      <c r="M475" s="232"/>
      <c r="N475" s="232"/>
      <c r="O475" s="232"/>
      <c r="P475" s="232"/>
      <c r="Q475" s="232"/>
      <c r="R475" s="232"/>
      <c r="S475" s="232"/>
      <c r="T475" s="232"/>
      <c r="U475" s="232"/>
      <c r="V475" s="232"/>
      <c r="W475" s="232"/>
      <c r="X475" s="232"/>
      <c r="Y475" s="232"/>
      <c r="Z475" s="232"/>
    </row>
    <row r="476" spans="1:26" ht="12.75" customHeight="1" x14ac:dyDescent="0.25">
      <c r="A476" s="232"/>
      <c r="B476" s="232"/>
      <c r="C476" s="232"/>
      <c r="D476" s="232"/>
      <c r="E476" s="232"/>
      <c r="F476" s="232"/>
      <c r="G476" s="232"/>
      <c r="H476" s="232"/>
      <c r="I476" s="232"/>
      <c r="J476" s="232"/>
      <c r="K476" s="232"/>
      <c r="L476" s="232"/>
      <c r="M476" s="232"/>
      <c r="N476" s="232"/>
      <c r="O476" s="232"/>
      <c r="P476" s="232"/>
      <c r="Q476" s="232"/>
      <c r="R476" s="232"/>
      <c r="S476" s="232"/>
      <c r="T476" s="232"/>
      <c r="U476" s="232"/>
      <c r="V476" s="232"/>
      <c r="W476" s="232"/>
      <c r="X476" s="232"/>
      <c r="Y476" s="232"/>
      <c r="Z476" s="232"/>
    </row>
    <row r="477" spans="1:26" ht="12.75" customHeight="1" x14ac:dyDescent="0.25">
      <c r="A477" s="232"/>
      <c r="B477" s="232"/>
      <c r="C477" s="232"/>
      <c r="D477" s="232"/>
      <c r="E477" s="232"/>
      <c r="F477" s="232"/>
      <c r="G477" s="232"/>
      <c r="H477" s="232"/>
      <c r="I477" s="232"/>
      <c r="J477" s="232"/>
      <c r="K477" s="232"/>
      <c r="L477" s="232"/>
      <c r="M477" s="232"/>
      <c r="N477" s="232"/>
      <c r="O477" s="232"/>
      <c r="P477" s="232"/>
      <c r="Q477" s="232"/>
      <c r="R477" s="232"/>
      <c r="S477" s="232"/>
      <c r="T477" s="232"/>
      <c r="U477" s="232"/>
      <c r="V477" s="232"/>
      <c r="W477" s="232"/>
      <c r="X477" s="232"/>
      <c r="Y477" s="232"/>
      <c r="Z477" s="232"/>
    </row>
    <row r="478" spans="1:26" ht="12.75" customHeight="1" x14ac:dyDescent="0.25">
      <c r="A478" s="232"/>
      <c r="B478" s="232"/>
      <c r="C478" s="232"/>
      <c r="D478" s="232"/>
      <c r="E478" s="232"/>
      <c r="F478" s="232"/>
      <c r="G478" s="232"/>
      <c r="H478" s="232"/>
      <c r="I478" s="232"/>
      <c r="J478" s="232"/>
      <c r="K478" s="232"/>
      <c r="L478" s="232"/>
      <c r="M478" s="232"/>
      <c r="N478" s="232"/>
      <c r="O478" s="232"/>
      <c r="P478" s="232"/>
      <c r="Q478" s="232"/>
      <c r="R478" s="232"/>
      <c r="S478" s="232"/>
      <c r="T478" s="232"/>
      <c r="U478" s="232"/>
      <c r="V478" s="232"/>
      <c r="W478" s="232"/>
      <c r="X478" s="232"/>
      <c r="Y478" s="232"/>
      <c r="Z478" s="232"/>
    </row>
    <row r="479" spans="1:26" ht="12.75" customHeight="1" x14ac:dyDescent="0.25">
      <c r="A479" s="232"/>
      <c r="B479" s="232"/>
      <c r="C479" s="232"/>
      <c r="D479" s="232"/>
      <c r="E479" s="232"/>
      <c r="F479" s="232"/>
      <c r="G479" s="232"/>
      <c r="H479" s="232"/>
      <c r="I479" s="232"/>
      <c r="J479" s="232"/>
      <c r="K479" s="232"/>
      <c r="L479" s="232"/>
      <c r="M479" s="232"/>
      <c r="N479" s="232"/>
      <c r="O479" s="232"/>
      <c r="P479" s="232"/>
      <c r="Q479" s="232"/>
      <c r="R479" s="232"/>
      <c r="S479" s="232"/>
      <c r="T479" s="232"/>
      <c r="U479" s="232"/>
      <c r="V479" s="232"/>
      <c r="W479" s="232"/>
      <c r="X479" s="232"/>
      <c r="Y479" s="232"/>
      <c r="Z479" s="232"/>
    </row>
    <row r="480" spans="1:26" ht="12.75" customHeight="1" x14ac:dyDescent="0.25">
      <c r="A480" s="232"/>
      <c r="B480" s="232"/>
      <c r="C480" s="232"/>
      <c r="D480" s="232"/>
      <c r="E480" s="232"/>
      <c r="F480" s="232"/>
      <c r="G480" s="232"/>
      <c r="H480" s="232"/>
      <c r="I480" s="232"/>
      <c r="J480" s="232"/>
      <c r="K480" s="232"/>
      <c r="L480" s="232"/>
      <c r="M480" s="232"/>
      <c r="N480" s="232"/>
      <c r="O480" s="232"/>
      <c r="P480" s="232"/>
      <c r="Q480" s="232"/>
      <c r="R480" s="232"/>
      <c r="S480" s="232"/>
      <c r="T480" s="232"/>
      <c r="U480" s="232"/>
      <c r="V480" s="232"/>
      <c r="W480" s="232"/>
      <c r="X480" s="232"/>
      <c r="Y480" s="232"/>
      <c r="Z480" s="232"/>
    </row>
    <row r="481" spans="1:26" ht="12.75" customHeight="1" x14ac:dyDescent="0.25">
      <c r="A481" s="232"/>
      <c r="B481" s="232"/>
      <c r="C481" s="232"/>
      <c r="D481" s="232"/>
      <c r="E481" s="232"/>
      <c r="F481" s="232"/>
      <c r="G481" s="232"/>
      <c r="H481" s="232"/>
      <c r="I481" s="232"/>
      <c r="J481" s="232"/>
      <c r="K481" s="232"/>
      <c r="L481" s="232"/>
      <c r="M481" s="232"/>
      <c r="N481" s="232"/>
      <c r="O481" s="232"/>
      <c r="P481" s="232"/>
      <c r="Q481" s="232"/>
      <c r="R481" s="232"/>
      <c r="S481" s="232"/>
      <c r="T481" s="232"/>
      <c r="U481" s="232"/>
      <c r="V481" s="232"/>
      <c r="W481" s="232"/>
      <c r="X481" s="232"/>
      <c r="Y481" s="232"/>
      <c r="Z481" s="232"/>
    </row>
    <row r="482" spans="1:26" ht="12.75" customHeight="1" x14ac:dyDescent="0.25">
      <c r="A482" s="232"/>
      <c r="B482" s="232"/>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row>
    <row r="483" spans="1:26" ht="12.75" customHeight="1" x14ac:dyDescent="0.25">
      <c r="A483" s="232"/>
      <c r="B483" s="232"/>
      <c r="C483" s="232"/>
      <c r="D483" s="232"/>
      <c r="E483" s="232"/>
      <c r="F483" s="232"/>
      <c r="G483" s="232"/>
      <c r="H483" s="232"/>
      <c r="I483" s="232"/>
      <c r="J483" s="232"/>
      <c r="K483" s="232"/>
      <c r="L483" s="232"/>
      <c r="M483" s="232"/>
      <c r="N483" s="232"/>
      <c r="O483" s="232"/>
      <c r="P483" s="232"/>
      <c r="Q483" s="232"/>
      <c r="R483" s="232"/>
      <c r="S483" s="232"/>
      <c r="T483" s="232"/>
      <c r="U483" s="232"/>
      <c r="V483" s="232"/>
      <c r="W483" s="232"/>
      <c r="X483" s="232"/>
      <c r="Y483" s="232"/>
      <c r="Z483" s="232"/>
    </row>
    <row r="484" spans="1:26" ht="12.75" customHeight="1" x14ac:dyDescent="0.25">
      <c r="A484" s="232"/>
      <c r="B484" s="232"/>
      <c r="C484" s="232"/>
      <c r="D484" s="232"/>
      <c r="E484" s="232"/>
      <c r="F484" s="232"/>
      <c r="G484" s="232"/>
      <c r="H484" s="232"/>
      <c r="I484" s="232"/>
      <c r="J484" s="232"/>
      <c r="K484" s="232"/>
      <c r="L484" s="232"/>
      <c r="M484" s="232"/>
      <c r="N484" s="232"/>
      <c r="O484" s="232"/>
      <c r="P484" s="232"/>
      <c r="Q484" s="232"/>
      <c r="R484" s="232"/>
      <c r="S484" s="232"/>
      <c r="T484" s="232"/>
      <c r="U484" s="232"/>
      <c r="V484" s="232"/>
      <c r="W484" s="232"/>
      <c r="X484" s="232"/>
      <c r="Y484" s="232"/>
      <c r="Z484" s="232"/>
    </row>
    <row r="485" spans="1:26" ht="12.75" customHeight="1" x14ac:dyDescent="0.25">
      <c r="A485" s="232"/>
      <c r="B485" s="232"/>
      <c r="C485" s="232"/>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c r="Z485" s="232"/>
    </row>
    <row r="486" spans="1:26" ht="12.75" customHeight="1" x14ac:dyDescent="0.25">
      <c r="A486" s="232"/>
      <c r="B486" s="232"/>
      <c r="C486" s="232"/>
      <c r="D486" s="232"/>
      <c r="E486" s="232"/>
      <c r="F486" s="232"/>
      <c r="G486" s="232"/>
      <c r="H486" s="232"/>
      <c r="I486" s="232"/>
      <c r="J486" s="232"/>
      <c r="K486" s="232"/>
      <c r="L486" s="232"/>
      <c r="M486" s="232"/>
      <c r="N486" s="232"/>
      <c r="O486" s="232"/>
      <c r="P486" s="232"/>
      <c r="Q486" s="232"/>
      <c r="R486" s="232"/>
      <c r="S486" s="232"/>
      <c r="T486" s="232"/>
      <c r="U486" s="232"/>
      <c r="V486" s="232"/>
      <c r="W486" s="232"/>
      <c r="X486" s="232"/>
      <c r="Y486" s="232"/>
      <c r="Z486" s="232"/>
    </row>
    <row r="487" spans="1:26" ht="12.75" customHeight="1" x14ac:dyDescent="0.25">
      <c r="A487" s="232"/>
      <c r="B487" s="232"/>
      <c r="C487" s="232"/>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c r="Z487" s="232"/>
    </row>
    <row r="488" spans="1:26" ht="12.75" customHeight="1" x14ac:dyDescent="0.25">
      <c r="A488" s="232"/>
      <c r="B488" s="232"/>
      <c r="C488" s="232"/>
      <c r="D488" s="232"/>
      <c r="E488" s="232"/>
      <c r="F488" s="232"/>
      <c r="G488" s="232"/>
      <c r="H488" s="232"/>
      <c r="I488" s="232"/>
      <c r="J488" s="232"/>
      <c r="K488" s="232"/>
      <c r="L488" s="232"/>
      <c r="M488" s="232"/>
      <c r="N488" s="232"/>
      <c r="O488" s="232"/>
      <c r="P488" s="232"/>
      <c r="Q488" s="232"/>
      <c r="R488" s="232"/>
      <c r="S488" s="232"/>
      <c r="T488" s="232"/>
      <c r="U488" s="232"/>
      <c r="V488" s="232"/>
      <c r="W488" s="232"/>
      <c r="X488" s="232"/>
      <c r="Y488" s="232"/>
      <c r="Z488" s="232"/>
    </row>
    <row r="489" spans="1:26" ht="12.75" customHeight="1" x14ac:dyDescent="0.25">
      <c r="A489" s="232"/>
      <c r="B489" s="232"/>
      <c r="C489" s="232"/>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c r="Z489" s="232"/>
    </row>
    <row r="490" spans="1:26" ht="12.75" customHeight="1" x14ac:dyDescent="0.25">
      <c r="A490" s="232"/>
      <c r="B490" s="232"/>
      <c r="C490" s="232"/>
      <c r="D490" s="232"/>
      <c r="E490" s="232"/>
      <c r="F490" s="232"/>
      <c r="G490" s="232"/>
      <c r="H490" s="232"/>
      <c r="I490" s="232"/>
      <c r="J490" s="232"/>
      <c r="K490" s="232"/>
      <c r="L490" s="232"/>
      <c r="M490" s="232"/>
      <c r="N490" s="232"/>
      <c r="O490" s="232"/>
      <c r="P490" s="232"/>
      <c r="Q490" s="232"/>
      <c r="R490" s="232"/>
      <c r="S490" s="232"/>
      <c r="T490" s="232"/>
      <c r="U490" s="232"/>
      <c r="V490" s="232"/>
      <c r="W490" s="232"/>
      <c r="X490" s="232"/>
      <c r="Y490" s="232"/>
      <c r="Z490" s="232"/>
    </row>
    <row r="491" spans="1:26" ht="12.75" customHeight="1" x14ac:dyDescent="0.25">
      <c r="A491" s="232"/>
      <c r="B491" s="232"/>
      <c r="C491" s="232"/>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c r="Z491" s="232"/>
    </row>
    <row r="492" spans="1:26" ht="12.75" customHeight="1" x14ac:dyDescent="0.25">
      <c r="A492" s="232"/>
      <c r="B492" s="232"/>
      <c r="C492" s="232"/>
      <c r="D492" s="232"/>
      <c r="E492" s="232"/>
      <c r="F492" s="232"/>
      <c r="G492" s="232"/>
      <c r="H492" s="232"/>
      <c r="I492" s="232"/>
      <c r="J492" s="232"/>
      <c r="K492" s="232"/>
      <c r="L492" s="232"/>
      <c r="M492" s="232"/>
      <c r="N492" s="232"/>
      <c r="O492" s="232"/>
      <c r="P492" s="232"/>
      <c r="Q492" s="232"/>
      <c r="R492" s="232"/>
      <c r="S492" s="232"/>
      <c r="T492" s="232"/>
      <c r="U492" s="232"/>
      <c r="V492" s="232"/>
      <c r="W492" s="232"/>
      <c r="X492" s="232"/>
      <c r="Y492" s="232"/>
      <c r="Z492" s="232"/>
    </row>
    <row r="493" spans="1:26" ht="12.75" customHeight="1" x14ac:dyDescent="0.25">
      <c r="A493" s="232"/>
      <c r="B493" s="232"/>
      <c r="C493" s="232"/>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c r="Z493" s="232"/>
    </row>
    <row r="494" spans="1:26" ht="12.75" customHeight="1" x14ac:dyDescent="0.25">
      <c r="A494" s="232"/>
      <c r="B494" s="232"/>
      <c r="C494" s="232"/>
      <c r="D494" s="232"/>
      <c r="E494" s="232"/>
      <c r="F494" s="232"/>
      <c r="G494" s="232"/>
      <c r="H494" s="232"/>
      <c r="I494" s="232"/>
      <c r="J494" s="232"/>
      <c r="K494" s="232"/>
      <c r="L494" s="232"/>
      <c r="M494" s="232"/>
      <c r="N494" s="232"/>
      <c r="O494" s="232"/>
      <c r="P494" s="232"/>
      <c r="Q494" s="232"/>
      <c r="R494" s="232"/>
      <c r="S494" s="232"/>
      <c r="T494" s="232"/>
      <c r="U494" s="232"/>
      <c r="V494" s="232"/>
      <c r="W494" s="232"/>
      <c r="X494" s="232"/>
      <c r="Y494" s="232"/>
      <c r="Z494" s="232"/>
    </row>
    <row r="495" spans="1:26" ht="12.75" customHeight="1" x14ac:dyDescent="0.25">
      <c r="A495" s="232"/>
      <c r="B495" s="232"/>
      <c r="C495" s="232"/>
      <c r="D495" s="232"/>
      <c r="E495" s="232"/>
      <c r="F495" s="232"/>
      <c r="G495" s="232"/>
      <c r="H495" s="232"/>
      <c r="I495" s="232"/>
      <c r="J495" s="232"/>
      <c r="K495" s="232"/>
      <c r="L495" s="232"/>
      <c r="M495" s="232"/>
      <c r="N495" s="232"/>
      <c r="O495" s="232"/>
      <c r="P495" s="232"/>
      <c r="Q495" s="232"/>
      <c r="R495" s="232"/>
      <c r="S495" s="232"/>
      <c r="T495" s="232"/>
      <c r="U495" s="232"/>
      <c r="V495" s="232"/>
      <c r="W495" s="232"/>
      <c r="X495" s="232"/>
      <c r="Y495" s="232"/>
      <c r="Z495" s="232"/>
    </row>
    <row r="496" spans="1:26" ht="12.75" customHeight="1" x14ac:dyDescent="0.25">
      <c r="A496" s="232"/>
      <c r="B496" s="232"/>
      <c r="C496" s="232"/>
      <c r="D496" s="232"/>
      <c r="E496" s="232"/>
      <c r="F496" s="232"/>
      <c r="G496" s="232"/>
      <c r="H496" s="232"/>
      <c r="I496" s="232"/>
      <c r="J496" s="232"/>
      <c r="K496" s="232"/>
      <c r="L496" s="232"/>
      <c r="M496" s="232"/>
      <c r="N496" s="232"/>
      <c r="O496" s="232"/>
      <c r="P496" s="232"/>
      <c r="Q496" s="232"/>
      <c r="R496" s="232"/>
      <c r="S496" s="232"/>
      <c r="T496" s="232"/>
      <c r="U496" s="232"/>
      <c r="V496" s="232"/>
      <c r="W496" s="232"/>
      <c r="X496" s="232"/>
      <c r="Y496" s="232"/>
      <c r="Z496" s="232"/>
    </row>
    <row r="497" spans="1:26" ht="12.75" customHeight="1" x14ac:dyDescent="0.25">
      <c r="A497" s="232"/>
      <c r="B497" s="232"/>
      <c r="C497" s="232"/>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c r="Z497" s="232"/>
    </row>
    <row r="498" spans="1:26" ht="12.75" customHeight="1" x14ac:dyDescent="0.25">
      <c r="A498" s="232"/>
      <c r="B498" s="232"/>
      <c r="C498" s="232"/>
      <c r="D498" s="232"/>
      <c r="E498" s="232"/>
      <c r="F498" s="232"/>
      <c r="G498" s="232"/>
      <c r="H498" s="232"/>
      <c r="I498" s="232"/>
      <c r="J498" s="232"/>
      <c r="K498" s="232"/>
      <c r="L498" s="232"/>
      <c r="M498" s="232"/>
      <c r="N498" s="232"/>
      <c r="O498" s="232"/>
      <c r="P498" s="232"/>
      <c r="Q498" s="232"/>
      <c r="R498" s="232"/>
      <c r="S498" s="232"/>
      <c r="T498" s="232"/>
      <c r="U498" s="232"/>
      <c r="V498" s="232"/>
      <c r="W498" s="232"/>
      <c r="X498" s="232"/>
      <c r="Y498" s="232"/>
      <c r="Z498" s="232"/>
    </row>
    <row r="499" spans="1:26" ht="12.75" customHeight="1" x14ac:dyDescent="0.25">
      <c r="A499" s="232"/>
      <c r="B499" s="232"/>
      <c r="C499" s="232"/>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c r="Z499" s="232"/>
    </row>
    <row r="500" spans="1:26" ht="12.75" customHeight="1" x14ac:dyDescent="0.25">
      <c r="A500" s="232"/>
      <c r="B500" s="232"/>
      <c r="C500" s="232"/>
      <c r="D500" s="232"/>
      <c r="E500" s="232"/>
      <c r="F500" s="232"/>
      <c r="G500" s="232"/>
      <c r="H500" s="232"/>
      <c r="I500" s="232"/>
      <c r="J500" s="232"/>
      <c r="K500" s="232"/>
      <c r="L500" s="232"/>
      <c r="M500" s="232"/>
      <c r="N500" s="232"/>
      <c r="O500" s="232"/>
      <c r="P500" s="232"/>
      <c r="Q500" s="232"/>
      <c r="R500" s="232"/>
      <c r="S500" s="232"/>
      <c r="T500" s="232"/>
      <c r="U500" s="232"/>
      <c r="V500" s="232"/>
      <c r="W500" s="232"/>
      <c r="X500" s="232"/>
      <c r="Y500" s="232"/>
      <c r="Z500" s="232"/>
    </row>
    <row r="501" spans="1:26" ht="12.75" customHeight="1" x14ac:dyDescent="0.25">
      <c r="A501" s="232"/>
      <c r="B501" s="232"/>
      <c r="C501" s="232"/>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c r="Z501" s="232"/>
    </row>
    <row r="502" spans="1:26" ht="12.75" customHeight="1" x14ac:dyDescent="0.25">
      <c r="A502" s="232"/>
      <c r="B502" s="232"/>
      <c r="C502" s="232"/>
      <c r="D502" s="232"/>
      <c r="E502" s="232"/>
      <c r="F502" s="232"/>
      <c r="G502" s="232"/>
      <c r="H502" s="232"/>
      <c r="I502" s="232"/>
      <c r="J502" s="232"/>
      <c r="K502" s="232"/>
      <c r="L502" s="232"/>
      <c r="M502" s="232"/>
      <c r="N502" s="232"/>
      <c r="O502" s="232"/>
      <c r="P502" s="232"/>
      <c r="Q502" s="232"/>
      <c r="R502" s="232"/>
      <c r="S502" s="232"/>
      <c r="T502" s="232"/>
      <c r="U502" s="232"/>
      <c r="V502" s="232"/>
      <c r="W502" s="232"/>
      <c r="X502" s="232"/>
      <c r="Y502" s="232"/>
      <c r="Z502" s="232"/>
    </row>
    <row r="503" spans="1:26" ht="12.75" customHeight="1" x14ac:dyDescent="0.25">
      <c r="A503" s="232"/>
      <c r="B503" s="232"/>
      <c r="C503" s="232"/>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c r="Z503" s="232"/>
    </row>
    <row r="504" spans="1:26" ht="12.75" customHeight="1" x14ac:dyDescent="0.25">
      <c r="A504" s="232"/>
      <c r="B504" s="232"/>
      <c r="C504" s="232"/>
      <c r="D504" s="232"/>
      <c r="E504" s="232"/>
      <c r="F504" s="232"/>
      <c r="G504" s="232"/>
      <c r="H504" s="232"/>
      <c r="I504" s="232"/>
      <c r="J504" s="232"/>
      <c r="K504" s="232"/>
      <c r="L504" s="232"/>
      <c r="M504" s="232"/>
      <c r="N504" s="232"/>
      <c r="O504" s="232"/>
      <c r="P504" s="232"/>
      <c r="Q504" s="232"/>
      <c r="R504" s="232"/>
      <c r="S504" s="232"/>
      <c r="T504" s="232"/>
      <c r="U504" s="232"/>
      <c r="V504" s="232"/>
      <c r="W504" s="232"/>
      <c r="X504" s="232"/>
      <c r="Y504" s="232"/>
      <c r="Z504" s="232"/>
    </row>
    <row r="505" spans="1:26" ht="12.75" customHeight="1" x14ac:dyDescent="0.25">
      <c r="A505" s="232"/>
      <c r="B505" s="232"/>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row>
    <row r="506" spans="1:26" ht="12.75" customHeight="1" x14ac:dyDescent="0.25">
      <c r="A506" s="232"/>
      <c r="B506" s="232"/>
      <c r="C506" s="232"/>
      <c r="D506" s="232"/>
      <c r="E506" s="232"/>
      <c r="F506" s="232"/>
      <c r="G506" s="232"/>
      <c r="H506" s="232"/>
      <c r="I506" s="232"/>
      <c r="J506" s="232"/>
      <c r="K506" s="232"/>
      <c r="L506" s="232"/>
      <c r="M506" s="232"/>
      <c r="N506" s="232"/>
      <c r="O506" s="232"/>
      <c r="P506" s="232"/>
      <c r="Q506" s="232"/>
      <c r="R506" s="232"/>
      <c r="S506" s="232"/>
      <c r="T506" s="232"/>
      <c r="U506" s="232"/>
      <c r="V506" s="232"/>
      <c r="W506" s="232"/>
      <c r="X506" s="232"/>
      <c r="Y506" s="232"/>
      <c r="Z506" s="232"/>
    </row>
    <row r="507" spans="1:26" ht="12.75" customHeight="1" x14ac:dyDescent="0.25">
      <c r="A507" s="232"/>
      <c r="B507" s="232"/>
      <c r="C507" s="232"/>
      <c r="D507" s="232"/>
      <c r="E507" s="232"/>
      <c r="F507" s="232"/>
      <c r="G507" s="232"/>
      <c r="H507" s="232"/>
      <c r="I507" s="232"/>
      <c r="J507" s="232"/>
      <c r="K507" s="232"/>
      <c r="L507" s="232"/>
      <c r="M507" s="232"/>
      <c r="N507" s="232"/>
      <c r="O507" s="232"/>
      <c r="P507" s="232"/>
      <c r="Q507" s="232"/>
      <c r="R507" s="232"/>
      <c r="S507" s="232"/>
      <c r="T507" s="232"/>
      <c r="U507" s="232"/>
      <c r="V507" s="232"/>
      <c r="W507" s="232"/>
      <c r="X507" s="232"/>
      <c r="Y507" s="232"/>
      <c r="Z507" s="232"/>
    </row>
    <row r="508" spans="1:26" ht="12.75" customHeight="1" x14ac:dyDescent="0.25">
      <c r="A508" s="232"/>
      <c r="B508" s="232"/>
      <c r="C508" s="232"/>
      <c r="D508" s="232"/>
      <c r="E508" s="232"/>
      <c r="F508" s="232"/>
      <c r="G508" s="232"/>
      <c r="H508" s="232"/>
      <c r="I508" s="232"/>
      <c r="J508" s="232"/>
      <c r="K508" s="232"/>
      <c r="L508" s="232"/>
      <c r="M508" s="232"/>
      <c r="N508" s="232"/>
      <c r="O508" s="232"/>
      <c r="P508" s="232"/>
      <c r="Q508" s="232"/>
      <c r="R508" s="232"/>
      <c r="S508" s="232"/>
      <c r="T508" s="232"/>
      <c r="U508" s="232"/>
      <c r="V508" s="232"/>
      <c r="W508" s="232"/>
      <c r="X508" s="232"/>
      <c r="Y508" s="232"/>
      <c r="Z508" s="232"/>
    </row>
    <row r="509" spans="1:26" ht="12.75" customHeight="1" x14ac:dyDescent="0.25">
      <c r="A509" s="232"/>
      <c r="B509" s="232"/>
      <c r="C509" s="232"/>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c r="Z509" s="232"/>
    </row>
    <row r="510" spans="1:26" ht="12.75" customHeight="1" x14ac:dyDescent="0.25">
      <c r="A510" s="232"/>
      <c r="B510" s="232"/>
      <c r="C510" s="232"/>
      <c r="D510" s="232"/>
      <c r="E510" s="232"/>
      <c r="F510" s="232"/>
      <c r="G510" s="232"/>
      <c r="H510" s="232"/>
      <c r="I510" s="232"/>
      <c r="J510" s="232"/>
      <c r="K510" s="232"/>
      <c r="L510" s="232"/>
      <c r="M510" s="232"/>
      <c r="N510" s="232"/>
      <c r="O510" s="232"/>
      <c r="P510" s="232"/>
      <c r="Q510" s="232"/>
      <c r="R510" s="232"/>
      <c r="S510" s="232"/>
      <c r="T510" s="232"/>
      <c r="U510" s="232"/>
      <c r="V510" s="232"/>
      <c r="W510" s="232"/>
      <c r="X510" s="232"/>
      <c r="Y510" s="232"/>
      <c r="Z510" s="232"/>
    </row>
    <row r="511" spans="1:26" ht="12.75" customHeight="1" x14ac:dyDescent="0.25">
      <c r="A511" s="232"/>
      <c r="B511" s="232"/>
      <c r="C511" s="232"/>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row>
    <row r="512" spans="1:26" ht="12.75" customHeight="1" x14ac:dyDescent="0.25">
      <c r="A512" s="232"/>
      <c r="B512" s="232"/>
      <c r="C512" s="232"/>
      <c r="D512" s="232"/>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row>
    <row r="513" spans="1:26" ht="12.75" customHeight="1" x14ac:dyDescent="0.25">
      <c r="A513" s="232"/>
      <c r="B513" s="232"/>
      <c r="C513" s="232"/>
      <c r="D513" s="232"/>
      <c r="E513" s="232"/>
      <c r="F513" s="232"/>
      <c r="G513" s="232"/>
      <c r="H513" s="232"/>
      <c r="I513" s="232"/>
      <c r="J513" s="232"/>
      <c r="K513" s="232"/>
      <c r="L513" s="232"/>
      <c r="M513" s="232"/>
      <c r="N513" s="232"/>
      <c r="O513" s="232"/>
      <c r="P513" s="232"/>
      <c r="Q513" s="232"/>
      <c r="R513" s="232"/>
      <c r="S513" s="232"/>
      <c r="T513" s="232"/>
      <c r="U513" s="232"/>
      <c r="V513" s="232"/>
      <c r="W513" s="232"/>
      <c r="X513" s="232"/>
      <c r="Y513" s="232"/>
      <c r="Z513" s="232"/>
    </row>
    <row r="514" spans="1:26" ht="12.75" customHeight="1" x14ac:dyDescent="0.25">
      <c r="A514" s="232"/>
      <c r="B514" s="232"/>
      <c r="C514" s="232"/>
      <c r="D514" s="232"/>
      <c r="E514" s="232"/>
      <c r="F514" s="232"/>
      <c r="G514" s="232"/>
      <c r="H514" s="232"/>
      <c r="I514" s="232"/>
      <c r="J514" s="232"/>
      <c r="K514" s="232"/>
      <c r="L514" s="232"/>
      <c r="M514" s="232"/>
      <c r="N514" s="232"/>
      <c r="O514" s="232"/>
      <c r="P514" s="232"/>
      <c r="Q514" s="232"/>
      <c r="R514" s="232"/>
      <c r="S514" s="232"/>
      <c r="T514" s="232"/>
      <c r="U514" s="232"/>
      <c r="V514" s="232"/>
      <c r="W514" s="232"/>
      <c r="X514" s="232"/>
      <c r="Y514" s="232"/>
      <c r="Z514" s="232"/>
    </row>
    <row r="515" spans="1:26" ht="12.75" customHeight="1" x14ac:dyDescent="0.25">
      <c r="A515" s="232"/>
      <c r="B515" s="232"/>
      <c r="C515" s="232"/>
      <c r="D515" s="232"/>
      <c r="E515" s="232"/>
      <c r="F515" s="232"/>
      <c r="G515" s="232"/>
      <c r="H515" s="232"/>
      <c r="I515" s="232"/>
      <c r="J515" s="232"/>
      <c r="K515" s="232"/>
      <c r="L515" s="232"/>
      <c r="M515" s="232"/>
      <c r="N515" s="232"/>
      <c r="O515" s="232"/>
      <c r="P515" s="232"/>
      <c r="Q515" s="232"/>
      <c r="R515" s="232"/>
      <c r="S515" s="232"/>
      <c r="T515" s="232"/>
      <c r="U515" s="232"/>
      <c r="V515" s="232"/>
      <c r="W515" s="232"/>
      <c r="X515" s="232"/>
      <c r="Y515" s="232"/>
      <c r="Z515" s="232"/>
    </row>
    <row r="516" spans="1:26" ht="12.75" customHeight="1" x14ac:dyDescent="0.25">
      <c r="A516" s="232"/>
      <c r="B516" s="232"/>
      <c r="C516" s="232"/>
      <c r="D516" s="232"/>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row>
    <row r="517" spans="1:26" ht="12.75" customHeight="1" x14ac:dyDescent="0.25">
      <c r="A517" s="232"/>
      <c r="B517" s="232"/>
      <c r="C517" s="232"/>
      <c r="D517" s="232"/>
      <c r="E517" s="232"/>
      <c r="F517" s="232"/>
      <c r="G517" s="232"/>
      <c r="H517" s="232"/>
      <c r="I517" s="232"/>
      <c r="J517" s="232"/>
      <c r="K517" s="232"/>
      <c r="L517" s="232"/>
      <c r="M517" s="232"/>
      <c r="N517" s="232"/>
      <c r="O517" s="232"/>
      <c r="P517" s="232"/>
      <c r="Q517" s="232"/>
      <c r="R517" s="232"/>
      <c r="S517" s="232"/>
      <c r="T517" s="232"/>
      <c r="U517" s="232"/>
      <c r="V517" s="232"/>
      <c r="W517" s="232"/>
      <c r="X517" s="232"/>
      <c r="Y517" s="232"/>
      <c r="Z517" s="232"/>
    </row>
    <row r="518" spans="1:26" ht="12.75" customHeight="1" x14ac:dyDescent="0.25">
      <c r="A518" s="232"/>
      <c r="B518" s="232"/>
      <c r="C518" s="232"/>
      <c r="D518" s="232"/>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row>
    <row r="519" spans="1:26" ht="12.75" customHeight="1" x14ac:dyDescent="0.25">
      <c r="A519" s="232"/>
      <c r="B519" s="232"/>
      <c r="C519" s="232"/>
      <c r="D519" s="232"/>
      <c r="E519" s="232"/>
      <c r="F519" s="232"/>
      <c r="G519" s="232"/>
      <c r="H519" s="232"/>
      <c r="I519" s="232"/>
      <c r="J519" s="232"/>
      <c r="K519" s="232"/>
      <c r="L519" s="232"/>
      <c r="M519" s="232"/>
      <c r="N519" s="232"/>
      <c r="O519" s="232"/>
      <c r="P519" s="232"/>
      <c r="Q519" s="232"/>
      <c r="R519" s="232"/>
      <c r="S519" s="232"/>
      <c r="T519" s="232"/>
      <c r="U519" s="232"/>
      <c r="V519" s="232"/>
      <c r="W519" s="232"/>
      <c r="X519" s="232"/>
      <c r="Y519" s="232"/>
      <c r="Z519" s="232"/>
    </row>
    <row r="520" spans="1:26" ht="12.75" customHeight="1" x14ac:dyDescent="0.25">
      <c r="A520" s="232"/>
      <c r="B520" s="232"/>
      <c r="C520" s="232"/>
      <c r="D520" s="232"/>
      <c r="E520" s="232"/>
      <c r="F520" s="232"/>
      <c r="G520" s="232"/>
      <c r="H520" s="232"/>
      <c r="I520" s="232"/>
      <c r="J520" s="232"/>
      <c r="K520" s="232"/>
      <c r="L520" s="232"/>
      <c r="M520" s="232"/>
      <c r="N520" s="232"/>
      <c r="O520" s="232"/>
      <c r="P520" s="232"/>
      <c r="Q520" s="232"/>
      <c r="R520" s="232"/>
      <c r="S520" s="232"/>
      <c r="T520" s="232"/>
      <c r="U520" s="232"/>
      <c r="V520" s="232"/>
      <c r="W520" s="232"/>
      <c r="X520" s="232"/>
      <c r="Y520" s="232"/>
      <c r="Z520" s="232"/>
    </row>
    <row r="521" spans="1:26" ht="12.75" customHeight="1" x14ac:dyDescent="0.25">
      <c r="A521" s="232"/>
      <c r="B521" s="232"/>
      <c r="C521" s="232"/>
      <c r="D521" s="232"/>
      <c r="E521" s="232"/>
      <c r="F521" s="232"/>
      <c r="G521" s="232"/>
      <c r="H521" s="232"/>
      <c r="I521" s="232"/>
      <c r="J521" s="232"/>
      <c r="K521" s="232"/>
      <c r="L521" s="232"/>
      <c r="M521" s="232"/>
      <c r="N521" s="232"/>
      <c r="O521" s="232"/>
      <c r="P521" s="232"/>
      <c r="Q521" s="232"/>
      <c r="R521" s="232"/>
      <c r="S521" s="232"/>
      <c r="T521" s="232"/>
      <c r="U521" s="232"/>
      <c r="V521" s="232"/>
      <c r="W521" s="232"/>
      <c r="X521" s="232"/>
      <c r="Y521" s="232"/>
      <c r="Z521" s="232"/>
    </row>
    <row r="522" spans="1:26" ht="12.75" customHeight="1" x14ac:dyDescent="0.25">
      <c r="A522" s="232"/>
      <c r="B522" s="232"/>
      <c r="C522" s="232"/>
      <c r="D522" s="232"/>
      <c r="E522" s="232"/>
      <c r="F522" s="232"/>
      <c r="G522" s="232"/>
      <c r="H522" s="232"/>
      <c r="I522" s="232"/>
      <c r="J522" s="232"/>
      <c r="K522" s="232"/>
      <c r="L522" s="232"/>
      <c r="M522" s="232"/>
      <c r="N522" s="232"/>
      <c r="O522" s="232"/>
      <c r="P522" s="232"/>
      <c r="Q522" s="232"/>
      <c r="R522" s="232"/>
      <c r="S522" s="232"/>
      <c r="T522" s="232"/>
      <c r="U522" s="232"/>
      <c r="V522" s="232"/>
      <c r="W522" s="232"/>
      <c r="X522" s="232"/>
      <c r="Y522" s="232"/>
      <c r="Z522" s="232"/>
    </row>
    <row r="523" spans="1:26" ht="12.75" customHeight="1" x14ac:dyDescent="0.25">
      <c r="A523" s="232"/>
      <c r="B523" s="232"/>
      <c r="C523" s="232"/>
      <c r="D523" s="232"/>
      <c r="E523" s="232"/>
      <c r="F523" s="232"/>
      <c r="G523" s="232"/>
      <c r="H523" s="232"/>
      <c r="I523" s="232"/>
      <c r="J523" s="232"/>
      <c r="K523" s="232"/>
      <c r="L523" s="232"/>
      <c r="M523" s="232"/>
      <c r="N523" s="232"/>
      <c r="O523" s="232"/>
      <c r="P523" s="232"/>
      <c r="Q523" s="232"/>
      <c r="R523" s="232"/>
      <c r="S523" s="232"/>
      <c r="T523" s="232"/>
      <c r="U523" s="232"/>
      <c r="V523" s="232"/>
      <c r="W523" s="232"/>
      <c r="X523" s="232"/>
      <c r="Y523" s="232"/>
      <c r="Z523" s="232"/>
    </row>
    <row r="524" spans="1:26" ht="12.75" customHeight="1" x14ac:dyDescent="0.25">
      <c r="A524" s="232"/>
      <c r="B524" s="232"/>
      <c r="C524" s="232"/>
      <c r="D524" s="232"/>
      <c r="E524" s="232"/>
      <c r="F524" s="232"/>
      <c r="G524" s="232"/>
      <c r="H524" s="232"/>
      <c r="I524" s="232"/>
      <c r="J524" s="232"/>
      <c r="K524" s="232"/>
      <c r="L524" s="232"/>
      <c r="M524" s="232"/>
      <c r="N524" s="232"/>
      <c r="O524" s="232"/>
      <c r="P524" s="232"/>
      <c r="Q524" s="232"/>
      <c r="R524" s="232"/>
      <c r="S524" s="232"/>
      <c r="T524" s="232"/>
      <c r="U524" s="232"/>
      <c r="V524" s="232"/>
      <c r="W524" s="232"/>
      <c r="X524" s="232"/>
      <c r="Y524" s="232"/>
      <c r="Z524" s="232"/>
    </row>
    <row r="525" spans="1:26" ht="12.75" customHeight="1" x14ac:dyDescent="0.25">
      <c r="A525" s="232"/>
      <c r="B525" s="232"/>
      <c r="C525" s="232"/>
      <c r="D525" s="232"/>
      <c r="E525" s="232"/>
      <c r="F525" s="232"/>
      <c r="G525" s="232"/>
      <c r="H525" s="232"/>
      <c r="I525" s="232"/>
      <c r="J525" s="232"/>
      <c r="K525" s="232"/>
      <c r="L525" s="232"/>
      <c r="M525" s="232"/>
      <c r="N525" s="232"/>
      <c r="O525" s="232"/>
      <c r="P525" s="232"/>
      <c r="Q525" s="232"/>
      <c r="R525" s="232"/>
      <c r="S525" s="232"/>
      <c r="T525" s="232"/>
      <c r="U525" s="232"/>
      <c r="V525" s="232"/>
      <c r="W525" s="232"/>
      <c r="X525" s="232"/>
      <c r="Y525" s="232"/>
      <c r="Z525" s="232"/>
    </row>
    <row r="526" spans="1:26" ht="12.75" customHeight="1" x14ac:dyDescent="0.25">
      <c r="A526" s="232"/>
      <c r="B526" s="232"/>
      <c r="C526" s="232"/>
      <c r="D526" s="232"/>
      <c r="E526" s="232"/>
      <c r="F526" s="232"/>
      <c r="G526" s="232"/>
      <c r="H526" s="232"/>
      <c r="I526" s="232"/>
      <c r="J526" s="232"/>
      <c r="K526" s="232"/>
      <c r="L526" s="232"/>
      <c r="M526" s="232"/>
      <c r="N526" s="232"/>
      <c r="O526" s="232"/>
      <c r="P526" s="232"/>
      <c r="Q526" s="232"/>
      <c r="R526" s="232"/>
      <c r="S526" s="232"/>
      <c r="T526" s="232"/>
      <c r="U526" s="232"/>
      <c r="V526" s="232"/>
      <c r="W526" s="232"/>
      <c r="X526" s="232"/>
      <c r="Y526" s="232"/>
      <c r="Z526" s="232"/>
    </row>
    <row r="527" spans="1:26" ht="12.75" customHeight="1" x14ac:dyDescent="0.25">
      <c r="A527" s="232"/>
      <c r="B527" s="232"/>
      <c r="C527" s="232"/>
      <c r="D527" s="232"/>
      <c r="E527" s="232"/>
      <c r="F527" s="232"/>
      <c r="G527" s="232"/>
      <c r="H527" s="232"/>
      <c r="I527" s="232"/>
      <c r="J527" s="232"/>
      <c r="K527" s="232"/>
      <c r="L527" s="232"/>
      <c r="M527" s="232"/>
      <c r="N527" s="232"/>
      <c r="O527" s="232"/>
      <c r="P527" s="232"/>
      <c r="Q527" s="232"/>
      <c r="R527" s="232"/>
      <c r="S527" s="232"/>
      <c r="T527" s="232"/>
      <c r="U527" s="232"/>
      <c r="V527" s="232"/>
      <c r="W527" s="232"/>
      <c r="X527" s="232"/>
      <c r="Y527" s="232"/>
      <c r="Z527" s="232"/>
    </row>
    <row r="528" spans="1:26" ht="12.75" customHeight="1" x14ac:dyDescent="0.25">
      <c r="A528" s="232"/>
      <c r="B528" s="232"/>
      <c r="C528" s="232"/>
      <c r="D528" s="232"/>
      <c r="E528" s="232"/>
      <c r="F528" s="232"/>
      <c r="G528" s="232"/>
      <c r="H528" s="232"/>
      <c r="I528" s="232"/>
      <c r="J528" s="232"/>
      <c r="K528" s="232"/>
      <c r="L528" s="232"/>
      <c r="M528" s="232"/>
      <c r="N528" s="232"/>
      <c r="O528" s="232"/>
      <c r="P528" s="232"/>
      <c r="Q528" s="232"/>
      <c r="R528" s="232"/>
      <c r="S528" s="232"/>
      <c r="T528" s="232"/>
      <c r="U528" s="232"/>
      <c r="V528" s="232"/>
      <c r="W528" s="232"/>
      <c r="X528" s="232"/>
      <c r="Y528" s="232"/>
      <c r="Z528" s="232"/>
    </row>
    <row r="529" spans="1:26" ht="12.75" customHeight="1" x14ac:dyDescent="0.25">
      <c r="A529" s="232"/>
      <c r="B529" s="232"/>
      <c r="C529" s="232"/>
      <c r="D529" s="232"/>
      <c r="E529" s="232"/>
      <c r="F529" s="232"/>
      <c r="G529" s="232"/>
      <c r="H529" s="232"/>
      <c r="I529" s="232"/>
      <c r="J529" s="232"/>
      <c r="K529" s="232"/>
      <c r="L529" s="232"/>
      <c r="M529" s="232"/>
      <c r="N529" s="232"/>
      <c r="O529" s="232"/>
      <c r="P529" s="232"/>
      <c r="Q529" s="232"/>
      <c r="R529" s="232"/>
      <c r="S529" s="232"/>
      <c r="T529" s="232"/>
      <c r="U529" s="232"/>
      <c r="V529" s="232"/>
      <c r="W529" s="232"/>
      <c r="X529" s="232"/>
      <c r="Y529" s="232"/>
      <c r="Z529" s="232"/>
    </row>
    <row r="530" spans="1:26" ht="12.75" customHeight="1" x14ac:dyDescent="0.25">
      <c r="A530" s="232"/>
      <c r="B530" s="232"/>
      <c r="C530" s="232"/>
      <c r="D530" s="232"/>
      <c r="E530" s="232"/>
      <c r="F530" s="232"/>
      <c r="G530" s="232"/>
      <c r="H530" s="232"/>
      <c r="I530" s="232"/>
      <c r="J530" s="232"/>
      <c r="K530" s="232"/>
      <c r="L530" s="232"/>
      <c r="M530" s="232"/>
      <c r="N530" s="232"/>
      <c r="O530" s="232"/>
      <c r="P530" s="232"/>
      <c r="Q530" s="232"/>
      <c r="R530" s="232"/>
      <c r="S530" s="232"/>
      <c r="T530" s="232"/>
      <c r="U530" s="232"/>
      <c r="V530" s="232"/>
      <c r="W530" s="232"/>
      <c r="X530" s="232"/>
      <c r="Y530" s="232"/>
      <c r="Z530" s="232"/>
    </row>
    <row r="531" spans="1:26" ht="12.75" customHeight="1" x14ac:dyDescent="0.25">
      <c r="A531" s="232"/>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2"/>
      <c r="X531" s="232"/>
      <c r="Y531" s="232"/>
      <c r="Z531" s="232"/>
    </row>
    <row r="532" spans="1:26" ht="12.75" customHeight="1" x14ac:dyDescent="0.25">
      <c r="A532" s="232"/>
      <c r="B532" s="232"/>
      <c r="C532" s="232"/>
      <c r="D532" s="232"/>
      <c r="E532" s="232"/>
      <c r="F532" s="232"/>
      <c r="G532" s="232"/>
      <c r="H532" s="232"/>
      <c r="I532" s="232"/>
      <c r="J532" s="232"/>
      <c r="K532" s="232"/>
      <c r="L532" s="232"/>
      <c r="M532" s="232"/>
      <c r="N532" s="232"/>
      <c r="O532" s="232"/>
      <c r="P532" s="232"/>
      <c r="Q532" s="232"/>
      <c r="R532" s="232"/>
      <c r="S532" s="232"/>
      <c r="T532" s="232"/>
      <c r="U532" s="232"/>
      <c r="V532" s="232"/>
      <c r="W532" s="232"/>
      <c r="X532" s="232"/>
      <c r="Y532" s="232"/>
      <c r="Z532" s="232"/>
    </row>
    <row r="533" spans="1:26" ht="12.75" customHeight="1" x14ac:dyDescent="0.25">
      <c r="A533" s="232"/>
      <c r="B533" s="232"/>
      <c r="C533" s="232"/>
      <c r="D533" s="232"/>
      <c r="E533" s="232"/>
      <c r="F533" s="232"/>
      <c r="G533" s="232"/>
      <c r="H533" s="232"/>
      <c r="I533" s="232"/>
      <c r="J533" s="232"/>
      <c r="K533" s="232"/>
      <c r="L533" s="232"/>
      <c r="M533" s="232"/>
      <c r="N533" s="232"/>
      <c r="O533" s="232"/>
      <c r="P533" s="232"/>
      <c r="Q533" s="232"/>
      <c r="R533" s="232"/>
      <c r="S533" s="232"/>
      <c r="T533" s="232"/>
      <c r="U533" s="232"/>
      <c r="V533" s="232"/>
      <c r="W533" s="232"/>
      <c r="X533" s="232"/>
      <c r="Y533" s="232"/>
      <c r="Z533" s="232"/>
    </row>
    <row r="534" spans="1:26" ht="12.75" customHeight="1" x14ac:dyDescent="0.25">
      <c r="A534" s="232"/>
      <c r="B534" s="232"/>
      <c r="C534" s="232"/>
      <c r="D534" s="232"/>
      <c r="E534" s="232"/>
      <c r="F534" s="232"/>
      <c r="G534" s="232"/>
      <c r="H534" s="232"/>
      <c r="I534" s="232"/>
      <c r="J534" s="232"/>
      <c r="K534" s="232"/>
      <c r="L534" s="232"/>
      <c r="M534" s="232"/>
      <c r="N534" s="232"/>
      <c r="O534" s="232"/>
      <c r="P534" s="232"/>
      <c r="Q534" s="232"/>
      <c r="R534" s="232"/>
      <c r="S534" s="232"/>
      <c r="T534" s="232"/>
      <c r="U534" s="232"/>
      <c r="V534" s="232"/>
      <c r="W534" s="232"/>
      <c r="X534" s="232"/>
      <c r="Y534" s="232"/>
      <c r="Z534" s="232"/>
    </row>
    <row r="535" spans="1:26" ht="12.75" customHeight="1" x14ac:dyDescent="0.25">
      <c r="A535" s="232"/>
      <c r="B535" s="232"/>
      <c r="C535" s="232"/>
      <c r="D535" s="232"/>
      <c r="E535" s="232"/>
      <c r="F535" s="232"/>
      <c r="G535" s="232"/>
      <c r="H535" s="232"/>
      <c r="I535" s="232"/>
      <c r="J535" s="232"/>
      <c r="K535" s="232"/>
      <c r="L535" s="232"/>
      <c r="M535" s="232"/>
      <c r="N535" s="232"/>
      <c r="O535" s="232"/>
      <c r="P535" s="232"/>
      <c r="Q535" s="232"/>
      <c r="R535" s="232"/>
      <c r="S535" s="232"/>
      <c r="T535" s="232"/>
      <c r="U535" s="232"/>
      <c r="V535" s="232"/>
      <c r="W535" s="232"/>
      <c r="X535" s="232"/>
      <c r="Y535" s="232"/>
      <c r="Z535" s="232"/>
    </row>
    <row r="536" spans="1:26" ht="12.75" customHeight="1" x14ac:dyDescent="0.25">
      <c r="A536" s="232"/>
      <c r="B536" s="232"/>
      <c r="C536" s="232"/>
      <c r="D536" s="232"/>
      <c r="E536" s="232"/>
      <c r="F536" s="232"/>
      <c r="G536" s="232"/>
      <c r="H536" s="232"/>
      <c r="I536" s="232"/>
      <c r="J536" s="232"/>
      <c r="K536" s="232"/>
      <c r="L536" s="232"/>
      <c r="M536" s="232"/>
      <c r="N536" s="232"/>
      <c r="O536" s="232"/>
      <c r="P536" s="232"/>
      <c r="Q536" s="232"/>
      <c r="R536" s="232"/>
      <c r="S536" s="232"/>
      <c r="T536" s="232"/>
      <c r="U536" s="232"/>
      <c r="V536" s="232"/>
      <c r="W536" s="232"/>
      <c r="X536" s="232"/>
      <c r="Y536" s="232"/>
      <c r="Z536" s="232"/>
    </row>
    <row r="537" spans="1:26" ht="12.75" customHeight="1" x14ac:dyDescent="0.25">
      <c r="A537" s="232"/>
      <c r="B537" s="232"/>
      <c r="C537" s="232"/>
      <c r="D537" s="232"/>
      <c r="E537" s="232"/>
      <c r="F537" s="232"/>
      <c r="G537" s="232"/>
      <c r="H537" s="232"/>
      <c r="I537" s="232"/>
      <c r="J537" s="232"/>
      <c r="K537" s="232"/>
      <c r="L537" s="232"/>
      <c r="M537" s="232"/>
      <c r="N537" s="232"/>
      <c r="O537" s="232"/>
      <c r="P537" s="232"/>
      <c r="Q537" s="232"/>
      <c r="R537" s="232"/>
      <c r="S537" s="232"/>
      <c r="T537" s="232"/>
      <c r="U537" s="232"/>
      <c r="V537" s="232"/>
      <c r="W537" s="232"/>
      <c r="X537" s="232"/>
      <c r="Y537" s="232"/>
      <c r="Z537" s="232"/>
    </row>
    <row r="538" spans="1:26" ht="12.75" customHeight="1" x14ac:dyDescent="0.25">
      <c r="A538" s="232"/>
      <c r="B538" s="232"/>
      <c r="C538" s="232"/>
      <c r="D538" s="232"/>
      <c r="E538" s="232"/>
      <c r="F538" s="232"/>
      <c r="G538" s="232"/>
      <c r="H538" s="232"/>
      <c r="I538" s="232"/>
      <c r="J538" s="232"/>
      <c r="K538" s="232"/>
      <c r="L538" s="232"/>
      <c r="M538" s="232"/>
      <c r="N538" s="232"/>
      <c r="O538" s="232"/>
      <c r="P538" s="232"/>
      <c r="Q538" s="232"/>
      <c r="R538" s="232"/>
      <c r="S538" s="232"/>
      <c r="T538" s="232"/>
      <c r="U538" s="232"/>
      <c r="V538" s="232"/>
      <c r="W538" s="232"/>
      <c r="X538" s="232"/>
      <c r="Y538" s="232"/>
      <c r="Z538" s="232"/>
    </row>
    <row r="539" spans="1:26" ht="12.75" customHeight="1" x14ac:dyDescent="0.25">
      <c r="A539" s="232"/>
      <c r="B539" s="232"/>
      <c r="C539" s="232"/>
      <c r="D539" s="232"/>
      <c r="E539" s="232"/>
      <c r="F539" s="232"/>
      <c r="G539" s="232"/>
      <c r="H539" s="232"/>
      <c r="I539" s="232"/>
      <c r="J539" s="232"/>
      <c r="K539" s="232"/>
      <c r="L539" s="232"/>
      <c r="M539" s="232"/>
      <c r="N539" s="232"/>
      <c r="O539" s="232"/>
      <c r="P539" s="232"/>
      <c r="Q539" s="232"/>
      <c r="R539" s="232"/>
      <c r="S539" s="232"/>
      <c r="T539" s="232"/>
      <c r="U539" s="232"/>
      <c r="V539" s="232"/>
      <c r="W539" s="232"/>
      <c r="X539" s="232"/>
      <c r="Y539" s="232"/>
      <c r="Z539" s="232"/>
    </row>
    <row r="540" spans="1:26" ht="12.75" customHeight="1" x14ac:dyDescent="0.25">
      <c r="A540" s="232"/>
      <c r="B540" s="232"/>
      <c r="C540" s="232"/>
      <c r="D540" s="232"/>
      <c r="E540" s="232"/>
      <c r="F540" s="232"/>
      <c r="G540" s="232"/>
      <c r="H540" s="232"/>
      <c r="I540" s="232"/>
      <c r="J540" s="232"/>
      <c r="K540" s="232"/>
      <c r="L540" s="232"/>
      <c r="M540" s="232"/>
      <c r="N540" s="232"/>
      <c r="O540" s="232"/>
      <c r="P540" s="232"/>
      <c r="Q540" s="232"/>
      <c r="R540" s="232"/>
      <c r="S540" s="232"/>
      <c r="T540" s="232"/>
      <c r="U540" s="232"/>
      <c r="V540" s="232"/>
      <c r="W540" s="232"/>
      <c r="X540" s="232"/>
      <c r="Y540" s="232"/>
      <c r="Z540" s="232"/>
    </row>
    <row r="541" spans="1:26" ht="12.75" customHeight="1" x14ac:dyDescent="0.25">
      <c r="A541" s="232"/>
      <c r="B541" s="232"/>
      <c r="C541" s="232"/>
      <c r="D541" s="232"/>
      <c r="E541" s="232"/>
      <c r="F541" s="232"/>
      <c r="G541" s="232"/>
      <c r="H541" s="232"/>
      <c r="I541" s="232"/>
      <c r="J541" s="232"/>
      <c r="K541" s="232"/>
      <c r="L541" s="232"/>
      <c r="M541" s="232"/>
      <c r="N541" s="232"/>
      <c r="O541" s="232"/>
      <c r="P541" s="232"/>
      <c r="Q541" s="232"/>
      <c r="R541" s="232"/>
      <c r="S541" s="232"/>
      <c r="T541" s="232"/>
      <c r="U541" s="232"/>
      <c r="V541" s="232"/>
      <c r="W541" s="232"/>
      <c r="X541" s="232"/>
      <c r="Y541" s="232"/>
      <c r="Z541" s="232"/>
    </row>
    <row r="542" spans="1:26" ht="12.75" customHeight="1" x14ac:dyDescent="0.25">
      <c r="A542" s="232"/>
      <c r="B542" s="232"/>
      <c r="C542" s="232"/>
      <c r="D542" s="232"/>
      <c r="E542" s="232"/>
      <c r="F542" s="232"/>
      <c r="G542" s="232"/>
      <c r="H542" s="232"/>
      <c r="I542" s="232"/>
      <c r="J542" s="232"/>
      <c r="K542" s="232"/>
      <c r="L542" s="232"/>
      <c r="M542" s="232"/>
      <c r="N542" s="232"/>
      <c r="O542" s="232"/>
      <c r="P542" s="232"/>
      <c r="Q542" s="232"/>
      <c r="R542" s="232"/>
      <c r="S542" s="232"/>
      <c r="T542" s="232"/>
      <c r="U542" s="232"/>
      <c r="V542" s="232"/>
      <c r="W542" s="232"/>
      <c r="X542" s="232"/>
      <c r="Y542" s="232"/>
      <c r="Z542" s="232"/>
    </row>
    <row r="543" spans="1:26" ht="12.75" customHeight="1" x14ac:dyDescent="0.25">
      <c r="A543" s="232"/>
      <c r="B543" s="232"/>
      <c r="C543" s="232"/>
      <c r="D543" s="232"/>
      <c r="E543" s="232"/>
      <c r="F543" s="232"/>
      <c r="G543" s="232"/>
      <c r="H543" s="232"/>
      <c r="I543" s="232"/>
      <c r="J543" s="232"/>
      <c r="K543" s="232"/>
      <c r="L543" s="232"/>
      <c r="M543" s="232"/>
      <c r="N543" s="232"/>
      <c r="O543" s="232"/>
      <c r="P543" s="232"/>
      <c r="Q543" s="232"/>
      <c r="R543" s="232"/>
      <c r="S543" s="232"/>
      <c r="T543" s="232"/>
      <c r="U543" s="232"/>
      <c r="V543" s="232"/>
      <c r="W543" s="232"/>
      <c r="X543" s="232"/>
      <c r="Y543" s="232"/>
      <c r="Z543" s="232"/>
    </row>
    <row r="544" spans="1:26" ht="12.75" customHeight="1" x14ac:dyDescent="0.25">
      <c r="A544" s="232"/>
      <c r="B544" s="232"/>
      <c r="C544" s="232"/>
      <c r="D544" s="232"/>
      <c r="E544" s="232"/>
      <c r="F544" s="232"/>
      <c r="G544" s="232"/>
      <c r="H544" s="232"/>
      <c r="I544" s="232"/>
      <c r="J544" s="232"/>
      <c r="K544" s="232"/>
      <c r="L544" s="232"/>
      <c r="M544" s="232"/>
      <c r="N544" s="232"/>
      <c r="O544" s="232"/>
      <c r="P544" s="232"/>
      <c r="Q544" s="232"/>
      <c r="R544" s="232"/>
      <c r="S544" s="232"/>
      <c r="T544" s="232"/>
      <c r="U544" s="232"/>
      <c r="V544" s="232"/>
      <c r="W544" s="232"/>
      <c r="X544" s="232"/>
      <c r="Y544" s="232"/>
      <c r="Z544" s="232"/>
    </row>
    <row r="545" spans="1:26" ht="12.75" customHeight="1" x14ac:dyDescent="0.25">
      <c r="A545" s="232"/>
      <c r="B545" s="232"/>
      <c r="C545" s="232"/>
      <c r="D545" s="232"/>
      <c r="E545" s="232"/>
      <c r="F545" s="232"/>
      <c r="G545" s="232"/>
      <c r="H545" s="232"/>
      <c r="I545" s="232"/>
      <c r="J545" s="232"/>
      <c r="K545" s="232"/>
      <c r="L545" s="232"/>
      <c r="M545" s="232"/>
      <c r="N545" s="232"/>
      <c r="O545" s="232"/>
      <c r="P545" s="232"/>
      <c r="Q545" s="232"/>
      <c r="R545" s="232"/>
      <c r="S545" s="232"/>
      <c r="T545" s="232"/>
      <c r="U545" s="232"/>
      <c r="V545" s="232"/>
      <c r="W545" s="232"/>
      <c r="X545" s="232"/>
      <c r="Y545" s="232"/>
      <c r="Z545" s="232"/>
    </row>
    <row r="546" spans="1:26" ht="12.75" customHeight="1" x14ac:dyDescent="0.25">
      <c r="A546" s="232"/>
      <c r="B546" s="232"/>
      <c r="C546" s="232"/>
      <c r="D546" s="232"/>
      <c r="E546" s="232"/>
      <c r="F546" s="232"/>
      <c r="G546" s="232"/>
      <c r="H546" s="232"/>
      <c r="I546" s="232"/>
      <c r="J546" s="232"/>
      <c r="K546" s="232"/>
      <c r="L546" s="232"/>
      <c r="M546" s="232"/>
      <c r="N546" s="232"/>
      <c r="O546" s="232"/>
      <c r="P546" s="232"/>
      <c r="Q546" s="232"/>
      <c r="R546" s="232"/>
      <c r="S546" s="232"/>
      <c r="T546" s="232"/>
      <c r="U546" s="232"/>
      <c r="V546" s="232"/>
      <c r="W546" s="232"/>
      <c r="X546" s="232"/>
      <c r="Y546" s="232"/>
      <c r="Z546" s="232"/>
    </row>
    <row r="547" spans="1:26" ht="12.75" customHeight="1" x14ac:dyDescent="0.25">
      <c r="A547" s="232"/>
      <c r="B547" s="232"/>
      <c r="C547" s="232"/>
      <c r="D547" s="232"/>
      <c r="E547" s="232"/>
      <c r="F547" s="232"/>
      <c r="G547" s="232"/>
      <c r="H547" s="232"/>
      <c r="I547" s="232"/>
      <c r="J547" s="232"/>
      <c r="K547" s="232"/>
      <c r="L547" s="232"/>
      <c r="M547" s="232"/>
      <c r="N547" s="232"/>
      <c r="O547" s="232"/>
      <c r="P547" s="232"/>
      <c r="Q547" s="232"/>
      <c r="R547" s="232"/>
      <c r="S547" s="232"/>
      <c r="T547" s="232"/>
      <c r="U547" s="232"/>
      <c r="V547" s="232"/>
      <c r="W547" s="232"/>
      <c r="X547" s="232"/>
      <c r="Y547" s="232"/>
      <c r="Z547" s="232"/>
    </row>
    <row r="548" spans="1:26" ht="12.75" customHeight="1" x14ac:dyDescent="0.25">
      <c r="A548" s="232"/>
      <c r="B548" s="232"/>
      <c r="C548" s="232"/>
      <c r="D548" s="232"/>
      <c r="E548" s="232"/>
      <c r="F548" s="232"/>
      <c r="G548" s="232"/>
      <c r="H548" s="232"/>
      <c r="I548" s="232"/>
      <c r="J548" s="232"/>
      <c r="K548" s="232"/>
      <c r="L548" s="232"/>
      <c r="M548" s="232"/>
      <c r="N548" s="232"/>
      <c r="O548" s="232"/>
      <c r="P548" s="232"/>
      <c r="Q548" s="232"/>
      <c r="R548" s="232"/>
      <c r="S548" s="232"/>
      <c r="T548" s="232"/>
      <c r="U548" s="232"/>
      <c r="V548" s="232"/>
      <c r="W548" s="232"/>
      <c r="X548" s="232"/>
      <c r="Y548" s="232"/>
      <c r="Z548" s="232"/>
    </row>
    <row r="549" spans="1:26" ht="12.75" customHeight="1" x14ac:dyDescent="0.25">
      <c r="A549" s="232"/>
      <c r="B549" s="232"/>
      <c r="C549" s="232"/>
      <c r="D549" s="232"/>
      <c r="E549" s="232"/>
      <c r="F549" s="232"/>
      <c r="G549" s="232"/>
      <c r="H549" s="232"/>
      <c r="I549" s="232"/>
      <c r="J549" s="232"/>
      <c r="K549" s="232"/>
      <c r="L549" s="232"/>
      <c r="M549" s="232"/>
      <c r="N549" s="232"/>
      <c r="O549" s="232"/>
      <c r="P549" s="232"/>
      <c r="Q549" s="232"/>
      <c r="R549" s="232"/>
      <c r="S549" s="232"/>
      <c r="T549" s="232"/>
      <c r="U549" s="232"/>
      <c r="V549" s="232"/>
      <c r="W549" s="232"/>
      <c r="X549" s="232"/>
      <c r="Y549" s="232"/>
      <c r="Z549" s="232"/>
    </row>
    <row r="550" spans="1:26" ht="12.75" customHeight="1" x14ac:dyDescent="0.25">
      <c r="A550" s="232"/>
      <c r="B550" s="232"/>
      <c r="C550" s="232"/>
      <c r="D550" s="232"/>
      <c r="E550" s="232"/>
      <c r="F550" s="232"/>
      <c r="G550" s="232"/>
      <c r="H550" s="232"/>
      <c r="I550" s="232"/>
      <c r="J550" s="232"/>
      <c r="K550" s="232"/>
      <c r="L550" s="232"/>
      <c r="M550" s="232"/>
      <c r="N550" s="232"/>
      <c r="O550" s="232"/>
      <c r="P550" s="232"/>
      <c r="Q550" s="232"/>
      <c r="R550" s="232"/>
      <c r="S550" s="232"/>
      <c r="T550" s="232"/>
      <c r="U550" s="232"/>
      <c r="V550" s="232"/>
      <c r="W550" s="232"/>
      <c r="X550" s="232"/>
      <c r="Y550" s="232"/>
      <c r="Z550" s="232"/>
    </row>
    <row r="551" spans="1:26" ht="12.75" customHeight="1" x14ac:dyDescent="0.25">
      <c r="A551" s="232"/>
      <c r="B551" s="232"/>
      <c r="C551" s="232"/>
      <c r="D551" s="232"/>
      <c r="E551" s="232"/>
      <c r="F551" s="232"/>
      <c r="G551" s="232"/>
      <c r="H551" s="232"/>
      <c r="I551" s="232"/>
      <c r="J551" s="232"/>
      <c r="K551" s="232"/>
      <c r="L551" s="232"/>
      <c r="M551" s="232"/>
      <c r="N551" s="232"/>
      <c r="O551" s="232"/>
      <c r="P551" s="232"/>
      <c r="Q551" s="232"/>
      <c r="R551" s="232"/>
      <c r="S551" s="232"/>
      <c r="T551" s="232"/>
      <c r="U551" s="232"/>
      <c r="V551" s="232"/>
      <c r="W551" s="232"/>
      <c r="X551" s="232"/>
      <c r="Y551" s="232"/>
      <c r="Z551" s="232"/>
    </row>
    <row r="552" spans="1:26" ht="12.75" customHeight="1" x14ac:dyDescent="0.25">
      <c r="A552" s="232"/>
      <c r="B552" s="232"/>
      <c r="C552" s="232"/>
      <c r="D552" s="232"/>
      <c r="E552" s="232"/>
      <c r="F552" s="232"/>
      <c r="G552" s="232"/>
      <c r="H552" s="232"/>
      <c r="I552" s="232"/>
      <c r="J552" s="232"/>
      <c r="K552" s="232"/>
      <c r="L552" s="232"/>
      <c r="M552" s="232"/>
      <c r="N552" s="232"/>
      <c r="O552" s="232"/>
      <c r="P552" s="232"/>
      <c r="Q552" s="232"/>
      <c r="R552" s="232"/>
      <c r="S552" s="232"/>
      <c r="T552" s="232"/>
      <c r="U552" s="232"/>
      <c r="V552" s="232"/>
      <c r="W552" s="232"/>
      <c r="X552" s="232"/>
      <c r="Y552" s="232"/>
      <c r="Z552" s="232"/>
    </row>
    <row r="553" spans="1:26" ht="12.75" customHeight="1" x14ac:dyDescent="0.25">
      <c r="A553" s="232"/>
      <c r="B553" s="232"/>
      <c r="C553" s="232"/>
      <c r="D553" s="232"/>
      <c r="E553" s="232"/>
      <c r="F553" s="232"/>
      <c r="G553" s="232"/>
      <c r="H553" s="232"/>
      <c r="I553" s="232"/>
      <c r="J553" s="232"/>
      <c r="K553" s="232"/>
      <c r="L553" s="232"/>
      <c r="M553" s="232"/>
      <c r="N553" s="232"/>
      <c r="O553" s="232"/>
      <c r="P553" s="232"/>
      <c r="Q553" s="232"/>
      <c r="R553" s="232"/>
      <c r="S553" s="232"/>
      <c r="T553" s="232"/>
      <c r="U553" s="232"/>
      <c r="V553" s="232"/>
      <c r="W553" s="232"/>
      <c r="X553" s="232"/>
      <c r="Y553" s="232"/>
      <c r="Z553" s="232"/>
    </row>
    <row r="554" spans="1:26" ht="12.75" customHeight="1" x14ac:dyDescent="0.25">
      <c r="A554" s="232"/>
      <c r="B554" s="232"/>
      <c r="C554" s="232"/>
      <c r="D554" s="232"/>
      <c r="E554" s="232"/>
      <c r="F554" s="232"/>
      <c r="G554" s="232"/>
      <c r="H554" s="232"/>
      <c r="I554" s="232"/>
      <c r="J554" s="232"/>
      <c r="K554" s="232"/>
      <c r="L554" s="232"/>
      <c r="M554" s="232"/>
      <c r="N554" s="232"/>
      <c r="O554" s="232"/>
      <c r="P554" s="232"/>
      <c r="Q554" s="232"/>
      <c r="R554" s="232"/>
      <c r="S554" s="232"/>
      <c r="T554" s="232"/>
      <c r="U554" s="232"/>
      <c r="V554" s="232"/>
      <c r="W554" s="232"/>
      <c r="X554" s="232"/>
      <c r="Y554" s="232"/>
      <c r="Z554" s="232"/>
    </row>
    <row r="555" spans="1:26" ht="12.75" customHeight="1" x14ac:dyDescent="0.25">
      <c r="A555" s="232"/>
      <c r="B555" s="232"/>
      <c r="C555" s="232"/>
      <c r="D555" s="232"/>
      <c r="E555" s="232"/>
      <c r="F555" s="232"/>
      <c r="G555" s="232"/>
      <c r="H555" s="232"/>
      <c r="I555" s="232"/>
      <c r="J555" s="232"/>
      <c r="K555" s="232"/>
      <c r="L555" s="232"/>
      <c r="M555" s="232"/>
      <c r="N555" s="232"/>
      <c r="O555" s="232"/>
      <c r="P555" s="232"/>
      <c r="Q555" s="232"/>
      <c r="R555" s="232"/>
      <c r="S555" s="232"/>
      <c r="T555" s="232"/>
      <c r="U555" s="232"/>
      <c r="V555" s="232"/>
      <c r="W555" s="232"/>
      <c r="X555" s="232"/>
      <c r="Y555" s="232"/>
      <c r="Z555" s="232"/>
    </row>
    <row r="556" spans="1:26" ht="12.75" customHeight="1" x14ac:dyDescent="0.25">
      <c r="A556" s="232"/>
      <c r="B556" s="232"/>
      <c r="C556" s="232"/>
      <c r="D556" s="232"/>
      <c r="E556" s="232"/>
      <c r="F556" s="232"/>
      <c r="G556" s="232"/>
      <c r="H556" s="232"/>
      <c r="I556" s="232"/>
      <c r="J556" s="232"/>
      <c r="K556" s="232"/>
      <c r="L556" s="232"/>
      <c r="M556" s="232"/>
      <c r="N556" s="232"/>
      <c r="O556" s="232"/>
      <c r="P556" s="232"/>
      <c r="Q556" s="232"/>
      <c r="R556" s="232"/>
      <c r="S556" s="232"/>
      <c r="T556" s="232"/>
      <c r="U556" s="232"/>
      <c r="V556" s="232"/>
      <c r="W556" s="232"/>
      <c r="X556" s="232"/>
      <c r="Y556" s="232"/>
      <c r="Z556" s="232"/>
    </row>
    <row r="557" spans="1:26" ht="12.75" customHeight="1" x14ac:dyDescent="0.25">
      <c r="A557" s="232"/>
      <c r="B557" s="232"/>
      <c r="C557" s="232"/>
      <c r="D557" s="232"/>
      <c r="E557" s="232"/>
      <c r="F557" s="232"/>
      <c r="G557" s="232"/>
      <c r="H557" s="232"/>
      <c r="I557" s="232"/>
      <c r="J557" s="232"/>
      <c r="K557" s="232"/>
      <c r="L557" s="232"/>
      <c r="M557" s="232"/>
      <c r="N557" s="232"/>
      <c r="O557" s="232"/>
      <c r="P557" s="232"/>
      <c r="Q557" s="232"/>
      <c r="R557" s="232"/>
      <c r="S557" s="232"/>
      <c r="T557" s="232"/>
      <c r="U557" s="232"/>
      <c r="V557" s="232"/>
      <c r="W557" s="232"/>
      <c r="X557" s="232"/>
      <c r="Y557" s="232"/>
      <c r="Z557" s="232"/>
    </row>
    <row r="558" spans="1:26" ht="12.75" customHeight="1" x14ac:dyDescent="0.25">
      <c r="A558" s="232"/>
      <c r="B558" s="232"/>
      <c r="C558" s="232"/>
      <c r="D558" s="232"/>
      <c r="E558" s="232"/>
      <c r="F558" s="232"/>
      <c r="G558" s="232"/>
      <c r="H558" s="232"/>
      <c r="I558" s="232"/>
      <c r="J558" s="232"/>
      <c r="K558" s="232"/>
      <c r="L558" s="232"/>
      <c r="M558" s="232"/>
      <c r="N558" s="232"/>
      <c r="O558" s="232"/>
      <c r="P558" s="232"/>
      <c r="Q558" s="232"/>
      <c r="R558" s="232"/>
      <c r="S558" s="232"/>
      <c r="T558" s="232"/>
      <c r="U558" s="232"/>
      <c r="V558" s="232"/>
      <c r="W558" s="232"/>
      <c r="X558" s="232"/>
      <c r="Y558" s="232"/>
      <c r="Z558" s="232"/>
    </row>
    <row r="559" spans="1:26" ht="12.75" customHeight="1" x14ac:dyDescent="0.25">
      <c r="A559" s="232"/>
      <c r="B559" s="232"/>
      <c r="C559" s="232"/>
      <c r="D559" s="232"/>
      <c r="E559" s="232"/>
      <c r="F559" s="232"/>
      <c r="G559" s="232"/>
      <c r="H559" s="232"/>
      <c r="I559" s="232"/>
      <c r="J559" s="232"/>
      <c r="K559" s="232"/>
      <c r="L559" s="232"/>
      <c r="M559" s="232"/>
      <c r="N559" s="232"/>
      <c r="O559" s="232"/>
      <c r="P559" s="232"/>
      <c r="Q559" s="232"/>
      <c r="R559" s="232"/>
      <c r="S559" s="232"/>
      <c r="T559" s="232"/>
      <c r="U559" s="232"/>
      <c r="V559" s="232"/>
      <c r="W559" s="232"/>
      <c r="X559" s="232"/>
      <c r="Y559" s="232"/>
      <c r="Z559" s="232"/>
    </row>
    <row r="560" spans="1:26" ht="12.75" customHeight="1" x14ac:dyDescent="0.25">
      <c r="A560" s="232"/>
      <c r="B560" s="232"/>
      <c r="C560" s="232"/>
      <c r="D560" s="232"/>
      <c r="E560" s="232"/>
      <c r="F560" s="232"/>
      <c r="G560" s="232"/>
      <c r="H560" s="232"/>
      <c r="I560" s="232"/>
      <c r="J560" s="232"/>
      <c r="K560" s="232"/>
      <c r="L560" s="232"/>
      <c r="M560" s="232"/>
      <c r="N560" s="232"/>
      <c r="O560" s="232"/>
      <c r="P560" s="232"/>
      <c r="Q560" s="232"/>
      <c r="R560" s="232"/>
      <c r="S560" s="232"/>
      <c r="T560" s="232"/>
      <c r="U560" s="232"/>
      <c r="V560" s="232"/>
      <c r="W560" s="232"/>
      <c r="X560" s="232"/>
      <c r="Y560" s="232"/>
      <c r="Z560" s="232"/>
    </row>
    <row r="561" spans="1:26" ht="12.75" customHeight="1" x14ac:dyDescent="0.25">
      <c r="A561" s="232"/>
      <c r="B561" s="232"/>
      <c r="C561" s="232"/>
      <c r="D561" s="232"/>
      <c r="E561" s="232"/>
      <c r="F561" s="232"/>
      <c r="G561" s="232"/>
      <c r="H561" s="232"/>
      <c r="I561" s="232"/>
      <c r="J561" s="232"/>
      <c r="K561" s="232"/>
      <c r="L561" s="232"/>
      <c r="M561" s="232"/>
      <c r="N561" s="232"/>
      <c r="O561" s="232"/>
      <c r="P561" s="232"/>
      <c r="Q561" s="232"/>
      <c r="R561" s="232"/>
      <c r="S561" s="232"/>
      <c r="T561" s="232"/>
      <c r="U561" s="232"/>
      <c r="V561" s="232"/>
      <c r="W561" s="232"/>
      <c r="X561" s="232"/>
      <c r="Y561" s="232"/>
      <c r="Z561" s="232"/>
    </row>
    <row r="562" spans="1:26" ht="12.75" customHeight="1" x14ac:dyDescent="0.25">
      <c r="A562" s="232"/>
      <c r="B562" s="232"/>
      <c r="C562" s="232"/>
      <c r="D562" s="232"/>
      <c r="E562" s="232"/>
      <c r="F562" s="232"/>
      <c r="G562" s="232"/>
      <c r="H562" s="232"/>
      <c r="I562" s="232"/>
      <c r="J562" s="232"/>
      <c r="K562" s="232"/>
      <c r="L562" s="232"/>
      <c r="M562" s="232"/>
      <c r="N562" s="232"/>
      <c r="O562" s="232"/>
      <c r="P562" s="232"/>
      <c r="Q562" s="232"/>
      <c r="R562" s="232"/>
      <c r="S562" s="232"/>
      <c r="T562" s="232"/>
      <c r="U562" s="232"/>
      <c r="V562" s="232"/>
      <c r="W562" s="232"/>
      <c r="X562" s="232"/>
      <c r="Y562" s="232"/>
      <c r="Z562" s="232"/>
    </row>
    <row r="563" spans="1:26" ht="12.75" customHeight="1" x14ac:dyDescent="0.25">
      <c r="A563" s="232"/>
      <c r="B563" s="232"/>
      <c r="C563" s="232"/>
      <c r="D563" s="232"/>
      <c r="E563" s="232"/>
      <c r="F563" s="232"/>
      <c r="G563" s="232"/>
      <c r="H563" s="232"/>
      <c r="I563" s="232"/>
      <c r="J563" s="232"/>
      <c r="K563" s="232"/>
      <c r="L563" s="232"/>
      <c r="M563" s="232"/>
      <c r="N563" s="232"/>
      <c r="O563" s="232"/>
      <c r="P563" s="232"/>
      <c r="Q563" s="232"/>
      <c r="R563" s="232"/>
      <c r="S563" s="232"/>
      <c r="T563" s="232"/>
      <c r="U563" s="232"/>
      <c r="V563" s="232"/>
      <c r="W563" s="232"/>
      <c r="X563" s="232"/>
      <c r="Y563" s="232"/>
      <c r="Z563" s="232"/>
    </row>
    <row r="564" spans="1:26" ht="12.75" customHeight="1" x14ac:dyDescent="0.25">
      <c r="A564" s="232"/>
      <c r="B564" s="232"/>
      <c r="C564" s="232"/>
      <c r="D564" s="232"/>
      <c r="E564" s="232"/>
      <c r="F564" s="232"/>
      <c r="G564" s="232"/>
      <c r="H564" s="232"/>
      <c r="I564" s="232"/>
      <c r="J564" s="232"/>
      <c r="K564" s="232"/>
      <c r="L564" s="232"/>
      <c r="M564" s="232"/>
      <c r="N564" s="232"/>
      <c r="O564" s="232"/>
      <c r="P564" s="232"/>
      <c r="Q564" s="232"/>
      <c r="R564" s="232"/>
      <c r="S564" s="232"/>
      <c r="T564" s="232"/>
      <c r="U564" s="232"/>
      <c r="V564" s="232"/>
      <c r="W564" s="232"/>
      <c r="X564" s="232"/>
      <c r="Y564" s="232"/>
      <c r="Z564" s="232"/>
    </row>
    <row r="565" spans="1:26" ht="12.75" customHeight="1" x14ac:dyDescent="0.25">
      <c r="A565" s="232"/>
      <c r="B565" s="232"/>
      <c r="C565" s="232"/>
      <c r="D565" s="232"/>
      <c r="E565" s="232"/>
      <c r="F565" s="232"/>
      <c r="G565" s="232"/>
      <c r="H565" s="232"/>
      <c r="I565" s="232"/>
      <c r="J565" s="232"/>
      <c r="K565" s="232"/>
      <c r="L565" s="232"/>
      <c r="M565" s="232"/>
      <c r="N565" s="232"/>
      <c r="O565" s="232"/>
      <c r="P565" s="232"/>
      <c r="Q565" s="232"/>
      <c r="R565" s="232"/>
      <c r="S565" s="232"/>
      <c r="T565" s="232"/>
      <c r="U565" s="232"/>
      <c r="V565" s="232"/>
      <c r="W565" s="232"/>
      <c r="X565" s="232"/>
      <c r="Y565" s="232"/>
      <c r="Z565" s="232"/>
    </row>
    <row r="566" spans="1:26" ht="12.75" customHeight="1" x14ac:dyDescent="0.25">
      <c r="A566" s="232"/>
      <c r="B566" s="232"/>
      <c r="C566" s="232"/>
      <c r="D566" s="232"/>
      <c r="E566" s="232"/>
      <c r="F566" s="232"/>
      <c r="G566" s="232"/>
      <c r="H566" s="232"/>
      <c r="I566" s="232"/>
      <c r="J566" s="232"/>
      <c r="K566" s="232"/>
      <c r="L566" s="232"/>
      <c r="M566" s="232"/>
      <c r="N566" s="232"/>
      <c r="O566" s="232"/>
      <c r="P566" s="232"/>
      <c r="Q566" s="232"/>
      <c r="R566" s="232"/>
      <c r="S566" s="232"/>
      <c r="T566" s="232"/>
      <c r="U566" s="232"/>
      <c r="V566" s="232"/>
      <c r="W566" s="232"/>
      <c r="X566" s="232"/>
      <c r="Y566" s="232"/>
      <c r="Z566" s="232"/>
    </row>
    <row r="567" spans="1:26" ht="12.75" customHeight="1" x14ac:dyDescent="0.25">
      <c r="A567" s="232"/>
      <c r="B567" s="232"/>
      <c r="C567" s="232"/>
      <c r="D567" s="232"/>
      <c r="E567" s="232"/>
      <c r="F567" s="232"/>
      <c r="G567" s="232"/>
      <c r="H567" s="232"/>
      <c r="I567" s="232"/>
      <c r="J567" s="232"/>
      <c r="K567" s="232"/>
      <c r="L567" s="232"/>
      <c r="M567" s="232"/>
      <c r="N567" s="232"/>
      <c r="O567" s="232"/>
      <c r="P567" s="232"/>
      <c r="Q567" s="232"/>
      <c r="R567" s="232"/>
      <c r="S567" s="232"/>
      <c r="T567" s="232"/>
      <c r="U567" s="232"/>
      <c r="V567" s="232"/>
      <c r="W567" s="232"/>
      <c r="X567" s="232"/>
      <c r="Y567" s="232"/>
      <c r="Z567" s="232"/>
    </row>
    <row r="568" spans="1:26" ht="12.75" customHeight="1" x14ac:dyDescent="0.25">
      <c r="A568" s="232"/>
      <c r="B568" s="232"/>
      <c r="C568" s="232"/>
      <c r="D568" s="232"/>
      <c r="E568" s="232"/>
      <c r="F568" s="232"/>
      <c r="G568" s="232"/>
      <c r="H568" s="232"/>
      <c r="I568" s="232"/>
      <c r="J568" s="232"/>
      <c r="K568" s="232"/>
      <c r="L568" s="232"/>
      <c r="M568" s="232"/>
      <c r="N568" s="232"/>
      <c r="O568" s="232"/>
      <c r="P568" s="232"/>
      <c r="Q568" s="232"/>
      <c r="R568" s="232"/>
      <c r="S568" s="232"/>
      <c r="T568" s="232"/>
      <c r="U568" s="232"/>
      <c r="V568" s="232"/>
      <c r="W568" s="232"/>
      <c r="X568" s="232"/>
      <c r="Y568" s="232"/>
      <c r="Z568" s="232"/>
    </row>
    <row r="569" spans="1:26" ht="12.75" customHeight="1" x14ac:dyDescent="0.25">
      <c r="A569" s="232"/>
      <c r="B569" s="232"/>
      <c r="C569" s="232"/>
      <c r="D569" s="232"/>
      <c r="E569" s="232"/>
      <c r="F569" s="232"/>
      <c r="G569" s="232"/>
      <c r="H569" s="232"/>
      <c r="I569" s="232"/>
      <c r="J569" s="232"/>
      <c r="K569" s="232"/>
      <c r="L569" s="232"/>
      <c r="M569" s="232"/>
      <c r="N569" s="232"/>
      <c r="O569" s="232"/>
      <c r="P569" s="232"/>
      <c r="Q569" s="232"/>
      <c r="R569" s="232"/>
      <c r="S569" s="232"/>
      <c r="T569" s="232"/>
      <c r="U569" s="232"/>
      <c r="V569" s="232"/>
      <c r="W569" s="232"/>
      <c r="X569" s="232"/>
      <c r="Y569" s="232"/>
      <c r="Z569" s="232"/>
    </row>
    <row r="570" spans="1:26" ht="12.75" customHeight="1" x14ac:dyDescent="0.25">
      <c r="A570" s="232"/>
      <c r="B570" s="232"/>
      <c r="C570" s="232"/>
      <c r="D570" s="232"/>
      <c r="E570" s="232"/>
      <c r="F570" s="232"/>
      <c r="G570" s="232"/>
      <c r="H570" s="232"/>
      <c r="I570" s="232"/>
      <c r="J570" s="232"/>
      <c r="K570" s="232"/>
      <c r="L570" s="232"/>
      <c r="M570" s="232"/>
      <c r="N570" s="232"/>
      <c r="O570" s="232"/>
      <c r="P570" s="232"/>
      <c r="Q570" s="232"/>
      <c r="R570" s="232"/>
      <c r="S570" s="232"/>
      <c r="T570" s="232"/>
      <c r="U570" s="232"/>
      <c r="V570" s="232"/>
      <c r="W570" s="232"/>
      <c r="X570" s="232"/>
      <c r="Y570" s="232"/>
      <c r="Z570" s="232"/>
    </row>
    <row r="571" spans="1:26" ht="12.75" customHeight="1" x14ac:dyDescent="0.25">
      <c r="A571" s="232"/>
      <c r="B571" s="232"/>
      <c r="C571" s="232"/>
      <c r="D571" s="232"/>
      <c r="E571" s="232"/>
      <c r="F571" s="232"/>
      <c r="G571" s="232"/>
      <c r="H571" s="232"/>
      <c r="I571" s="232"/>
      <c r="J571" s="232"/>
      <c r="K571" s="232"/>
      <c r="L571" s="232"/>
      <c r="M571" s="232"/>
      <c r="N571" s="232"/>
      <c r="O571" s="232"/>
      <c r="P571" s="232"/>
      <c r="Q571" s="232"/>
      <c r="R571" s="232"/>
      <c r="S571" s="232"/>
      <c r="T571" s="232"/>
      <c r="U571" s="232"/>
      <c r="V571" s="232"/>
      <c r="W571" s="232"/>
      <c r="X571" s="232"/>
      <c r="Y571" s="232"/>
      <c r="Z571" s="232"/>
    </row>
    <row r="572" spans="1:26" ht="12.75" customHeight="1" x14ac:dyDescent="0.25">
      <c r="A572" s="232"/>
      <c r="B572" s="232"/>
      <c r="C572" s="232"/>
      <c r="D572" s="232"/>
      <c r="E572" s="232"/>
      <c r="F572" s="232"/>
      <c r="G572" s="232"/>
      <c r="H572" s="232"/>
      <c r="I572" s="232"/>
      <c r="J572" s="232"/>
      <c r="K572" s="232"/>
      <c r="L572" s="232"/>
      <c r="M572" s="232"/>
      <c r="N572" s="232"/>
      <c r="O572" s="232"/>
      <c r="P572" s="232"/>
      <c r="Q572" s="232"/>
      <c r="R572" s="232"/>
      <c r="S572" s="232"/>
      <c r="T572" s="232"/>
      <c r="U572" s="232"/>
      <c r="V572" s="232"/>
      <c r="W572" s="232"/>
      <c r="X572" s="232"/>
      <c r="Y572" s="232"/>
      <c r="Z572" s="232"/>
    </row>
    <row r="573" spans="1:26" ht="12.75" customHeight="1" x14ac:dyDescent="0.25">
      <c r="A573" s="232"/>
      <c r="B573" s="232"/>
      <c r="C573" s="232"/>
      <c r="D573" s="232"/>
      <c r="E573" s="232"/>
      <c r="F573" s="232"/>
      <c r="G573" s="232"/>
      <c r="H573" s="232"/>
      <c r="I573" s="232"/>
      <c r="J573" s="232"/>
      <c r="K573" s="232"/>
      <c r="L573" s="232"/>
      <c r="M573" s="232"/>
      <c r="N573" s="232"/>
      <c r="O573" s="232"/>
      <c r="P573" s="232"/>
      <c r="Q573" s="232"/>
      <c r="R573" s="232"/>
      <c r="S573" s="232"/>
      <c r="T573" s="232"/>
      <c r="U573" s="232"/>
      <c r="V573" s="232"/>
      <c r="W573" s="232"/>
      <c r="X573" s="232"/>
      <c r="Y573" s="232"/>
      <c r="Z573" s="232"/>
    </row>
    <row r="574" spans="1:26" ht="12.75" customHeight="1" x14ac:dyDescent="0.25">
      <c r="A574" s="232"/>
      <c r="B574" s="232"/>
      <c r="C574" s="232"/>
      <c r="D574" s="232"/>
      <c r="E574" s="232"/>
      <c r="F574" s="232"/>
      <c r="G574" s="232"/>
      <c r="H574" s="232"/>
      <c r="I574" s="232"/>
      <c r="J574" s="232"/>
      <c r="K574" s="232"/>
      <c r="L574" s="232"/>
      <c r="M574" s="232"/>
      <c r="N574" s="232"/>
      <c r="O574" s="232"/>
      <c r="P574" s="232"/>
      <c r="Q574" s="232"/>
      <c r="R574" s="232"/>
      <c r="S574" s="232"/>
      <c r="T574" s="232"/>
      <c r="U574" s="232"/>
      <c r="V574" s="232"/>
      <c r="W574" s="232"/>
      <c r="X574" s="232"/>
      <c r="Y574" s="232"/>
      <c r="Z574" s="232"/>
    </row>
    <row r="575" spans="1:26" ht="12.75" customHeight="1" x14ac:dyDescent="0.25">
      <c r="A575" s="232"/>
      <c r="B575" s="232"/>
      <c r="C575" s="232"/>
      <c r="D575" s="232"/>
      <c r="E575" s="232"/>
      <c r="F575" s="232"/>
      <c r="G575" s="232"/>
      <c r="H575" s="232"/>
      <c r="I575" s="232"/>
      <c r="J575" s="232"/>
      <c r="K575" s="232"/>
      <c r="L575" s="232"/>
      <c r="M575" s="232"/>
      <c r="N575" s="232"/>
      <c r="O575" s="232"/>
      <c r="P575" s="232"/>
      <c r="Q575" s="232"/>
      <c r="R575" s="232"/>
      <c r="S575" s="232"/>
      <c r="T575" s="232"/>
      <c r="U575" s="232"/>
      <c r="V575" s="232"/>
      <c r="W575" s="232"/>
      <c r="X575" s="232"/>
      <c r="Y575" s="232"/>
      <c r="Z575" s="232"/>
    </row>
    <row r="576" spans="1:26" ht="12.75" customHeight="1" x14ac:dyDescent="0.25">
      <c r="A576" s="232"/>
      <c r="B576" s="232"/>
      <c r="C576" s="232"/>
      <c r="D576" s="232"/>
      <c r="E576" s="232"/>
      <c r="F576" s="232"/>
      <c r="G576" s="232"/>
      <c r="H576" s="232"/>
      <c r="I576" s="232"/>
      <c r="J576" s="232"/>
      <c r="K576" s="232"/>
      <c r="L576" s="232"/>
      <c r="M576" s="232"/>
      <c r="N576" s="232"/>
      <c r="O576" s="232"/>
      <c r="P576" s="232"/>
      <c r="Q576" s="232"/>
      <c r="R576" s="232"/>
      <c r="S576" s="232"/>
      <c r="T576" s="232"/>
      <c r="U576" s="232"/>
      <c r="V576" s="232"/>
      <c r="W576" s="232"/>
      <c r="X576" s="232"/>
      <c r="Y576" s="232"/>
      <c r="Z576" s="232"/>
    </row>
    <row r="577" spans="1:26" ht="12.75" customHeight="1" x14ac:dyDescent="0.25">
      <c r="A577" s="232"/>
      <c r="B577" s="232"/>
      <c r="C577" s="232"/>
      <c r="D577" s="232"/>
      <c r="E577" s="232"/>
      <c r="F577" s="232"/>
      <c r="G577" s="232"/>
      <c r="H577" s="232"/>
      <c r="I577" s="232"/>
      <c r="J577" s="232"/>
      <c r="K577" s="232"/>
      <c r="L577" s="232"/>
      <c r="M577" s="232"/>
      <c r="N577" s="232"/>
      <c r="O577" s="232"/>
      <c r="P577" s="232"/>
      <c r="Q577" s="232"/>
      <c r="R577" s="232"/>
      <c r="S577" s="232"/>
      <c r="T577" s="232"/>
      <c r="U577" s="232"/>
      <c r="V577" s="232"/>
      <c r="W577" s="232"/>
      <c r="X577" s="232"/>
      <c r="Y577" s="232"/>
      <c r="Z577" s="232"/>
    </row>
    <row r="578" spans="1:26" ht="12.75" customHeight="1" x14ac:dyDescent="0.25">
      <c r="A578" s="232"/>
      <c r="B578" s="232"/>
      <c r="C578" s="232"/>
      <c r="D578" s="232"/>
      <c r="E578" s="232"/>
      <c r="F578" s="232"/>
      <c r="G578" s="232"/>
      <c r="H578" s="232"/>
      <c r="I578" s="232"/>
      <c r="J578" s="232"/>
      <c r="K578" s="232"/>
      <c r="L578" s="232"/>
      <c r="M578" s="232"/>
      <c r="N578" s="232"/>
      <c r="O578" s="232"/>
      <c r="P578" s="232"/>
      <c r="Q578" s="232"/>
      <c r="R578" s="232"/>
      <c r="S578" s="232"/>
      <c r="T578" s="232"/>
      <c r="U578" s="232"/>
      <c r="V578" s="232"/>
      <c r="W578" s="232"/>
      <c r="X578" s="232"/>
      <c r="Y578" s="232"/>
      <c r="Z578" s="232"/>
    </row>
    <row r="579" spans="1:26" ht="12.75" customHeight="1" x14ac:dyDescent="0.25">
      <c r="A579" s="232"/>
      <c r="B579" s="232"/>
      <c r="C579" s="232"/>
      <c r="D579" s="232"/>
      <c r="E579" s="232"/>
      <c r="F579" s="232"/>
      <c r="G579" s="232"/>
      <c r="H579" s="232"/>
      <c r="I579" s="232"/>
      <c r="J579" s="232"/>
      <c r="K579" s="232"/>
      <c r="L579" s="232"/>
      <c r="M579" s="232"/>
      <c r="N579" s="232"/>
      <c r="O579" s="232"/>
      <c r="P579" s="232"/>
      <c r="Q579" s="232"/>
      <c r="R579" s="232"/>
      <c r="S579" s="232"/>
      <c r="T579" s="232"/>
      <c r="U579" s="232"/>
      <c r="V579" s="232"/>
      <c r="W579" s="232"/>
      <c r="X579" s="232"/>
      <c r="Y579" s="232"/>
      <c r="Z579" s="232"/>
    </row>
    <row r="580" spans="1:26" ht="12.75" customHeight="1" x14ac:dyDescent="0.25">
      <c r="A580" s="232"/>
      <c r="B580" s="232"/>
      <c r="C580" s="232"/>
      <c r="D580" s="232"/>
      <c r="E580" s="232"/>
      <c r="F580" s="232"/>
      <c r="G580" s="232"/>
      <c r="H580" s="232"/>
      <c r="I580" s="232"/>
      <c r="J580" s="232"/>
      <c r="K580" s="232"/>
      <c r="L580" s="232"/>
      <c r="M580" s="232"/>
      <c r="N580" s="232"/>
      <c r="O580" s="232"/>
      <c r="P580" s="232"/>
      <c r="Q580" s="232"/>
      <c r="R580" s="232"/>
      <c r="S580" s="232"/>
      <c r="T580" s="232"/>
      <c r="U580" s="232"/>
      <c r="V580" s="232"/>
      <c r="W580" s="232"/>
      <c r="X580" s="232"/>
      <c r="Y580" s="232"/>
      <c r="Z580" s="232"/>
    </row>
    <row r="581" spans="1:26" ht="12.75" customHeight="1" x14ac:dyDescent="0.25">
      <c r="A581" s="232"/>
      <c r="B581" s="232"/>
      <c r="C581" s="232"/>
      <c r="D581" s="232"/>
      <c r="E581" s="232"/>
      <c r="F581" s="232"/>
      <c r="G581" s="232"/>
      <c r="H581" s="232"/>
      <c r="I581" s="232"/>
      <c r="J581" s="232"/>
      <c r="K581" s="232"/>
      <c r="L581" s="232"/>
      <c r="M581" s="232"/>
      <c r="N581" s="232"/>
      <c r="O581" s="232"/>
      <c r="P581" s="232"/>
      <c r="Q581" s="232"/>
      <c r="R581" s="232"/>
      <c r="S581" s="232"/>
      <c r="T581" s="232"/>
      <c r="U581" s="232"/>
      <c r="V581" s="232"/>
      <c r="W581" s="232"/>
      <c r="X581" s="232"/>
      <c r="Y581" s="232"/>
      <c r="Z581" s="232"/>
    </row>
    <row r="582" spans="1:26" ht="12.75" customHeight="1" x14ac:dyDescent="0.25">
      <c r="A582" s="232"/>
      <c r="B582" s="232"/>
      <c r="C582" s="232"/>
      <c r="D582" s="232"/>
      <c r="E582" s="232"/>
      <c r="F582" s="232"/>
      <c r="G582" s="232"/>
      <c r="H582" s="232"/>
      <c r="I582" s="232"/>
      <c r="J582" s="232"/>
      <c r="K582" s="232"/>
      <c r="L582" s="232"/>
      <c r="M582" s="232"/>
      <c r="N582" s="232"/>
      <c r="O582" s="232"/>
      <c r="P582" s="232"/>
      <c r="Q582" s="232"/>
      <c r="R582" s="232"/>
      <c r="S582" s="232"/>
      <c r="T582" s="232"/>
      <c r="U582" s="232"/>
      <c r="V582" s="232"/>
      <c r="W582" s="232"/>
      <c r="X582" s="232"/>
      <c r="Y582" s="232"/>
      <c r="Z582" s="232"/>
    </row>
    <row r="583" spans="1:26" ht="12.75" customHeight="1" x14ac:dyDescent="0.25">
      <c r="A583" s="232"/>
      <c r="B583" s="232"/>
      <c r="C583" s="232"/>
      <c r="D583" s="232"/>
      <c r="E583" s="232"/>
      <c r="F583" s="232"/>
      <c r="G583" s="232"/>
      <c r="H583" s="232"/>
      <c r="I583" s="232"/>
      <c r="J583" s="232"/>
      <c r="K583" s="232"/>
      <c r="L583" s="232"/>
      <c r="M583" s="232"/>
      <c r="N583" s="232"/>
      <c r="O583" s="232"/>
      <c r="P583" s="232"/>
      <c r="Q583" s="232"/>
      <c r="R583" s="232"/>
      <c r="S583" s="232"/>
      <c r="T583" s="232"/>
      <c r="U583" s="232"/>
      <c r="V583" s="232"/>
      <c r="W583" s="232"/>
      <c r="X583" s="232"/>
      <c r="Y583" s="232"/>
      <c r="Z583" s="232"/>
    </row>
    <row r="584" spans="1:26" ht="12.75" customHeight="1" x14ac:dyDescent="0.25">
      <c r="A584" s="232"/>
      <c r="B584" s="232"/>
      <c r="C584" s="232"/>
      <c r="D584" s="232"/>
      <c r="E584" s="232"/>
      <c r="F584" s="232"/>
      <c r="G584" s="232"/>
      <c r="H584" s="232"/>
      <c r="I584" s="232"/>
      <c r="J584" s="232"/>
      <c r="K584" s="232"/>
      <c r="L584" s="232"/>
      <c r="M584" s="232"/>
      <c r="N584" s="232"/>
      <c r="O584" s="232"/>
      <c r="P584" s="232"/>
      <c r="Q584" s="232"/>
      <c r="R584" s="232"/>
      <c r="S584" s="232"/>
      <c r="T584" s="232"/>
      <c r="U584" s="232"/>
      <c r="V584" s="232"/>
      <c r="W584" s="232"/>
      <c r="X584" s="232"/>
      <c r="Y584" s="232"/>
      <c r="Z584" s="232"/>
    </row>
    <row r="585" spans="1:26" ht="12.75" customHeight="1" x14ac:dyDescent="0.25">
      <c r="A585" s="232"/>
      <c r="B585" s="232"/>
      <c r="C585" s="232"/>
      <c r="D585" s="232"/>
      <c r="E585" s="232"/>
      <c r="F585" s="232"/>
      <c r="G585" s="232"/>
      <c r="H585" s="232"/>
      <c r="I585" s="232"/>
      <c r="J585" s="232"/>
      <c r="K585" s="232"/>
      <c r="L585" s="232"/>
      <c r="M585" s="232"/>
      <c r="N585" s="232"/>
      <c r="O585" s="232"/>
      <c r="P585" s="232"/>
      <c r="Q585" s="232"/>
      <c r="R585" s="232"/>
      <c r="S585" s="232"/>
      <c r="T585" s="232"/>
      <c r="U585" s="232"/>
      <c r="V585" s="232"/>
      <c r="W585" s="232"/>
      <c r="X585" s="232"/>
      <c r="Y585" s="232"/>
      <c r="Z585" s="232"/>
    </row>
    <row r="586" spans="1:26" ht="12.75" customHeight="1" x14ac:dyDescent="0.25">
      <c r="A586" s="232"/>
      <c r="B586" s="232"/>
      <c r="C586" s="232"/>
      <c r="D586" s="232"/>
      <c r="E586" s="232"/>
      <c r="F586" s="232"/>
      <c r="G586" s="232"/>
      <c r="H586" s="232"/>
      <c r="I586" s="232"/>
      <c r="J586" s="232"/>
      <c r="K586" s="232"/>
      <c r="L586" s="232"/>
      <c r="M586" s="232"/>
      <c r="N586" s="232"/>
      <c r="O586" s="232"/>
      <c r="P586" s="232"/>
      <c r="Q586" s="232"/>
      <c r="R586" s="232"/>
      <c r="S586" s="232"/>
      <c r="T586" s="232"/>
      <c r="U586" s="232"/>
      <c r="V586" s="232"/>
      <c r="W586" s="232"/>
      <c r="X586" s="232"/>
      <c r="Y586" s="232"/>
      <c r="Z586" s="232"/>
    </row>
    <row r="587" spans="1:26" ht="12.75" customHeight="1" x14ac:dyDescent="0.25">
      <c r="A587" s="232"/>
      <c r="B587" s="232"/>
      <c r="C587" s="232"/>
      <c r="D587" s="232"/>
      <c r="E587" s="232"/>
      <c r="F587" s="232"/>
      <c r="G587" s="232"/>
      <c r="H587" s="232"/>
      <c r="I587" s="232"/>
      <c r="J587" s="232"/>
      <c r="K587" s="232"/>
      <c r="L587" s="232"/>
      <c r="M587" s="232"/>
      <c r="N587" s="232"/>
      <c r="O587" s="232"/>
      <c r="P587" s="232"/>
      <c r="Q587" s="232"/>
      <c r="R587" s="232"/>
      <c r="S587" s="232"/>
      <c r="T587" s="232"/>
      <c r="U587" s="232"/>
      <c r="V587" s="232"/>
      <c r="W587" s="232"/>
      <c r="X587" s="232"/>
      <c r="Y587" s="232"/>
      <c r="Z587" s="232"/>
    </row>
    <row r="588" spans="1:26" ht="12.75" customHeight="1" x14ac:dyDescent="0.25">
      <c r="A588" s="232"/>
      <c r="B588" s="232"/>
      <c r="C588" s="232"/>
      <c r="D588" s="232"/>
      <c r="E588" s="232"/>
      <c r="F588" s="232"/>
      <c r="G588" s="232"/>
      <c r="H588" s="232"/>
      <c r="I588" s="232"/>
      <c r="J588" s="232"/>
      <c r="K588" s="232"/>
      <c r="L588" s="232"/>
      <c r="M588" s="232"/>
      <c r="N588" s="232"/>
      <c r="O588" s="232"/>
      <c r="P588" s="232"/>
      <c r="Q588" s="232"/>
      <c r="R588" s="232"/>
      <c r="S588" s="232"/>
      <c r="T588" s="232"/>
      <c r="U588" s="232"/>
      <c r="V588" s="232"/>
      <c r="W588" s="232"/>
      <c r="X588" s="232"/>
      <c r="Y588" s="232"/>
      <c r="Z588" s="232"/>
    </row>
    <row r="589" spans="1:26" ht="12.75" customHeight="1" x14ac:dyDescent="0.25">
      <c r="A589" s="232"/>
      <c r="B589" s="232"/>
      <c r="C589" s="232"/>
      <c r="D589" s="232"/>
      <c r="E589" s="232"/>
      <c r="F589" s="232"/>
      <c r="G589" s="232"/>
      <c r="H589" s="232"/>
      <c r="I589" s="232"/>
      <c r="J589" s="232"/>
      <c r="K589" s="232"/>
      <c r="L589" s="232"/>
      <c r="M589" s="232"/>
      <c r="N589" s="232"/>
      <c r="O589" s="232"/>
      <c r="P589" s="232"/>
      <c r="Q589" s="232"/>
      <c r="R589" s="232"/>
      <c r="S589" s="232"/>
      <c r="T589" s="232"/>
      <c r="U589" s="232"/>
      <c r="V589" s="232"/>
      <c r="W589" s="232"/>
      <c r="X589" s="232"/>
      <c r="Y589" s="232"/>
      <c r="Z589" s="232"/>
    </row>
    <row r="590" spans="1:26" ht="12.75" customHeight="1" x14ac:dyDescent="0.25">
      <c r="A590" s="232"/>
      <c r="B590" s="232"/>
      <c r="C590" s="232"/>
      <c r="D590" s="232"/>
      <c r="E590" s="232"/>
      <c r="F590" s="232"/>
      <c r="G590" s="232"/>
      <c r="H590" s="232"/>
      <c r="I590" s="232"/>
      <c r="J590" s="232"/>
      <c r="K590" s="232"/>
      <c r="L590" s="232"/>
      <c r="M590" s="232"/>
      <c r="N590" s="232"/>
      <c r="O590" s="232"/>
      <c r="P590" s="232"/>
      <c r="Q590" s="232"/>
      <c r="R590" s="232"/>
      <c r="S590" s="232"/>
      <c r="T590" s="232"/>
      <c r="U590" s="232"/>
      <c r="V590" s="232"/>
      <c r="W590" s="232"/>
      <c r="X590" s="232"/>
      <c r="Y590" s="232"/>
      <c r="Z590" s="232"/>
    </row>
    <row r="591" spans="1:26" ht="12.75" customHeight="1" x14ac:dyDescent="0.25">
      <c r="A591" s="232"/>
      <c r="B591" s="232"/>
      <c r="C591" s="232"/>
      <c r="D591" s="232"/>
      <c r="E591" s="232"/>
      <c r="F591" s="232"/>
      <c r="G591" s="232"/>
      <c r="H591" s="232"/>
      <c r="I591" s="232"/>
      <c r="J591" s="232"/>
      <c r="K591" s="232"/>
      <c r="L591" s="232"/>
      <c r="M591" s="232"/>
      <c r="N591" s="232"/>
      <c r="O591" s="232"/>
      <c r="P591" s="232"/>
      <c r="Q591" s="232"/>
      <c r="R591" s="232"/>
      <c r="S591" s="232"/>
      <c r="T591" s="232"/>
      <c r="U591" s="232"/>
      <c r="V591" s="232"/>
      <c r="W591" s="232"/>
      <c r="X591" s="232"/>
      <c r="Y591" s="232"/>
      <c r="Z591" s="232"/>
    </row>
    <row r="592" spans="1:26" ht="12.75" customHeight="1" x14ac:dyDescent="0.25">
      <c r="A592" s="232"/>
      <c r="B592" s="232"/>
      <c r="C592" s="232"/>
      <c r="D592" s="232"/>
      <c r="E592" s="232"/>
      <c r="F592" s="232"/>
      <c r="G592" s="232"/>
      <c r="H592" s="232"/>
      <c r="I592" s="232"/>
      <c r="J592" s="232"/>
      <c r="K592" s="232"/>
      <c r="L592" s="232"/>
      <c r="M592" s="232"/>
      <c r="N592" s="232"/>
      <c r="O592" s="232"/>
      <c r="P592" s="232"/>
      <c r="Q592" s="232"/>
      <c r="R592" s="232"/>
      <c r="S592" s="232"/>
      <c r="T592" s="232"/>
      <c r="U592" s="232"/>
      <c r="V592" s="232"/>
      <c r="W592" s="232"/>
      <c r="X592" s="232"/>
      <c r="Y592" s="232"/>
      <c r="Z592" s="232"/>
    </row>
    <row r="593" spans="1:26" ht="12.75" customHeight="1" x14ac:dyDescent="0.25">
      <c r="A593" s="232"/>
      <c r="B593" s="232"/>
      <c r="C593" s="232"/>
      <c r="D593" s="232"/>
      <c r="E593" s="232"/>
      <c r="F593" s="232"/>
      <c r="G593" s="232"/>
      <c r="H593" s="232"/>
      <c r="I593" s="232"/>
      <c r="J593" s="232"/>
      <c r="K593" s="232"/>
      <c r="L593" s="232"/>
      <c r="M593" s="232"/>
      <c r="N593" s="232"/>
      <c r="O593" s="232"/>
      <c r="P593" s="232"/>
      <c r="Q593" s="232"/>
      <c r="R593" s="232"/>
      <c r="S593" s="232"/>
      <c r="T593" s="232"/>
      <c r="U593" s="232"/>
      <c r="V593" s="232"/>
      <c r="W593" s="232"/>
      <c r="X593" s="232"/>
      <c r="Y593" s="232"/>
      <c r="Z593" s="232"/>
    </row>
    <row r="594" spans="1:26" ht="12.75" customHeight="1" x14ac:dyDescent="0.25">
      <c r="A594" s="232"/>
      <c r="B594" s="232"/>
      <c r="C594" s="232"/>
      <c r="D594" s="232"/>
      <c r="E594" s="232"/>
      <c r="F594" s="232"/>
      <c r="G594" s="232"/>
      <c r="H594" s="232"/>
      <c r="I594" s="232"/>
      <c r="J594" s="232"/>
      <c r="K594" s="232"/>
      <c r="L594" s="232"/>
      <c r="M594" s="232"/>
      <c r="N594" s="232"/>
      <c r="O594" s="232"/>
      <c r="P594" s="232"/>
      <c r="Q594" s="232"/>
      <c r="R594" s="232"/>
      <c r="S594" s="232"/>
      <c r="T594" s="232"/>
      <c r="U594" s="232"/>
      <c r="V594" s="232"/>
      <c r="W594" s="232"/>
      <c r="X594" s="232"/>
      <c r="Y594" s="232"/>
      <c r="Z594" s="232"/>
    </row>
    <row r="595" spans="1:26" ht="12.75" customHeight="1" x14ac:dyDescent="0.25">
      <c r="A595" s="232"/>
      <c r="B595" s="232"/>
      <c r="C595" s="232"/>
      <c r="D595" s="232"/>
      <c r="E595" s="232"/>
      <c r="F595" s="232"/>
      <c r="G595" s="232"/>
      <c r="H595" s="232"/>
      <c r="I595" s="232"/>
      <c r="J595" s="232"/>
      <c r="K595" s="232"/>
      <c r="L595" s="232"/>
      <c r="M595" s="232"/>
      <c r="N595" s="232"/>
      <c r="O595" s="232"/>
      <c r="P595" s="232"/>
      <c r="Q595" s="232"/>
      <c r="R595" s="232"/>
      <c r="S595" s="232"/>
      <c r="T595" s="232"/>
      <c r="U595" s="232"/>
      <c r="V595" s="232"/>
      <c r="W595" s="232"/>
      <c r="X595" s="232"/>
      <c r="Y595" s="232"/>
      <c r="Z595" s="232"/>
    </row>
    <row r="596" spans="1:26" ht="12.75" customHeight="1" x14ac:dyDescent="0.25">
      <c r="A596" s="232"/>
      <c r="B596" s="232"/>
      <c r="C596" s="232"/>
      <c r="D596" s="232"/>
      <c r="E596" s="232"/>
      <c r="F596" s="232"/>
      <c r="G596" s="232"/>
      <c r="H596" s="232"/>
      <c r="I596" s="232"/>
      <c r="J596" s="232"/>
      <c r="K596" s="232"/>
      <c r="L596" s="232"/>
      <c r="M596" s="232"/>
      <c r="N596" s="232"/>
      <c r="O596" s="232"/>
      <c r="P596" s="232"/>
      <c r="Q596" s="232"/>
      <c r="R596" s="232"/>
      <c r="S596" s="232"/>
      <c r="T596" s="232"/>
      <c r="U596" s="232"/>
      <c r="V596" s="232"/>
      <c r="W596" s="232"/>
      <c r="X596" s="232"/>
      <c r="Y596" s="232"/>
      <c r="Z596" s="232"/>
    </row>
    <row r="597" spans="1:26" ht="12.75" customHeight="1" x14ac:dyDescent="0.25">
      <c r="A597" s="232"/>
      <c r="B597" s="232"/>
      <c r="C597" s="232"/>
      <c r="D597" s="232"/>
      <c r="E597" s="232"/>
      <c r="F597" s="232"/>
      <c r="G597" s="232"/>
      <c r="H597" s="232"/>
      <c r="I597" s="232"/>
      <c r="J597" s="232"/>
      <c r="K597" s="232"/>
      <c r="L597" s="232"/>
      <c r="M597" s="232"/>
      <c r="N597" s="232"/>
      <c r="O597" s="232"/>
      <c r="P597" s="232"/>
      <c r="Q597" s="232"/>
      <c r="R597" s="232"/>
      <c r="S597" s="232"/>
      <c r="T597" s="232"/>
      <c r="U597" s="232"/>
      <c r="V597" s="232"/>
      <c r="W597" s="232"/>
      <c r="X597" s="232"/>
      <c r="Y597" s="232"/>
      <c r="Z597" s="232"/>
    </row>
    <row r="598" spans="1:26" ht="12.75" customHeight="1" x14ac:dyDescent="0.25">
      <c r="A598" s="232"/>
      <c r="B598" s="232"/>
      <c r="C598" s="232"/>
      <c r="D598" s="232"/>
      <c r="E598" s="232"/>
      <c r="F598" s="232"/>
      <c r="G598" s="232"/>
      <c r="H598" s="232"/>
      <c r="I598" s="232"/>
      <c r="J598" s="232"/>
      <c r="K598" s="232"/>
      <c r="L598" s="232"/>
      <c r="M598" s="232"/>
      <c r="N598" s="232"/>
      <c r="O598" s="232"/>
      <c r="P598" s="232"/>
      <c r="Q598" s="232"/>
      <c r="R598" s="232"/>
      <c r="S598" s="232"/>
      <c r="T598" s="232"/>
      <c r="U598" s="232"/>
      <c r="V598" s="232"/>
      <c r="W598" s="232"/>
      <c r="X598" s="232"/>
      <c r="Y598" s="232"/>
      <c r="Z598" s="232"/>
    </row>
    <row r="599" spans="1:26" ht="12.75" customHeight="1" x14ac:dyDescent="0.25">
      <c r="A599" s="232"/>
      <c r="B599" s="232"/>
      <c r="C599" s="232"/>
      <c r="D599" s="232"/>
      <c r="E599" s="232"/>
      <c r="F599" s="232"/>
      <c r="G599" s="232"/>
      <c r="H599" s="232"/>
      <c r="I599" s="232"/>
      <c r="J599" s="232"/>
      <c r="K599" s="232"/>
      <c r="L599" s="232"/>
      <c r="M599" s="232"/>
      <c r="N599" s="232"/>
      <c r="O599" s="232"/>
      <c r="P599" s="232"/>
      <c r="Q599" s="232"/>
      <c r="R599" s="232"/>
      <c r="S599" s="232"/>
      <c r="T599" s="232"/>
      <c r="U599" s="232"/>
      <c r="V599" s="232"/>
      <c r="W599" s="232"/>
      <c r="X599" s="232"/>
      <c r="Y599" s="232"/>
      <c r="Z599" s="232"/>
    </row>
    <row r="600" spans="1:26" ht="12.75" customHeight="1" x14ac:dyDescent="0.25">
      <c r="A600" s="232"/>
      <c r="B600" s="232"/>
      <c r="C600" s="232"/>
      <c r="D600" s="232"/>
      <c r="E600" s="232"/>
      <c r="F600" s="232"/>
      <c r="G600" s="232"/>
      <c r="H600" s="232"/>
      <c r="I600" s="232"/>
      <c r="J600" s="232"/>
      <c r="K600" s="232"/>
      <c r="L600" s="232"/>
      <c r="M600" s="232"/>
      <c r="N600" s="232"/>
      <c r="O600" s="232"/>
      <c r="P600" s="232"/>
      <c r="Q600" s="232"/>
      <c r="R600" s="232"/>
      <c r="S600" s="232"/>
      <c r="T600" s="232"/>
      <c r="U600" s="232"/>
      <c r="V600" s="232"/>
      <c r="W600" s="232"/>
      <c r="X600" s="232"/>
      <c r="Y600" s="232"/>
      <c r="Z600" s="232"/>
    </row>
    <row r="601" spans="1:26" ht="12.75" customHeight="1" x14ac:dyDescent="0.25">
      <c r="A601" s="232"/>
      <c r="B601" s="232"/>
      <c r="C601" s="232"/>
      <c r="D601" s="232"/>
      <c r="E601" s="232"/>
      <c r="F601" s="232"/>
      <c r="G601" s="232"/>
      <c r="H601" s="232"/>
      <c r="I601" s="232"/>
      <c r="J601" s="232"/>
      <c r="K601" s="232"/>
      <c r="L601" s="232"/>
      <c r="M601" s="232"/>
      <c r="N601" s="232"/>
      <c r="O601" s="232"/>
      <c r="P601" s="232"/>
      <c r="Q601" s="232"/>
      <c r="R601" s="232"/>
      <c r="S601" s="232"/>
      <c r="T601" s="232"/>
      <c r="U601" s="232"/>
      <c r="V601" s="232"/>
      <c r="W601" s="232"/>
      <c r="X601" s="232"/>
      <c r="Y601" s="232"/>
      <c r="Z601" s="232"/>
    </row>
    <row r="602" spans="1:26" ht="12.75" customHeight="1" x14ac:dyDescent="0.25">
      <c r="A602" s="232"/>
      <c r="B602" s="232"/>
      <c r="C602" s="232"/>
      <c r="D602" s="232"/>
      <c r="E602" s="232"/>
      <c r="F602" s="232"/>
      <c r="G602" s="232"/>
      <c r="H602" s="232"/>
      <c r="I602" s="232"/>
      <c r="J602" s="232"/>
      <c r="K602" s="232"/>
      <c r="L602" s="232"/>
      <c r="M602" s="232"/>
      <c r="N602" s="232"/>
      <c r="O602" s="232"/>
      <c r="P602" s="232"/>
      <c r="Q602" s="232"/>
      <c r="R602" s="232"/>
      <c r="S602" s="232"/>
      <c r="T602" s="232"/>
      <c r="U602" s="232"/>
      <c r="V602" s="232"/>
      <c r="W602" s="232"/>
      <c r="X602" s="232"/>
      <c r="Y602" s="232"/>
      <c r="Z602" s="232"/>
    </row>
    <row r="603" spans="1:26" ht="12.75" customHeight="1" x14ac:dyDescent="0.25">
      <c r="A603" s="232"/>
      <c r="B603" s="232"/>
      <c r="C603" s="232"/>
      <c r="D603" s="232"/>
      <c r="E603" s="232"/>
      <c r="F603" s="232"/>
      <c r="G603" s="232"/>
      <c r="H603" s="232"/>
      <c r="I603" s="232"/>
      <c r="J603" s="232"/>
      <c r="K603" s="232"/>
      <c r="L603" s="232"/>
      <c r="M603" s="232"/>
      <c r="N603" s="232"/>
      <c r="O603" s="232"/>
      <c r="P603" s="232"/>
      <c r="Q603" s="232"/>
      <c r="R603" s="232"/>
      <c r="S603" s="232"/>
      <c r="T603" s="232"/>
      <c r="U603" s="232"/>
      <c r="V603" s="232"/>
      <c r="W603" s="232"/>
      <c r="X603" s="232"/>
      <c r="Y603" s="232"/>
      <c r="Z603" s="232"/>
    </row>
    <row r="604" spans="1:26" ht="12.75" customHeight="1" x14ac:dyDescent="0.25">
      <c r="A604" s="232"/>
      <c r="B604" s="232"/>
      <c r="C604" s="232"/>
      <c r="D604" s="232"/>
      <c r="E604" s="232"/>
      <c r="F604" s="232"/>
      <c r="G604" s="232"/>
      <c r="H604" s="232"/>
      <c r="I604" s="232"/>
      <c r="J604" s="232"/>
      <c r="K604" s="232"/>
      <c r="L604" s="232"/>
      <c r="M604" s="232"/>
      <c r="N604" s="232"/>
      <c r="O604" s="232"/>
      <c r="P604" s="232"/>
      <c r="Q604" s="232"/>
      <c r="R604" s="232"/>
      <c r="S604" s="232"/>
      <c r="T604" s="232"/>
      <c r="U604" s="232"/>
      <c r="V604" s="232"/>
      <c r="W604" s="232"/>
      <c r="X604" s="232"/>
      <c r="Y604" s="232"/>
      <c r="Z604" s="232"/>
    </row>
    <row r="605" spans="1:26" ht="12.75" customHeight="1" x14ac:dyDescent="0.25">
      <c r="A605" s="232"/>
      <c r="B605" s="232"/>
      <c r="C605" s="232"/>
      <c r="D605" s="232"/>
      <c r="E605" s="232"/>
      <c r="F605" s="232"/>
      <c r="G605" s="232"/>
      <c r="H605" s="232"/>
      <c r="I605" s="232"/>
      <c r="J605" s="232"/>
      <c r="K605" s="232"/>
      <c r="L605" s="232"/>
      <c r="M605" s="232"/>
      <c r="N605" s="232"/>
      <c r="O605" s="232"/>
      <c r="P605" s="232"/>
      <c r="Q605" s="232"/>
      <c r="R605" s="232"/>
      <c r="S605" s="232"/>
      <c r="T605" s="232"/>
      <c r="U605" s="232"/>
      <c r="V605" s="232"/>
      <c r="W605" s="232"/>
      <c r="X605" s="232"/>
      <c r="Y605" s="232"/>
      <c r="Z605" s="232"/>
    </row>
    <row r="606" spans="1:26" ht="12.75" customHeight="1" x14ac:dyDescent="0.25">
      <c r="A606" s="232"/>
      <c r="B606" s="232"/>
      <c r="C606" s="232"/>
      <c r="D606" s="232"/>
      <c r="E606" s="232"/>
      <c r="F606" s="232"/>
      <c r="G606" s="232"/>
      <c r="H606" s="232"/>
      <c r="I606" s="232"/>
      <c r="J606" s="232"/>
      <c r="K606" s="232"/>
      <c r="L606" s="232"/>
      <c r="M606" s="232"/>
      <c r="N606" s="232"/>
      <c r="O606" s="232"/>
      <c r="P606" s="232"/>
      <c r="Q606" s="232"/>
      <c r="R606" s="232"/>
      <c r="S606" s="232"/>
      <c r="T606" s="232"/>
      <c r="U606" s="232"/>
      <c r="V606" s="232"/>
      <c r="W606" s="232"/>
      <c r="X606" s="232"/>
      <c r="Y606" s="232"/>
      <c r="Z606" s="232"/>
    </row>
    <row r="607" spans="1:26" ht="12.75" customHeight="1" x14ac:dyDescent="0.25">
      <c r="A607" s="232"/>
      <c r="B607" s="232"/>
      <c r="C607" s="232"/>
      <c r="D607" s="232"/>
      <c r="E607" s="232"/>
      <c r="F607" s="232"/>
      <c r="G607" s="232"/>
      <c r="H607" s="232"/>
      <c r="I607" s="232"/>
      <c r="J607" s="232"/>
      <c r="K607" s="232"/>
      <c r="L607" s="232"/>
      <c r="M607" s="232"/>
      <c r="N607" s="232"/>
      <c r="O607" s="232"/>
      <c r="P607" s="232"/>
      <c r="Q607" s="232"/>
      <c r="R607" s="232"/>
      <c r="S607" s="232"/>
      <c r="T607" s="232"/>
      <c r="U607" s="232"/>
      <c r="V607" s="232"/>
      <c r="W607" s="232"/>
      <c r="X607" s="232"/>
      <c r="Y607" s="232"/>
      <c r="Z607" s="232"/>
    </row>
    <row r="608" spans="1:26" ht="12.75" customHeight="1" x14ac:dyDescent="0.25">
      <c r="A608" s="232"/>
      <c r="B608" s="232"/>
      <c r="C608" s="232"/>
      <c r="D608" s="232"/>
      <c r="E608" s="232"/>
      <c r="F608" s="232"/>
      <c r="G608" s="232"/>
      <c r="H608" s="232"/>
      <c r="I608" s="232"/>
      <c r="J608" s="232"/>
      <c r="K608" s="232"/>
      <c r="L608" s="232"/>
      <c r="M608" s="232"/>
      <c r="N608" s="232"/>
      <c r="O608" s="232"/>
      <c r="P608" s="232"/>
      <c r="Q608" s="232"/>
      <c r="R608" s="232"/>
      <c r="S608" s="232"/>
      <c r="T608" s="232"/>
      <c r="U608" s="232"/>
      <c r="V608" s="232"/>
      <c r="W608" s="232"/>
      <c r="X608" s="232"/>
      <c r="Y608" s="232"/>
      <c r="Z608" s="232"/>
    </row>
    <row r="609" spans="1:26" ht="12.75" customHeight="1" x14ac:dyDescent="0.25">
      <c r="A609" s="232"/>
      <c r="B609" s="232"/>
      <c r="C609" s="232"/>
      <c r="D609" s="232"/>
      <c r="E609" s="232"/>
      <c r="F609" s="232"/>
      <c r="G609" s="232"/>
      <c r="H609" s="232"/>
      <c r="I609" s="232"/>
      <c r="J609" s="232"/>
      <c r="K609" s="232"/>
      <c r="L609" s="232"/>
      <c r="M609" s="232"/>
      <c r="N609" s="232"/>
      <c r="O609" s="232"/>
      <c r="P609" s="232"/>
      <c r="Q609" s="232"/>
      <c r="R609" s="232"/>
      <c r="S609" s="232"/>
      <c r="T609" s="232"/>
      <c r="U609" s="232"/>
      <c r="V609" s="232"/>
      <c r="W609" s="232"/>
      <c r="X609" s="232"/>
      <c r="Y609" s="232"/>
      <c r="Z609" s="232"/>
    </row>
    <row r="610" spans="1:26" ht="12.75" customHeight="1" x14ac:dyDescent="0.25">
      <c r="A610" s="232"/>
      <c r="B610" s="232"/>
      <c r="C610" s="232"/>
      <c r="D610" s="232"/>
      <c r="E610" s="232"/>
      <c r="F610" s="232"/>
      <c r="G610" s="232"/>
      <c r="H610" s="232"/>
      <c r="I610" s="232"/>
      <c r="J610" s="232"/>
      <c r="K610" s="232"/>
      <c r="L610" s="232"/>
      <c r="M610" s="232"/>
      <c r="N610" s="232"/>
      <c r="O610" s="232"/>
      <c r="P610" s="232"/>
      <c r="Q610" s="232"/>
      <c r="R610" s="232"/>
      <c r="S610" s="232"/>
      <c r="T610" s="232"/>
      <c r="U610" s="232"/>
      <c r="V610" s="232"/>
      <c r="W610" s="232"/>
      <c r="X610" s="232"/>
      <c r="Y610" s="232"/>
      <c r="Z610" s="232"/>
    </row>
    <row r="611" spans="1:26" ht="12.75" customHeight="1" x14ac:dyDescent="0.25">
      <c r="A611" s="232"/>
      <c r="B611" s="232"/>
      <c r="C611" s="232"/>
      <c r="D611" s="232"/>
      <c r="E611" s="232"/>
      <c r="F611" s="232"/>
      <c r="G611" s="232"/>
      <c r="H611" s="232"/>
      <c r="I611" s="232"/>
      <c r="J611" s="232"/>
      <c r="K611" s="232"/>
      <c r="L611" s="232"/>
      <c r="M611" s="232"/>
      <c r="N611" s="232"/>
      <c r="O611" s="232"/>
      <c r="P611" s="232"/>
      <c r="Q611" s="232"/>
      <c r="R611" s="232"/>
      <c r="S611" s="232"/>
      <c r="T611" s="232"/>
      <c r="U611" s="232"/>
      <c r="V611" s="232"/>
      <c r="W611" s="232"/>
      <c r="X611" s="232"/>
      <c r="Y611" s="232"/>
      <c r="Z611" s="232"/>
    </row>
    <row r="612" spans="1:26" ht="12.75" customHeight="1" x14ac:dyDescent="0.25">
      <c r="A612" s="232"/>
      <c r="B612" s="232"/>
      <c r="C612" s="232"/>
      <c r="D612" s="232"/>
      <c r="E612" s="232"/>
      <c r="F612" s="232"/>
      <c r="G612" s="232"/>
      <c r="H612" s="232"/>
      <c r="I612" s="232"/>
      <c r="J612" s="232"/>
      <c r="K612" s="232"/>
      <c r="L612" s="232"/>
      <c r="M612" s="232"/>
      <c r="N612" s="232"/>
      <c r="O612" s="232"/>
      <c r="P612" s="232"/>
      <c r="Q612" s="232"/>
      <c r="R612" s="232"/>
      <c r="S612" s="232"/>
      <c r="T612" s="232"/>
      <c r="U612" s="232"/>
      <c r="V612" s="232"/>
      <c r="W612" s="232"/>
      <c r="X612" s="232"/>
      <c r="Y612" s="232"/>
      <c r="Z612" s="232"/>
    </row>
    <row r="613" spans="1:26" ht="12.75" customHeight="1" x14ac:dyDescent="0.25">
      <c r="A613" s="232"/>
      <c r="B613" s="232"/>
      <c r="C613" s="232"/>
      <c r="D613" s="232"/>
      <c r="E613" s="232"/>
      <c r="F613" s="232"/>
      <c r="G613" s="232"/>
      <c r="H613" s="232"/>
      <c r="I613" s="232"/>
      <c r="J613" s="232"/>
      <c r="K613" s="232"/>
      <c r="L613" s="232"/>
      <c r="M613" s="232"/>
      <c r="N613" s="232"/>
      <c r="O613" s="232"/>
      <c r="P613" s="232"/>
      <c r="Q613" s="232"/>
      <c r="R613" s="232"/>
      <c r="S613" s="232"/>
      <c r="T613" s="232"/>
      <c r="U613" s="232"/>
      <c r="V613" s="232"/>
      <c r="W613" s="232"/>
      <c r="X613" s="232"/>
      <c r="Y613" s="232"/>
      <c r="Z613" s="232"/>
    </row>
    <row r="614" spans="1:26" ht="12.75" customHeight="1" x14ac:dyDescent="0.25">
      <c r="A614" s="232"/>
      <c r="B614" s="232"/>
      <c r="C614" s="232"/>
      <c r="D614" s="232"/>
      <c r="E614" s="232"/>
      <c r="F614" s="232"/>
      <c r="G614" s="232"/>
      <c r="H614" s="232"/>
      <c r="I614" s="232"/>
      <c r="J614" s="232"/>
      <c r="K614" s="232"/>
      <c r="L614" s="232"/>
      <c r="M614" s="232"/>
      <c r="N614" s="232"/>
      <c r="O614" s="232"/>
      <c r="P614" s="232"/>
      <c r="Q614" s="232"/>
      <c r="R614" s="232"/>
      <c r="S614" s="232"/>
      <c r="T614" s="232"/>
      <c r="U614" s="232"/>
      <c r="V614" s="232"/>
      <c r="W614" s="232"/>
      <c r="X614" s="232"/>
      <c r="Y614" s="232"/>
      <c r="Z614" s="232"/>
    </row>
    <row r="615" spans="1:26" ht="12.75" customHeight="1" x14ac:dyDescent="0.25">
      <c r="A615" s="232"/>
      <c r="B615" s="232"/>
      <c r="C615" s="232"/>
      <c r="D615" s="232"/>
      <c r="E615" s="232"/>
      <c r="F615" s="232"/>
      <c r="G615" s="232"/>
      <c r="H615" s="232"/>
      <c r="I615" s="232"/>
      <c r="J615" s="232"/>
      <c r="K615" s="232"/>
      <c r="L615" s="232"/>
      <c r="M615" s="232"/>
      <c r="N615" s="232"/>
      <c r="O615" s="232"/>
      <c r="P615" s="232"/>
      <c r="Q615" s="232"/>
      <c r="R615" s="232"/>
      <c r="S615" s="232"/>
      <c r="T615" s="232"/>
      <c r="U615" s="232"/>
      <c r="V615" s="232"/>
      <c r="W615" s="232"/>
      <c r="X615" s="232"/>
      <c r="Y615" s="232"/>
      <c r="Z615" s="232"/>
    </row>
    <row r="616" spans="1:26" ht="12.75" customHeight="1" x14ac:dyDescent="0.25">
      <c r="A616" s="232"/>
      <c r="B616" s="232"/>
      <c r="C616" s="232"/>
      <c r="D616" s="232"/>
      <c r="E616" s="232"/>
      <c r="F616" s="232"/>
      <c r="G616" s="232"/>
      <c r="H616" s="232"/>
      <c r="I616" s="232"/>
      <c r="J616" s="232"/>
      <c r="K616" s="232"/>
      <c r="L616" s="232"/>
      <c r="M616" s="232"/>
      <c r="N616" s="232"/>
      <c r="O616" s="232"/>
      <c r="P616" s="232"/>
      <c r="Q616" s="232"/>
      <c r="R616" s="232"/>
      <c r="S616" s="232"/>
      <c r="T616" s="232"/>
      <c r="U616" s="232"/>
      <c r="V616" s="232"/>
      <c r="W616" s="232"/>
      <c r="X616" s="232"/>
      <c r="Y616" s="232"/>
      <c r="Z616" s="232"/>
    </row>
    <row r="617" spans="1:26" ht="12.75" customHeight="1" x14ac:dyDescent="0.25">
      <c r="A617" s="232"/>
      <c r="B617" s="232"/>
      <c r="C617" s="232"/>
      <c r="D617" s="232"/>
      <c r="E617" s="232"/>
      <c r="F617" s="232"/>
      <c r="G617" s="232"/>
      <c r="H617" s="232"/>
      <c r="I617" s="232"/>
      <c r="J617" s="232"/>
      <c r="K617" s="232"/>
      <c r="L617" s="232"/>
      <c r="M617" s="232"/>
      <c r="N617" s="232"/>
      <c r="O617" s="232"/>
      <c r="P617" s="232"/>
      <c r="Q617" s="232"/>
      <c r="R617" s="232"/>
      <c r="S617" s="232"/>
      <c r="T617" s="232"/>
      <c r="U617" s="232"/>
      <c r="V617" s="232"/>
      <c r="W617" s="232"/>
      <c r="X617" s="232"/>
      <c r="Y617" s="232"/>
      <c r="Z617" s="232"/>
    </row>
    <row r="618" spans="1:26" ht="12.75" customHeight="1" x14ac:dyDescent="0.25">
      <c r="A618" s="232"/>
      <c r="B618" s="232"/>
      <c r="C618" s="232"/>
      <c r="D618" s="232"/>
      <c r="E618" s="232"/>
      <c r="F618" s="232"/>
      <c r="G618" s="232"/>
      <c r="H618" s="232"/>
      <c r="I618" s="232"/>
      <c r="J618" s="232"/>
      <c r="K618" s="232"/>
      <c r="L618" s="232"/>
      <c r="M618" s="232"/>
      <c r="N618" s="232"/>
      <c r="O618" s="232"/>
      <c r="P618" s="232"/>
      <c r="Q618" s="232"/>
      <c r="R618" s="232"/>
      <c r="S618" s="232"/>
      <c r="T618" s="232"/>
      <c r="U618" s="232"/>
      <c r="V618" s="232"/>
      <c r="W618" s="232"/>
      <c r="X618" s="232"/>
      <c r="Y618" s="232"/>
      <c r="Z618" s="232"/>
    </row>
    <row r="619" spans="1:26" ht="12.75" customHeight="1" x14ac:dyDescent="0.25">
      <c r="A619" s="232"/>
      <c r="B619" s="232"/>
      <c r="C619" s="232"/>
      <c r="D619" s="232"/>
      <c r="E619" s="232"/>
      <c r="F619" s="232"/>
      <c r="G619" s="232"/>
      <c r="H619" s="232"/>
      <c r="I619" s="232"/>
      <c r="J619" s="232"/>
      <c r="K619" s="232"/>
      <c r="L619" s="232"/>
      <c r="M619" s="232"/>
      <c r="N619" s="232"/>
      <c r="O619" s="232"/>
      <c r="P619" s="232"/>
      <c r="Q619" s="232"/>
      <c r="R619" s="232"/>
      <c r="S619" s="232"/>
      <c r="T619" s="232"/>
      <c r="U619" s="232"/>
      <c r="V619" s="232"/>
      <c r="W619" s="232"/>
      <c r="X619" s="232"/>
      <c r="Y619" s="232"/>
      <c r="Z619" s="232"/>
    </row>
    <row r="620" spans="1:26" ht="12.75" customHeight="1" x14ac:dyDescent="0.25">
      <c r="A620" s="232"/>
      <c r="B620" s="232"/>
      <c r="C620" s="232"/>
      <c r="D620" s="232"/>
      <c r="E620" s="232"/>
      <c r="F620" s="232"/>
      <c r="G620" s="232"/>
      <c r="H620" s="232"/>
      <c r="I620" s="232"/>
      <c r="J620" s="232"/>
      <c r="K620" s="232"/>
      <c r="L620" s="232"/>
      <c r="M620" s="232"/>
      <c r="N620" s="232"/>
      <c r="O620" s="232"/>
      <c r="P620" s="232"/>
      <c r="Q620" s="232"/>
      <c r="R620" s="232"/>
      <c r="S620" s="232"/>
      <c r="T620" s="232"/>
      <c r="U620" s="232"/>
      <c r="V620" s="232"/>
      <c r="W620" s="232"/>
      <c r="X620" s="232"/>
      <c r="Y620" s="232"/>
      <c r="Z620" s="232"/>
    </row>
    <row r="621" spans="1:26" ht="12.75" customHeight="1" x14ac:dyDescent="0.25">
      <c r="A621" s="232"/>
      <c r="B621" s="232"/>
      <c r="C621" s="232"/>
      <c r="D621" s="232"/>
      <c r="E621" s="232"/>
      <c r="F621" s="232"/>
      <c r="G621" s="232"/>
      <c r="H621" s="232"/>
      <c r="I621" s="232"/>
      <c r="J621" s="232"/>
      <c r="K621" s="232"/>
      <c r="L621" s="232"/>
      <c r="M621" s="232"/>
      <c r="N621" s="232"/>
      <c r="O621" s="232"/>
      <c r="P621" s="232"/>
      <c r="Q621" s="232"/>
      <c r="R621" s="232"/>
      <c r="S621" s="232"/>
      <c r="T621" s="232"/>
      <c r="U621" s="232"/>
      <c r="V621" s="232"/>
      <c r="W621" s="232"/>
      <c r="X621" s="232"/>
      <c r="Y621" s="232"/>
      <c r="Z621" s="232"/>
    </row>
    <row r="622" spans="1:26" ht="12.75" customHeight="1" x14ac:dyDescent="0.25">
      <c r="A622" s="232"/>
      <c r="B622" s="232"/>
      <c r="C622" s="232"/>
      <c r="D622" s="232"/>
      <c r="E622" s="232"/>
      <c r="F622" s="232"/>
      <c r="G622" s="232"/>
      <c r="H622" s="232"/>
      <c r="I622" s="232"/>
      <c r="J622" s="232"/>
      <c r="K622" s="232"/>
      <c r="L622" s="232"/>
      <c r="M622" s="232"/>
      <c r="N622" s="232"/>
      <c r="O622" s="232"/>
      <c r="P622" s="232"/>
      <c r="Q622" s="232"/>
      <c r="R622" s="232"/>
      <c r="S622" s="232"/>
      <c r="T622" s="232"/>
      <c r="U622" s="232"/>
      <c r="V622" s="232"/>
      <c r="W622" s="232"/>
      <c r="X622" s="232"/>
      <c r="Y622" s="232"/>
      <c r="Z622" s="232"/>
    </row>
    <row r="623" spans="1:26" ht="12.75" customHeight="1" x14ac:dyDescent="0.25">
      <c r="A623" s="232"/>
      <c r="B623" s="232"/>
      <c r="C623" s="232"/>
      <c r="D623" s="232"/>
      <c r="E623" s="232"/>
      <c r="F623" s="232"/>
      <c r="G623" s="232"/>
      <c r="H623" s="232"/>
      <c r="I623" s="232"/>
      <c r="J623" s="232"/>
      <c r="K623" s="232"/>
      <c r="L623" s="232"/>
      <c r="M623" s="232"/>
      <c r="N623" s="232"/>
      <c r="O623" s="232"/>
      <c r="P623" s="232"/>
      <c r="Q623" s="232"/>
      <c r="R623" s="232"/>
      <c r="S623" s="232"/>
      <c r="T623" s="232"/>
      <c r="U623" s="232"/>
      <c r="V623" s="232"/>
      <c r="W623" s="232"/>
      <c r="X623" s="232"/>
      <c r="Y623" s="232"/>
      <c r="Z623" s="232"/>
    </row>
    <row r="624" spans="1:26" ht="12.75" customHeight="1" x14ac:dyDescent="0.25">
      <c r="A624" s="232"/>
      <c r="B624" s="232"/>
      <c r="C624" s="232"/>
      <c r="D624" s="232"/>
      <c r="E624" s="232"/>
      <c r="F624" s="232"/>
      <c r="G624" s="232"/>
      <c r="H624" s="232"/>
      <c r="I624" s="232"/>
      <c r="J624" s="232"/>
      <c r="K624" s="232"/>
      <c r="L624" s="232"/>
      <c r="M624" s="232"/>
      <c r="N624" s="232"/>
      <c r="O624" s="232"/>
      <c r="P624" s="232"/>
      <c r="Q624" s="232"/>
      <c r="R624" s="232"/>
      <c r="S624" s="232"/>
      <c r="T624" s="232"/>
      <c r="U624" s="232"/>
      <c r="V624" s="232"/>
      <c r="W624" s="232"/>
      <c r="X624" s="232"/>
      <c r="Y624" s="232"/>
      <c r="Z624" s="232"/>
    </row>
    <row r="625" spans="1:26" ht="12.75" customHeight="1" x14ac:dyDescent="0.25">
      <c r="A625" s="232"/>
      <c r="B625" s="232"/>
      <c r="C625" s="232"/>
      <c r="D625" s="232"/>
      <c r="E625" s="232"/>
      <c r="F625" s="232"/>
      <c r="G625" s="232"/>
      <c r="H625" s="232"/>
      <c r="I625" s="232"/>
      <c r="J625" s="232"/>
      <c r="K625" s="232"/>
      <c r="L625" s="232"/>
      <c r="M625" s="232"/>
      <c r="N625" s="232"/>
      <c r="O625" s="232"/>
      <c r="P625" s="232"/>
      <c r="Q625" s="232"/>
      <c r="R625" s="232"/>
      <c r="S625" s="232"/>
      <c r="T625" s="232"/>
      <c r="U625" s="232"/>
      <c r="V625" s="232"/>
      <c r="W625" s="232"/>
      <c r="X625" s="232"/>
      <c r="Y625" s="232"/>
      <c r="Z625" s="232"/>
    </row>
    <row r="626" spans="1:26" ht="12.75" customHeight="1" x14ac:dyDescent="0.25">
      <c r="A626" s="232"/>
      <c r="B626" s="232"/>
      <c r="C626" s="232"/>
      <c r="D626" s="232"/>
      <c r="E626" s="232"/>
      <c r="F626" s="232"/>
      <c r="G626" s="232"/>
      <c r="H626" s="232"/>
      <c r="I626" s="232"/>
      <c r="J626" s="232"/>
      <c r="K626" s="232"/>
      <c r="L626" s="232"/>
      <c r="M626" s="232"/>
      <c r="N626" s="232"/>
      <c r="O626" s="232"/>
      <c r="P626" s="232"/>
      <c r="Q626" s="232"/>
      <c r="R626" s="232"/>
      <c r="S626" s="232"/>
      <c r="T626" s="232"/>
      <c r="U626" s="232"/>
      <c r="V626" s="232"/>
      <c r="W626" s="232"/>
      <c r="X626" s="232"/>
      <c r="Y626" s="232"/>
      <c r="Z626" s="232"/>
    </row>
    <row r="627" spans="1:26" ht="12.75" customHeight="1" x14ac:dyDescent="0.25">
      <c r="A627" s="232"/>
      <c r="B627" s="232"/>
      <c r="C627" s="232"/>
      <c r="D627" s="232"/>
      <c r="E627" s="232"/>
      <c r="F627" s="232"/>
      <c r="G627" s="232"/>
      <c r="H627" s="232"/>
      <c r="I627" s="232"/>
      <c r="J627" s="232"/>
      <c r="K627" s="232"/>
      <c r="L627" s="232"/>
      <c r="M627" s="232"/>
      <c r="N627" s="232"/>
      <c r="O627" s="232"/>
      <c r="P627" s="232"/>
      <c r="Q627" s="232"/>
      <c r="R627" s="232"/>
      <c r="S627" s="232"/>
      <c r="T627" s="232"/>
      <c r="U627" s="232"/>
      <c r="V627" s="232"/>
      <c r="W627" s="232"/>
      <c r="X627" s="232"/>
      <c r="Y627" s="232"/>
      <c r="Z627" s="232"/>
    </row>
    <row r="628" spans="1:26" ht="12.75" customHeight="1" x14ac:dyDescent="0.25">
      <c r="A628" s="232"/>
      <c r="B628" s="232"/>
      <c r="C628" s="232"/>
      <c r="D628" s="232"/>
      <c r="E628" s="232"/>
      <c r="F628" s="232"/>
      <c r="G628" s="232"/>
      <c r="H628" s="232"/>
      <c r="I628" s="232"/>
      <c r="J628" s="232"/>
      <c r="K628" s="232"/>
      <c r="L628" s="232"/>
      <c r="M628" s="232"/>
      <c r="N628" s="232"/>
      <c r="O628" s="232"/>
      <c r="P628" s="232"/>
      <c r="Q628" s="232"/>
      <c r="R628" s="232"/>
      <c r="S628" s="232"/>
      <c r="T628" s="232"/>
      <c r="U628" s="232"/>
      <c r="V628" s="232"/>
      <c r="W628" s="232"/>
      <c r="X628" s="232"/>
      <c r="Y628" s="232"/>
      <c r="Z628" s="232"/>
    </row>
    <row r="629" spans="1:26" ht="12.75" customHeight="1" x14ac:dyDescent="0.25">
      <c r="A629" s="232"/>
      <c r="B629" s="232"/>
      <c r="C629" s="232"/>
      <c r="D629" s="232"/>
      <c r="E629" s="232"/>
      <c r="F629" s="232"/>
      <c r="G629" s="232"/>
      <c r="H629" s="232"/>
      <c r="I629" s="232"/>
      <c r="J629" s="232"/>
      <c r="K629" s="232"/>
      <c r="L629" s="232"/>
      <c r="M629" s="232"/>
      <c r="N629" s="232"/>
      <c r="O629" s="232"/>
      <c r="P629" s="232"/>
      <c r="Q629" s="232"/>
      <c r="R629" s="232"/>
      <c r="S629" s="232"/>
      <c r="T629" s="232"/>
      <c r="U629" s="232"/>
      <c r="V629" s="232"/>
      <c r="W629" s="232"/>
      <c r="X629" s="232"/>
      <c r="Y629" s="232"/>
      <c r="Z629" s="232"/>
    </row>
    <row r="630" spans="1:26" ht="12.75" customHeight="1" x14ac:dyDescent="0.25">
      <c r="A630" s="232"/>
      <c r="B630" s="232"/>
      <c r="C630" s="232"/>
      <c r="D630" s="232"/>
      <c r="E630" s="232"/>
      <c r="F630" s="232"/>
      <c r="G630" s="232"/>
      <c r="H630" s="232"/>
      <c r="I630" s="232"/>
      <c r="J630" s="232"/>
      <c r="K630" s="232"/>
      <c r="L630" s="232"/>
      <c r="M630" s="232"/>
      <c r="N630" s="232"/>
      <c r="O630" s="232"/>
      <c r="P630" s="232"/>
      <c r="Q630" s="232"/>
      <c r="R630" s="232"/>
      <c r="S630" s="232"/>
      <c r="T630" s="232"/>
      <c r="U630" s="232"/>
      <c r="V630" s="232"/>
      <c r="W630" s="232"/>
      <c r="X630" s="232"/>
      <c r="Y630" s="232"/>
      <c r="Z630" s="232"/>
    </row>
    <row r="631" spans="1:26" ht="12.75" customHeight="1" x14ac:dyDescent="0.25">
      <c r="A631" s="232"/>
      <c r="B631" s="232"/>
      <c r="C631" s="232"/>
      <c r="D631" s="232"/>
      <c r="E631" s="232"/>
      <c r="F631" s="232"/>
      <c r="G631" s="232"/>
      <c r="H631" s="232"/>
      <c r="I631" s="232"/>
      <c r="J631" s="232"/>
      <c r="K631" s="232"/>
      <c r="L631" s="232"/>
      <c r="M631" s="232"/>
      <c r="N631" s="232"/>
      <c r="O631" s="232"/>
      <c r="P631" s="232"/>
      <c r="Q631" s="232"/>
      <c r="R631" s="232"/>
      <c r="S631" s="232"/>
      <c r="T631" s="232"/>
      <c r="U631" s="232"/>
      <c r="V631" s="232"/>
      <c r="W631" s="232"/>
      <c r="X631" s="232"/>
      <c r="Y631" s="232"/>
      <c r="Z631" s="232"/>
    </row>
    <row r="632" spans="1:26" ht="12.75" customHeight="1" x14ac:dyDescent="0.25">
      <c r="A632" s="232"/>
      <c r="B632" s="232"/>
      <c r="C632" s="232"/>
      <c r="D632" s="232"/>
      <c r="E632" s="232"/>
      <c r="F632" s="232"/>
      <c r="G632" s="232"/>
      <c r="H632" s="232"/>
      <c r="I632" s="232"/>
      <c r="J632" s="232"/>
      <c r="K632" s="232"/>
      <c r="L632" s="232"/>
      <c r="M632" s="232"/>
      <c r="N632" s="232"/>
      <c r="O632" s="232"/>
      <c r="P632" s="232"/>
      <c r="Q632" s="232"/>
      <c r="R632" s="232"/>
      <c r="S632" s="232"/>
      <c r="T632" s="232"/>
      <c r="U632" s="232"/>
      <c r="V632" s="232"/>
      <c r="W632" s="232"/>
      <c r="X632" s="232"/>
      <c r="Y632" s="232"/>
      <c r="Z632" s="232"/>
    </row>
    <row r="633" spans="1:26" ht="12.75" customHeight="1" x14ac:dyDescent="0.25">
      <c r="A633" s="232"/>
      <c r="B633" s="232"/>
      <c r="C633" s="232"/>
      <c r="D633" s="232"/>
      <c r="E633" s="232"/>
      <c r="F633" s="232"/>
      <c r="G633" s="232"/>
      <c r="H633" s="232"/>
      <c r="I633" s="232"/>
      <c r="J633" s="232"/>
      <c r="K633" s="232"/>
      <c r="L633" s="232"/>
      <c r="M633" s="232"/>
      <c r="N633" s="232"/>
      <c r="O633" s="232"/>
      <c r="P633" s="232"/>
      <c r="Q633" s="232"/>
      <c r="R633" s="232"/>
      <c r="S633" s="232"/>
      <c r="T633" s="232"/>
      <c r="U633" s="232"/>
      <c r="V633" s="232"/>
      <c r="W633" s="232"/>
      <c r="X633" s="232"/>
      <c r="Y633" s="232"/>
      <c r="Z633" s="232"/>
    </row>
    <row r="634" spans="1:26" ht="12.75" customHeight="1" x14ac:dyDescent="0.25">
      <c r="A634" s="232"/>
      <c r="B634" s="232"/>
      <c r="C634" s="232"/>
      <c r="D634" s="232"/>
      <c r="E634" s="232"/>
      <c r="F634" s="232"/>
      <c r="G634" s="232"/>
      <c r="H634" s="232"/>
      <c r="I634" s="232"/>
      <c r="J634" s="232"/>
      <c r="K634" s="232"/>
      <c r="L634" s="232"/>
      <c r="M634" s="232"/>
      <c r="N634" s="232"/>
      <c r="O634" s="232"/>
      <c r="P634" s="232"/>
      <c r="Q634" s="232"/>
      <c r="R634" s="232"/>
      <c r="S634" s="232"/>
      <c r="T634" s="232"/>
      <c r="U634" s="232"/>
      <c r="V634" s="232"/>
      <c r="W634" s="232"/>
      <c r="X634" s="232"/>
      <c r="Y634" s="232"/>
      <c r="Z634" s="232"/>
    </row>
    <row r="635" spans="1:26" ht="12.75" customHeight="1" x14ac:dyDescent="0.25">
      <c r="A635" s="232"/>
      <c r="B635" s="232"/>
      <c r="C635" s="232"/>
      <c r="D635" s="232"/>
      <c r="E635" s="232"/>
      <c r="F635" s="232"/>
      <c r="G635" s="232"/>
      <c r="H635" s="232"/>
      <c r="I635" s="232"/>
      <c r="J635" s="232"/>
      <c r="K635" s="232"/>
      <c r="L635" s="232"/>
      <c r="M635" s="232"/>
      <c r="N635" s="232"/>
      <c r="O635" s="232"/>
      <c r="P635" s="232"/>
      <c r="Q635" s="232"/>
      <c r="R635" s="232"/>
      <c r="S635" s="232"/>
      <c r="T635" s="232"/>
      <c r="U635" s="232"/>
      <c r="V635" s="232"/>
      <c r="W635" s="232"/>
      <c r="X635" s="232"/>
      <c r="Y635" s="232"/>
      <c r="Z635" s="232"/>
    </row>
    <row r="636" spans="1:26" ht="12.75" customHeight="1" x14ac:dyDescent="0.25">
      <c r="A636" s="232"/>
      <c r="B636" s="232"/>
      <c r="C636" s="232"/>
      <c r="D636" s="232"/>
      <c r="E636" s="232"/>
      <c r="F636" s="232"/>
      <c r="G636" s="232"/>
      <c r="H636" s="232"/>
      <c r="I636" s="232"/>
      <c r="J636" s="232"/>
      <c r="K636" s="232"/>
      <c r="L636" s="232"/>
      <c r="M636" s="232"/>
      <c r="N636" s="232"/>
      <c r="O636" s="232"/>
      <c r="P636" s="232"/>
      <c r="Q636" s="232"/>
      <c r="R636" s="232"/>
      <c r="S636" s="232"/>
      <c r="T636" s="232"/>
      <c r="U636" s="232"/>
      <c r="V636" s="232"/>
      <c r="W636" s="232"/>
      <c r="X636" s="232"/>
      <c r="Y636" s="232"/>
      <c r="Z636" s="232"/>
    </row>
    <row r="637" spans="1:26" ht="12.75" customHeight="1" x14ac:dyDescent="0.25">
      <c r="A637" s="232"/>
      <c r="B637" s="232"/>
      <c r="C637" s="232"/>
      <c r="D637" s="232"/>
      <c r="E637" s="232"/>
      <c r="F637" s="232"/>
      <c r="G637" s="232"/>
      <c r="H637" s="232"/>
      <c r="I637" s="232"/>
      <c r="J637" s="232"/>
      <c r="K637" s="232"/>
      <c r="L637" s="232"/>
      <c r="M637" s="232"/>
      <c r="N637" s="232"/>
      <c r="O637" s="232"/>
      <c r="P637" s="232"/>
      <c r="Q637" s="232"/>
      <c r="R637" s="232"/>
      <c r="S637" s="232"/>
      <c r="T637" s="232"/>
      <c r="U637" s="232"/>
      <c r="V637" s="232"/>
      <c r="W637" s="232"/>
      <c r="X637" s="232"/>
      <c r="Y637" s="232"/>
      <c r="Z637" s="232"/>
    </row>
    <row r="638" spans="1:26" ht="12.75" customHeight="1" x14ac:dyDescent="0.25">
      <c r="A638" s="232"/>
      <c r="B638" s="232"/>
      <c r="C638" s="232"/>
      <c r="D638" s="232"/>
      <c r="E638" s="232"/>
      <c r="F638" s="232"/>
      <c r="G638" s="232"/>
      <c r="H638" s="232"/>
      <c r="I638" s="232"/>
      <c r="J638" s="232"/>
      <c r="K638" s="232"/>
      <c r="L638" s="232"/>
      <c r="M638" s="232"/>
      <c r="N638" s="232"/>
      <c r="O638" s="232"/>
      <c r="P638" s="232"/>
      <c r="Q638" s="232"/>
      <c r="R638" s="232"/>
      <c r="S638" s="232"/>
      <c r="T638" s="232"/>
      <c r="U638" s="232"/>
      <c r="V638" s="232"/>
      <c r="W638" s="232"/>
      <c r="X638" s="232"/>
      <c r="Y638" s="232"/>
      <c r="Z638" s="232"/>
    </row>
    <row r="639" spans="1:26" ht="12.75" customHeight="1" x14ac:dyDescent="0.25">
      <c r="A639" s="232"/>
      <c r="B639" s="232"/>
      <c r="C639" s="232"/>
      <c r="D639" s="232"/>
      <c r="E639" s="232"/>
      <c r="F639" s="232"/>
      <c r="G639" s="232"/>
      <c r="H639" s="232"/>
      <c r="I639" s="232"/>
      <c r="J639" s="232"/>
      <c r="K639" s="232"/>
      <c r="L639" s="232"/>
      <c r="M639" s="232"/>
      <c r="N639" s="232"/>
      <c r="O639" s="232"/>
      <c r="P639" s="232"/>
      <c r="Q639" s="232"/>
      <c r="R639" s="232"/>
      <c r="S639" s="232"/>
      <c r="T639" s="232"/>
      <c r="U639" s="232"/>
      <c r="V639" s="232"/>
      <c r="W639" s="232"/>
      <c r="X639" s="232"/>
      <c r="Y639" s="232"/>
      <c r="Z639" s="232"/>
    </row>
    <row r="640" spans="1:26" ht="12.75" customHeight="1" x14ac:dyDescent="0.25">
      <c r="A640" s="232"/>
      <c r="B640" s="232"/>
      <c r="C640" s="232"/>
      <c r="D640" s="232"/>
      <c r="E640" s="232"/>
      <c r="F640" s="232"/>
      <c r="G640" s="232"/>
      <c r="H640" s="232"/>
      <c r="I640" s="232"/>
      <c r="J640" s="232"/>
      <c r="K640" s="232"/>
      <c r="L640" s="232"/>
      <c r="M640" s="232"/>
      <c r="N640" s="232"/>
      <c r="O640" s="232"/>
      <c r="P640" s="232"/>
      <c r="Q640" s="232"/>
      <c r="R640" s="232"/>
      <c r="S640" s="232"/>
      <c r="T640" s="232"/>
      <c r="U640" s="232"/>
      <c r="V640" s="232"/>
      <c r="W640" s="232"/>
      <c r="X640" s="232"/>
      <c r="Y640" s="232"/>
      <c r="Z640" s="232"/>
    </row>
    <row r="641" spans="1:26" ht="12.75" customHeight="1" x14ac:dyDescent="0.25">
      <c r="A641" s="232"/>
      <c r="B641" s="232"/>
      <c r="C641" s="232"/>
      <c r="D641" s="232"/>
      <c r="E641" s="232"/>
      <c r="F641" s="232"/>
      <c r="G641" s="232"/>
      <c r="H641" s="232"/>
      <c r="I641" s="232"/>
      <c r="J641" s="232"/>
      <c r="K641" s="232"/>
      <c r="L641" s="232"/>
      <c r="M641" s="232"/>
      <c r="N641" s="232"/>
      <c r="O641" s="232"/>
      <c r="P641" s="232"/>
      <c r="Q641" s="232"/>
      <c r="R641" s="232"/>
      <c r="S641" s="232"/>
      <c r="T641" s="232"/>
      <c r="U641" s="232"/>
      <c r="V641" s="232"/>
      <c r="W641" s="232"/>
      <c r="X641" s="232"/>
      <c r="Y641" s="232"/>
      <c r="Z641" s="232"/>
    </row>
    <row r="642" spans="1:26" ht="12.75" customHeight="1" x14ac:dyDescent="0.25">
      <c r="A642" s="232"/>
      <c r="B642" s="232"/>
      <c r="C642" s="232"/>
      <c r="D642" s="232"/>
      <c r="E642" s="232"/>
      <c r="F642" s="232"/>
      <c r="G642" s="232"/>
      <c r="H642" s="232"/>
      <c r="I642" s="232"/>
      <c r="J642" s="232"/>
      <c r="K642" s="232"/>
      <c r="L642" s="232"/>
      <c r="M642" s="232"/>
      <c r="N642" s="232"/>
      <c r="O642" s="232"/>
      <c r="P642" s="232"/>
      <c r="Q642" s="232"/>
      <c r="R642" s="232"/>
      <c r="S642" s="232"/>
      <c r="T642" s="232"/>
      <c r="U642" s="232"/>
      <c r="V642" s="232"/>
      <c r="W642" s="232"/>
      <c r="X642" s="232"/>
      <c r="Y642" s="232"/>
      <c r="Z642" s="232"/>
    </row>
    <row r="643" spans="1:26" ht="12.75" customHeight="1" x14ac:dyDescent="0.25">
      <c r="A643" s="232"/>
      <c r="B643" s="232"/>
      <c r="C643" s="232"/>
      <c r="D643" s="232"/>
      <c r="E643" s="232"/>
      <c r="F643" s="232"/>
      <c r="G643" s="232"/>
      <c r="H643" s="232"/>
      <c r="I643" s="232"/>
      <c r="J643" s="232"/>
      <c r="K643" s="232"/>
      <c r="L643" s="232"/>
      <c r="M643" s="232"/>
      <c r="N643" s="232"/>
      <c r="O643" s="232"/>
      <c r="P643" s="232"/>
      <c r="Q643" s="232"/>
      <c r="R643" s="232"/>
      <c r="S643" s="232"/>
      <c r="T643" s="232"/>
      <c r="U643" s="232"/>
      <c r="V643" s="232"/>
      <c r="W643" s="232"/>
      <c r="X643" s="232"/>
      <c r="Y643" s="232"/>
      <c r="Z643" s="232"/>
    </row>
    <row r="644" spans="1:26" ht="12.75" customHeight="1" x14ac:dyDescent="0.25">
      <c r="A644" s="232"/>
      <c r="B644" s="232"/>
      <c r="C644" s="232"/>
      <c r="D644" s="232"/>
      <c r="E644" s="232"/>
      <c r="F644" s="232"/>
      <c r="G644" s="232"/>
      <c r="H644" s="232"/>
      <c r="I644" s="232"/>
      <c r="J644" s="232"/>
      <c r="K644" s="232"/>
      <c r="L644" s="232"/>
      <c r="M644" s="232"/>
      <c r="N644" s="232"/>
      <c r="O644" s="232"/>
      <c r="P644" s="232"/>
      <c r="Q644" s="232"/>
      <c r="R644" s="232"/>
      <c r="S644" s="232"/>
      <c r="T644" s="232"/>
      <c r="U644" s="232"/>
      <c r="V644" s="232"/>
      <c r="W644" s="232"/>
      <c r="X644" s="232"/>
      <c r="Y644" s="232"/>
      <c r="Z644" s="232"/>
    </row>
    <row r="645" spans="1:26" ht="12.75" customHeight="1" x14ac:dyDescent="0.25">
      <c r="A645" s="232"/>
      <c r="B645" s="232"/>
      <c r="C645" s="232"/>
      <c r="D645" s="232"/>
      <c r="E645" s="232"/>
      <c r="F645" s="232"/>
      <c r="G645" s="232"/>
      <c r="H645" s="232"/>
      <c r="I645" s="232"/>
      <c r="J645" s="232"/>
      <c r="K645" s="232"/>
      <c r="L645" s="232"/>
      <c r="M645" s="232"/>
      <c r="N645" s="232"/>
      <c r="O645" s="232"/>
      <c r="P645" s="232"/>
      <c r="Q645" s="232"/>
      <c r="R645" s="232"/>
      <c r="S645" s="232"/>
      <c r="T645" s="232"/>
      <c r="U645" s="232"/>
      <c r="V645" s="232"/>
      <c r="W645" s="232"/>
      <c r="X645" s="232"/>
      <c r="Y645" s="232"/>
      <c r="Z645" s="232"/>
    </row>
    <row r="646" spans="1:26" ht="12.75" customHeight="1" x14ac:dyDescent="0.25">
      <c r="A646" s="232"/>
      <c r="B646" s="232"/>
      <c r="C646" s="232"/>
      <c r="D646" s="232"/>
      <c r="E646" s="232"/>
      <c r="F646" s="232"/>
      <c r="G646" s="232"/>
      <c r="H646" s="232"/>
      <c r="I646" s="232"/>
      <c r="J646" s="232"/>
      <c r="K646" s="232"/>
      <c r="L646" s="232"/>
      <c r="M646" s="232"/>
      <c r="N646" s="232"/>
      <c r="O646" s="232"/>
      <c r="P646" s="232"/>
      <c r="Q646" s="232"/>
      <c r="R646" s="232"/>
      <c r="S646" s="232"/>
      <c r="T646" s="232"/>
      <c r="U646" s="232"/>
      <c r="V646" s="232"/>
      <c r="W646" s="232"/>
      <c r="X646" s="232"/>
      <c r="Y646" s="232"/>
      <c r="Z646" s="232"/>
    </row>
    <row r="647" spans="1:26" ht="12.75" customHeight="1" x14ac:dyDescent="0.25">
      <c r="A647" s="232"/>
      <c r="B647" s="232"/>
      <c r="C647" s="232"/>
      <c r="D647" s="232"/>
      <c r="E647" s="232"/>
      <c r="F647" s="232"/>
      <c r="G647" s="232"/>
      <c r="H647" s="232"/>
      <c r="I647" s="232"/>
      <c r="J647" s="232"/>
      <c r="K647" s="232"/>
      <c r="L647" s="232"/>
      <c r="M647" s="232"/>
      <c r="N647" s="232"/>
      <c r="O647" s="232"/>
      <c r="P647" s="232"/>
      <c r="Q647" s="232"/>
      <c r="R647" s="232"/>
      <c r="S647" s="232"/>
      <c r="T647" s="232"/>
      <c r="U647" s="232"/>
      <c r="V647" s="232"/>
      <c r="W647" s="232"/>
      <c r="X647" s="232"/>
      <c r="Y647" s="232"/>
      <c r="Z647" s="232"/>
    </row>
    <row r="648" spans="1:26" ht="12.75" customHeight="1" x14ac:dyDescent="0.25">
      <c r="A648" s="232"/>
      <c r="B648" s="232"/>
      <c r="C648" s="232"/>
      <c r="D648" s="232"/>
      <c r="E648" s="232"/>
      <c r="F648" s="232"/>
      <c r="G648" s="232"/>
      <c r="H648" s="232"/>
      <c r="I648" s="232"/>
      <c r="J648" s="232"/>
      <c r="K648" s="232"/>
      <c r="L648" s="232"/>
      <c r="M648" s="232"/>
      <c r="N648" s="232"/>
      <c r="O648" s="232"/>
      <c r="P648" s="232"/>
      <c r="Q648" s="232"/>
      <c r="R648" s="232"/>
      <c r="S648" s="232"/>
      <c r="T648" s="232"/>
      <c r="U648" s="232"/>
      <c r="V648" s="232"/>
      <c r="W648" s="232"/>
      <c r="X648" s="232"/>
      <c r="Y648" s="232"/>
      <c r="Z648" s="232"/>
    </row>
    <row r="649" spans="1:26" ht="12.75" customHeight="1" x14ac:dyDescent="0.25">
      <c r="A649" s="232"/>
      <c r="B649" s="232"/>
      <c r="C649" s="232"/>
      <c r="D649" s="232"/>
      <c r="E649" s="232"/>
      <c r="F649" s="232"/>
      <c r="G649" s="232"/>
      <c r="H649" s="232"/>
      <c r="I649" s="232"/>
      <c r="J649" s="232"/>
      <c r="K649" s="232"/>
      <c r="L649" s="232"/>
      <c r="M649" s="232"/>
      <c r="N649" s="232"/>
      <c r="O649" s="232"/>
      <c r="P649" s="232"/>
      <c r="Q649" s="232"/>
      <c r="R649" s="232"/>
      <c r="S649" s="232"/>
      <c r="T649" s="232"/>
      <c r="U649" s="232"/>
      <c r="V649" s="232"/>
      <c r="W649" s="232"/>
      <c r="X649" s="232"/>
      <c r="Y649" s="232"/>
      <c r="Z649" s="232"/>
    </row>
    <row r="650" spans="1:26" ht="12.75" customHeight="1" x14ac:dyDescent="0.25">
      <c r="A650" s="232"/>
      <c r="B650" s="232"/>
      <c r="C650" s="232"/>
      <c r="D650" s="232"/>
      <c r="E650" s="232"/>
      <c r="F650" s="232"/>
      <c r="G650" s="232"/>
      <c r="H650" s="232"/>
      <c r="I650" s="232"/>
      <c r="J650" s="232"/>
      <c r="K650" s="232"/>
      <c r="L650" s="232"/>
      <c r="M650" s="232"/>
      <c r="N650" s="232"/>
      <c r="O650" s="232"/>
      <c r="P650" s="232"/>
      <c r="Q650" s="232"/>
      <c r="R650" s="232"/>
      <c r="S650" s="232"/>
      <c r="T650" s="232"/>
      <c r="U650" s="232"/>
      <c r="V650" s="232"/>
      <c r="W650" s="232"/>
      <c r="X650" s="232"/>
      <c r="Y650" s="232"/>
      <c r="Z650" s="232"/>
    </row>
    <row r="651" spans="1:26" ht="12.75" customHeight="1" x14ac:dyDescent="0.25">
      <c r="A651" s="232"/>
      <c r="B651" s="232"/>
      <c r="C651" s="232"/>
      <c r="D651" s="232"/>
      <c r="E651" s="232"/>
      <c r="F651" s="232"/>
      <c r="G651" s="232"/>
      <c r="H651" s="232"/>
      <c r="I651" s="232"/>
      <c r="J651" s="232"/>
      <c r="K651" s="232"/>
      <c r="L651" s="232"/>
      <c r="M651" s="232"/>
      <c r="N651" s="232"/>
      <c r="O651" s="232"/>
      <c r="P651" s="232"/>
      <c r="Q651" s="232"/>
      <c r="R651" s="232"/>
      <c r="S651" s="232"/>
      <c r="T651" s="232"/>
      <c r="U651" s="232"/>
      <c r="V651" s="232"/>
      <c r="W651" s="232"/>
      <c r="X651" s="232"/>
      <c r="Y651" s="232"/>
      <c r="Z651" s="232"/>
    </row>
    <row r="652" spans="1:26" ht="12.75" customHeight="1" x14ac:dyDescent="0.25">
      <c r="A652" s="232"/>
      <c r="B652" s="232"/>
      <c r="C652" s="232"/>
      <c r="D652" s="232"/>
      <c r="E652" s="232"/>
      <c r="F652" s="232"/>
      <c r="G652" s="232"/>
      <c r="H652" s="232"/>
      <c r="I652" s="232"/>
      <c r="J652" s="232"/>
      <c r="K652" s="232"/>
      <c r="L652" s="232"/>
      <c r="M652" s="232"/>
      <c r="N652" s="232"/>
      <c r="O652" s="232"/>
      <c r="P652" s="232"/>
      <c r="Q652" s="232"/>
      <c r="R652" s="232"/>
      <c r="S652" s="232"/>
      <c r="T652" s="232"/>
      <c r="U652" s="232"/>
      <c r="V652" s="232"/>
      <c r="W652" s="232"/>
      <c r="X652" s="232"/>
      <c r="Y652" s="232"/>
      <c r="Z652" s="232"/>
    </row>
    <row r="653" spans="1:26" ht="12.75" customHeight="1" x14ac:dyDescent="0.25">
      <c r="A653" s="232"/>
      <c r="B653" s="232"/>
      <c r="C653" s="232"/>
      <c r="D653" s="232"/>
      <c r="E653" s="232"/>
      <c r="F653" s="232"/>
      <c r="G653" s="232"/>
      <c r="H653" s="232"/>
      <c r="I653" s="232"/>
      <c r="J653" s="232"/>
      <c r="K653" s="232"/>
      <c r="L653" s="232"/>
      <c r="M653" s="232"/>
      <c r="N653" s="232"/>
      <c r="O653" s="232"/>
      <c r="P653" s="232"/>
      <c r="Q653" s="232"/>
      <c r="R653" s="232"/>
      <c r="S653" s="232"/>
      <c r="T653" s="232"/>
      <c r="U653" s="232"/>
      <c r="V653" s="232"/>
      <c r="W653" s="232"/>
      <c r="X653" s="232"/>
      <c r="Y653" s="232"/>
      <c r="Z653" s="232"/>
    </row>
    <row r="654" spans="1:26" ht="12.75" customHeight="1" x14ac:dyDescent="0.25">
      <c r="A654" s="232"/>
      <c r="B654" s="232"/>
      <c r="C654" s="232"/>
      <c r="D654" s="232"/>
      <c r="E654" s="232"/>
      <c r="F654" s="232"/>
      <c r="G654" s="232"/>
      <c r="H654" s="232"/>
      <c r="I654" s="232"/>
      <c r="J654" s="232"/>
      <c r="K654" s="232"/>
      <c r="L654" s="232"/>
      <c r="M654" s="232"/>
      <c r="N654" s="232"/>
      <c r="O654" s="232"/>
      <c r="P654" s="232"/>
      <c r="Q654" s="232"/>
      <c r="R654" s="232"/>
      <c r="S654" s="232"/>
      <c r="T654" s="232"/>
      <c r="U654" s="232"/>
      <c r="V654" s="232"/>
      <c r="W654" s="232"/>
      <c r="X654" s="232"/>
      <c r="Y654" s="232"/>
      <c r="Z654" s="232"/>
    </row>
    <row r="655" spans="1:26" ht="12.75" customHeight="1" x14ac:dyDescent="0.25">
      <c r="A655" s="232"/>
      <c r="B655" s="232"/>
      <c r="C655" s="232"/>
      <c r="D655" s="232"/>
      <c r="E655" s="232"/>
      <c r="F655" s="232"/>
      <c r="G655" s="232"/>
      <c r="H655" s="232"/>
      <c r="I655" s="232"/>
      <c r="J655" s="232"/>
      <c r="K655" s="232"/>
      <c r="L655" s="232"/>
      <c r="M655" s="232"/>
      <c r="N655" s="232"/>
      <c r="O655" s="232"/>
      <c r="P655" s="232"/>
      <c r="Q655" s="232"/>
      <c r="R655" s="232"/>
      <c r="S655" s="232"/>
      <c r="T655" s="232"/>
      <c r="U655" s="232"/>
      <c r="V655" s="232"/>
      <c r="W655" s="232"/>
      <c r="X655" s="232"/>
      <c r="Y655" s="232"/>
      <c r="Z655" s="232"/>
    </row>
    <row r="656" spans="1:26" ht="12.75" customHeight="1" x14ac:dyDescent="0.25">
      <c r="A656" s="232"/>
      <c r="B656" s="232"/>
      <c r="C656" s="232"/>
      <c r="D656" s="232"/>
      <c r="E656" s="232"/>
      <c r="F656" s="232"/>
      <c r="G656" s="232"/>
      <c r="H656" s="232"/>
      <c r="I656" s="232"/>
      <c r="J656" s="232"/>
      <c r="K656" s="232"/>
      <c r="L656" s="232"/>
      <c r="M656" s="232"/>
      <c r="N656" s="232"/>
      <c r="O656" s="232"/>
      <c r="P656" s="232"/>
      <c r="Q656" s="232"/>
      <c r="R656" s="232"/>
      <c r="S656" s="232"/>
      <c r="T656" s="232"/>
      <c r="U656" s="232"/>
      <c r="V656" s="232"/>
      <c r="W656" s="232"/>
      <c r="X656" s="232"/>
      <c r="Y656" s="232"/>
      <c r="Z656" s="232"/>
    </row>
    <row r="657" spans="1:26" ht="12.75" customHeight="1" x14ac:dyDescent="0.25">
      <c r="A657" s="232"/>
      <c r="B657" s="232"/>
      <c r="C657" s="232"/>
      <c r="D657" s="232"/>
      <c r="E657" s="232"/>
      <c r="F657" s="232"/>
      <c r="G657" s="232"/>
      <c r="H657" s="232"/>
      <c r="I657" s="232"/>
      <c r="J657" s="232"/>
      <c r="K657" s="232"/>
      <c r="L657" s="232"/>
      <c r="M657" s="232"/>
      <c r="N657" s="232"/>
      <c r="O657" s="232"/>
      <c r="P657" s="232"/>
      <c r="Q657" s="232"/>
      <c r="R657" s="232"/>
      <c r="S657" s="232"/>
      <c r="T657" s="232"/>
      <c r="U657" s="232"/>
      <c r="V657" s="232"/>
      <c r="W657" s="232"/>
      <c r="X657" s="232"/>
      <c r="Y657" s="232"/>
      <c r="Z657" s="232"/>
    </row>
    <row r="658" spans="1:26" ht="12.75" customHeight="1" x14ac:dyDescent="0.25">
      <c r="A658" s="232"/>
      <c r="B658" s="232"/>
      <c r="C658" s="232"/>
      <c r="D658" s="232"/>
      <c r="E658" s="232"/>
      <c r="F658" s="232"/>
      <c r="G658" s="232"/>
      <c r="H658" s="232"/>
      <c r="I658" s="232"/>
      <c r="J658" s="232"/>
      <c r="K658" s="232"/>
      <c r="L658" s="232"/>
      <c r="M658" s="232"/>
      <c r="N658" s="232"/>
      <c r="O658" s="232"/>
      <c r="P658" s="232"/>
      <c r="Q658" s="232"/>
      <c r="R658" s="232"/>
      <c r="S658" s="232"/>
      <c r="T658" s="232"/>
      <c r="U658" s="232"/>
      <c r="V658" s="232"/>
      <c r="W658" s="232"/>
      <c r="X658" s="232"/>
      <c r="Y658" s="232"/>
      <c r="Z658" s="232"/>
    </row>
    <row r="659" spans="1:26" ht="12.75" customHeight="1" x14ac:dyDescent="0.25">
      <c r="A659" s="232"/>
      <c r="B659" s="232"/>
      <c r="C659" s="232"/>
      <c r="D659" s="232"/>
      <c r="E659" s="232"/>
      <c r="F659" s="232"/>
      <c r="G659" s="232"/>
      <c r="H659" s="232"/>
      <c r="I659" s="232"/>
      <c r="J659" s="232"/>
      <c r="K659" s="232"/>
      <c r="L659" s="232"/>
      <c r="M659" s="232"/>
      <c r="N659" s="232"/>
      <c r="O659" s="232"/>
      <c r="P659" s="232"/>
      <c r="Q659" s="232"/>
      <c r="R659" s="232"/>
      <c r="S659" s="232"/>
      <c r="T659" s="232"/>
      <c r="U659" s="232"/>
      <c r="V659" s="232"/>
      <c r="W659" s="232"/>
      <c r="X659" s="232"/>
      <c r="Y659" s="232"/>
      <c r="Z659" s="232"/>
    </row>
    <row r="660" spans="1:26" ht="12.75" customHeight="1" x14ac:dyDescent="0.25">
      <c r="A660" s="232"/>
      <c r="B660" s="232"/>
      <c r="C660" s="232"/>
      <c r="D660" s="232"/>
      <c r="E660" s="232"/>
      <c r="F660" s="232"/>
      <c r="G660" s="232"/>
      <c r="H660" s="232"/>
      <c r="I660" s="232"/>
      <c r="J660" s="232"/>
      <c r="K660" s="232"/>
      <c r="L660" s="232"/>
      <c r="M660" s="232"/>
      <c r="N660" s="232"/>
      <c r="O660" s="232"/>
      <c r="P660" s="232"/>
      <c r="Q660" s="232"/>
      <c r="R660" s="232"/>
      <c r="S660" s="232"/>
      <c r="T660" s="232"/>
      <c r="U660" s="232"/>
      <c r="V660" s="232"/>
      <c r="W660" s="232"/>
      <c r="X660" s="232"/>
      <c r="Y660" s="232"/>
      <c r="Z660" s="232"/>
    </row>
    <row r="661" spans="1:26" ht="12.75" customHeight="1" x14ac:dyDescent="0.25">
      <c r="A661" s="232"/>
      <c r="B661" s="232"/>
      <c r="C661" s="232"/>
      <c r="D661" s="232"/>
      <c r="E661" s="232"/>
      <c r="F661" s="232"/>
      <c r="G661" s="232"/>
      <c r="H661" s="232"/>
      <c r="I661" s="232"/>
      <c r="J661" s="232"/>
      <c r="K661" s="232"/>
      <c r="L661" s="232"/>
      <c r="M661" s="232"/>
      <c r="N661" s="232"/>
      <c r="O661" s="232"/>
      <c r="P661" s="232"/>
      <c r="Q661" s="232"/>
      <c r="R661" s="232"/>
      <c r="S661" s="232"/>
      <c r="T661" s="232"/>
      <c r="U661" s="232"/>
      <c r="V661" s="232"/>
      <c r="W661" s="232"/>
      <c r="X661" s="232"/>
      <c r="Y661" s="232"/>
      <c r="Z661" s="232"/>
    </row>
    <row r="662" spans="1:26" ht="12.75" customHeight="1" x14ac:dyDescent="0.25">
      <c r="A662" s="232"/>
      <c r="B662" s="232"/>
      <c r="C662" s="232"/>
      <c r="D662" s="232"/>
      <c r="E662" s="232"/>
      <c r="F662" s="232"/>
      <c r="G662" s="232"/>
      <c r="H662" s="232"/>
      <c r="I662" s="232"/>
      <c r="J662" s="232"/>
      <c r="K662" s="232"/>
      <c r="L662" s="232"/>
      <c r="M662" s="232"/>
      <c r="N662" s="232"/>
      <c r="O662" s="232"/>
      <c r="P662" s="232"/>
      <c r="Q662" s="232"/>
      <c r="R662" s="232"/>
      <c r="S662" s="232"/>
      <c r="T662" s="232"/>
      <c r="U662" s="232"/>
      <c r="V662" s="232"/>
      <c r="W662" s="232"/>
      <c r="X662" s="232"/>
      <c r="Y662" s="232"/>
      <c r="Z662" s="232"/>
    </row>
    <row r="663" spans="1:26" ht="12.75" customHeight="1" x14ac:dyDescent="0.25">
      <c r="A663" s="232"/>
      <c r="B663" s="232"/>
      <c r="C663" s="232"/>
      <c r="D663" s="232"/>
      <c r="E663" s="232"/>
      <c r="F663" s="232"/>
      <c r="G663" s="232"/>
      <c r="H663" s="232"/>
      <c r="I663" s="232"/>
      <c r="J663" s="232"/>
      <c r="K663" s="232"/>
      <c r="L663" s="232"/>
      <c r="M663" s="232"/>
      <c r="N663" s="232"/>
      <c r="O663" s="232"/>
      <c r="P663" s="232"/>
      <c r="Q663" s="232"/>
      <c r="R663" s="232"/>
      <c r="S663" s="232"/>
      <c r="T663" s="232"/>
      <c r="U663" s="232"/>
      <c r="V663" s="232"/>
      <c r="W663" s="232"/>
      <c r="X663" s="232"/>
      <c r="Y663" s="232"/>
      <c r="Z663" s="232"/>
    </row>
    <row r="664" spans="1:26" ht="12.75" customHeight="1" x14ac:dyDescent="0.25">
      <c r="A664" s="232"/>
      <c r="B664" s="232"/>
      <c r="C664" s="232"/>
      <c r="D664" s="232"/>
      <c r="E664" s="232"/>
      <c r="F664" s="232"/>
      <c r="G664" s="232"/>
      <c r="H664" s="232"/>
      <c r="I664" s="232"/>
      <c r="J664" s="232"/>
      <c r="K664" s="232"/>
      <c r="L664" s="232"/>
      <c r="M664" s="232"/>
      <c r="N664" s="232"/>
      <c r="O664" s="232"/>
      <c r="P664" s="232"/>
      <c r="Q664" s="232"/>
      <c r="R664" s="232"/>
      <c r="S664" s="232"/>
      <c r="T664" s="232"/>
      <c r="U664" s="232"/>
      <c r="V664" s="232"/>
      <c r="W664" s="232"/>
      <c r="X664" s="232"/>
      <c r="Y664" s="232"/>
      <c r="Z664" s="232"/>
    </row>
    <row r="665" spans="1:26" ht="12.75" customHeight="1" x14ac:dyDescent="0.25">
      <c r="A665" s="232"/>
      <c r="B665" s="232"/>
      <c r="C665" s="232"/>
      <c r="D665" s="232"/>
      <c r="E665" s="232"/>
      <c r="F665" s="232"/>
      <c r="G665" s="232"/>
      <c r="H665" s="232"/>
      <c r="I665" s="232"/>
      <c r="J665" s="232"/>
      <c r="K665" s="232"/>
      <c r="L665" s="232"/>
      <c r="M665" s="232"/>
      <c r="N665" s="232"/>
      <c r="O665" s="232"/>
      <c r="P665" s="232"/>
      <c r="Q665" s="232"/>
      <c r="R665" s="232"/>
      <c r="S665" s="232"/>
      <c r="T665" s="232"/>
      <c r="U665" s="232"/>
      <c r="V665" s="232"/>
      <c r="W665" s="232"/>
      <c r="X665" s="232"/>
      <c r="Y665" s="232"/>
      <c r="Z665" s="232"/>
    </row>
    <row r="666" spans="1:26" ht="12.75" customHeight="1" x14ac:dyDescent="0.25">
      <c r="A666" s="232"/>
      <c r="B666" s="232"/>
      <c r="C666" s="232"/>
      <c r="D666" s="232"/>
      <c r="E666" s="232"/>
      <c r="F666" s="232"/>
      <c r="G666" s="232"/>
      <c r="H666" s="232"/>
      <c r="I666" s="232"/>
      <c r="J666" s="232"/>
      <c r="K666" s="232"/>
      <c r="L666" s="232"/>
      <c r="M666" s="232"/>
      <c r="N666" s="232"/>
      <c r="O666" s="232"/>
      <c r="P666" s="232"/>
      <c r="Q666" s="232"/>
      <c r="R666" s="232"/>
      <c r="S666" s="232"/>
      <c r="T666" s="232"/>
      <c r="U666" s="232"/>
      <c r="V666" s="232"/>
      <c r="W666" s="232"/>
      <c r="X666" s="232"/>
      <c r="Y666" s="232"/>
      <c r="Z666" s="232"/>
    </row>
    <row r="667" spans="1:26" ht="12.75" customHeight="1" x14ac:dyDescent="0.25">
      <c r="A667" s="232"/>
      <c r="B667" s="232"/>
      <c r="C667" s="232"/>
      <c r="D667" s="232"/>
      <c r="E667" s="232"/>
      <c r="F667" s="232"/>
      <c r="G667" s="232"/>
      <c r="H667" s="232"/>
      <c r="I667" s="232"/>
      <c r="J667" s="232"/>
      <c r="K667" s="232"/>
      <c r="L667" s="232"/>
      <c r="M667" s="232"/>
      <c r="N667" s="232"/>
      <c r="O667" s="232"/>
      <c r="P667" s="232"/>
      <c r="Q667" s="232"/>
      <c r="R667" s="232"/>
      <c r="S667" s="232"/>
      <c r="T667" s="232"/>
      <c r="U667" s="232"/>
      <c r="V667" s="232"/>
      <c r="W667" s="232"/>
      <c r="X667" s="232"/>
      <c r="Y667" s="232"/>
      <c r="Z667" s="232"/>
    </row>
    <row r="668" spans="1:26" ht="12.75" customHeight="1" x14ac:dyDescent="0.25">
      <c r="A668" s="232"/>
      <c r="B668" s="232"/>
      <c r="C668" s="232"/>
      <c r="D668" s="232"/>
      <c r="E668" s="232"/>
      <c r="F668" s="232"/>
      <c r="G668" s="232"/>
      <c r="H668" s="232"/>
      <c r="I668" s="232"/>
      <c r="J668" s="232"/>
      <c r="K668" s="232"/>
      <c r="L668" s="232"/>
      <c r="M668" s="232"/>
      <c r="N668" s="232"/>
      <c r="O668" s="232"/>
      <c r="P668" s="232"/>
      <c r="Q668" s="232"/>
      <c r="R668" s="232"/>
      <c r="S668" s="232"/>
      <c r="T668" s="232"/>
      <c r="U668" s="232"/>
      <c r="V668" s="232"/>
      <c r="W668" s="232"/>
      <c r="X668" s="232"/>
      <c r="Y668" s="232"/>
      <c r="Z668" s="232"/>
    </row>
    <row r="669" spans="1:26" ht="12.75" customHeight="1" x14ac:dyDescent="0.25">
      <c r="A669" s="232"/>
      <c r="B669" s="232"/>
      <c r="C669" s="232"/>
      <c r="D669" s="232"/>
      <c r="E669" s="232"/>
      <c r="F669" s="232"/>
      <c r="G669" s="232"/>
      <c r="H669" s="232"/>
      <c r="I669" s="232"/>
      <c r="J669" s="232"/>
      <c r="K669" s="232"/>
      <c r="L669" s="232"/>
      <c r="M669" s="232"/>
      <c r="N669" s="232"/>
      <c r="O669" s="232"/>
      <c r="P669" s="232"/>
      <c r="Q669" s="232"/>
      <c r="R669" s="232"/>
      <c r="S669" s="232"/>
      <c r="T669" s="232"/>
      <c r="U669" s="232"/>
      <c r="V669" s="232"/>
      <c r="W669" s="232"/>
      <c r="X669" s="232"/>
      <c r="Y669" s="232"/>
      <c r="Z669" s="232"/>
    </row>
    <row r="670" spans="1:26" ht="12.75" customHeight="1" x14ac:dyDescent="0.25">
      <c r="A670" s="232"/>
      <c r="B670" s="232"/>
      <c r="C670" s="232"/>
      <c r="D670" s="232"/>
      <c r="E670" s="232"/>
      <c r="F670" s="232"/>
      <c r="G670" s="232"/>
      <c r="H670" s="232"/>
      <c r="I670" s="232"/>
      <c r="J670" s="232"/>
      <c r="K670" s="232"/>
      <c r="L670" s="232"/>
      <c r="M670" s="232"/>
      <c r="N670" s="232"/>
      <c r="O670" s="232"/>
      <c r="P670" s="232"/>
      <c r="Q670" s="232"/>
      <c r="R670" s="232"/>
      <c r="S670" s="232"/>
      <c r="T670" s="232"/>
      <c r="U670" s="232"/>
      <c r="V670" s="232"/>
      <c r="W670" s="232"/>
      <c r="X670" s="232"/>
      <c r="Y670" s="232"/>
      <c r="Z670" s="232"/>
    </row>
    <row r="671" spans="1:26" ht="12.75" customHeight="1" x14ac:dyDescent="0.25">
      <c r="A671" s="232"/>
      <c r="B671" s="232"/>
      <c r="C671" s="232"/>
      <c r="D671" s="232"/>
      <c r="E671" s="232"/>
      <c r="F671" s="232"/>
      <c r="G671" s="232"/>
      <c r="H671" s="232"/>
      <c r="I671" s="232"/>
      <c r="J671" s="232"/>
      <c r="K671" s="232"/>
      <c r="L671" s="232"/>
      <c r="M671" s="232"/>
      <c r="N671" s="232"/>
      <c r="O671" s="232"/>
      <c r="P671" s="232"/>
      <c r="Q671" s="232"/>
      <c r="R671" s="232"/>
      <c r="S671" s="232"/>
      <c r="T671" s="232"/>
      <c r="U671" s="232"/>
      <c r="V671" s="232"/>
      <c r="W671" s="232"/>
      <c r="X671" s="232"/>
      <c r="Y671" s="232"/>
      <c r="Z671" s="232"/>
    </row>
    <row r="672" spans="1:26" ht="12.75" customHeight="1" x14ac:dyDescent="0.25">
      <c r="A672" s="232"/>
      <c r="B672" s="232"/>
      <c r="C672" s="232"/>
      <c r="D672" s="232"/>
      <c r="E672" s="232"/>
      <c r="F672" s="232"/>
      <c r="G672" s="232"/>
      <c r="H672" s="232"/>
      <c r="I672" s="232"/>
      <c r="J672" s="232"/>
      <c r="K672" s="232"/>
      <c r="L672" s="232"/>
      <c r="M672" s="232"/>
      <c r="N672" s="232"/>
      <c r="O672" s="232"/>
      <c r="P672" s="232"/>
      <c r="Q672" s="232"/>
      <c r="R672" s="232"/>
      <c r="S672" s="232"/>
      <c r="T672" s="232"/>
      <c r="U672" s="232"/>
      <c r="V672" s="232"/>
      <c r="W672" s="232"/>
      <c r="X672" s="232"/>
      <c r="Y672" s="232"/>
      <c r="Z672" s="232"/>
    </row>
    <row r="673" spans="1:26" ht="12.75" customHeight="1" x14ac:dyDescent="0.25">
      <c r="A673" s="232"/>
      <c r="B673" s="232"/>
      <c r="C673" s="232"/>
      <c r="D673" s="232"/>
      <c r="E673" s="232"/>
      <c r="F673" s="232"/>
      <c r="G673" s="232"/>
      <c r="H673" s="232"/>
      <c r="I673" s="232"/>
      <c r="J673" s="232"/>
      <c r="K673" s="232"/>
      <c r="L673" s="232"/>
      <c r="M673" s="232"/>
      <c r="N673" s="232"/>
      <c r="O673" s="232"/>
      <c r="P673" s="232"/>
      <c r="Q673" s="232"/>
      <c r="R673" s="232"/>
      <c r="S673" s="232"/>
      <c r="T673" s="232"/>
      <c r="U673" s="232"/>
      <c r="V673" s="232"/>
      <c r="W673" s="232"/>
      <c r="X673" s="232"/>
      <c r="Y673" s="232"/>
      <c r="Z673" s="232"/>
    </row>
    <row r="674" spans="1:26" ht="12.75" customHeight="1" x14ac:dyDescent="0.25">
      <c r="A674" s="232"/>
      <c r="B674" s="232"/>
      <c r="C674" s="232"/>
      <c r="D674" s="232"/>
      <c r="E674" s="232"/>
      <c r="F674" s="232"/>
      <c r="G674" s="232"/>
      <c r="H674" s="232"/>
      <c r="I674" s="232"/>
      <c r="J674" s="232"/>
      <c r="K674" s="232"/>
      <c r="L674" s="232"/>
      <c r="M674" s="232"/>
      <c r="N674" s="232"/>
      <c r="O674" s="232"/>
      <c r="P674" s="232"/>
      <c r="Q674" s="232"/>
      <c r="R674" s="232"/>
      <c r="S674" s="232"/>
      <c r="T674" s="232"/>
      <c r="U674" s="232"/>
      <c r="V674" s="232"/>
      <c r="W674" s="232"/>
      <c r="X674" s="232"/>
      <c r="Y674" s="232"/>
      <c r="Z674" s="232"/>
    </row>
    <row r="675" spans="1:26" ht="12.75" customHeight="1" x14ac:dyDescent="0.25">
      <c r="A675" s="232"/>
      <c r="B675" s="232"/>
      <c r="C675" s="232"/>
      <c r="D675" s="232"/>
      <c r="E675" s="232"/>
      <c r="F675" s="232"/>
      <c r="G675" s="232"/>
      <c r="H675" s="232"/>
      <c r="I675" s="232"/>
      <c r="J675" s="232"/>
      <c r="K675" s="232"/>
      <c r="L675" s="232"/>
      <c r="M675" s="232"/>
      <c r="N675" s="232"/>
      <c r="O675" s="232"/>
      <c r="P675" s="232"/>
      <c r="Q675" s="232"/>
      <c r="R675" s="232"/>
      <c r="S675" s="232"/>
      <c r="T675" s="232"/>
      <c r="U675" s="232"/>
      <c r="V675" s="232"/>
      <c r="W675" s="232"/>
      <c r="X675" s="232"/>
      <c r="Y675" s="232"/>
      <c r="Z675" s="232"/>
    </row>
    <row r="676" spans="1:26" ht="12.75" customHeight="1" x14ac:dyDescent="0.25">
      <c r="A676" s="232"/>
      <c r="B676" s="232"/>
      <c r="C676" s="232"/>
      <c r="D676" s="232"/>
      <c r="E676" s="232"/>
      <c r="F676" s="232"/>
      <c r="G676" s="232"/>
      <c r="H676" s="232"/>
      <c r="I676" s="232"/>
      <c r="J676" s="232"/>
      <c r="K676" s="232"/>
      <c r="L676" s="232"/>
      <c r="M676" s="232"/>
      <c r="N676" s="232"/>
      <c r="O676" s="232"/>
      <c r="P676" s="232"/>
      <c r="Q676" s="232"/>
      <c r="R676" s="232"/>
      <c r="S676" s="232"/>
      <c r="T676" s="232"/>
      <c r="U676" s="232"/>
      <c r="V676" s="232"/>
      <c r="W676" s="232"/>
      <c r="X676" s="232"/>
      <c r="Y676" s="232"/>
      <c r="Z676" s="232"/>
    </row>
    <row r="677" spans="1:26" ht="12.75" customHeight="1" x14ac:dyDescent="0.25">
      <c r="A677" s="232"/>
      <c r="B677" s="232"/>
      <c r="C677" s="232"/>
      <c r="D677" s="232"/>
      <c r="E677" s="232"/>
      <c r="F677" s="232"/>
      <c r="G677" s="232"/>
      <c r="H677" s="232"/>
      <c r="I677" s="232"/>
      <c r="J677" s="232"/>
      <c r="K677" s="232"/>
      <c r="L677" s="232"/>
      <c r="M677" s="232"/>
      <c r="N677" s="232"/>
      <c r="O677" s="232"/>
      <c r="P677" s="232"/>
      <c r="Q677" s="232"/>
      <c r="R677" s="232"/>
      <c r="S677" s="232"/>
      <c r="T677" s="232"/>
      <c r="U677" s="232"/>
      <c r="V677" s="232"/>
      <c r="W677" s="232"/>
      <c r="X677" s="232"/>
      <c r="Y677" s="232"/>
      <c r="Z677" s="232"/>
    </row>
    <row r="678" spans="1:26" ht="12.75" customHeight="1" x14ac:dyDescent="0.25">
      <c r="A678" s="232"/>
      <c r="B678" s="232"/>
      <c r="C678" s="232"/>
      <c r="D678" s="232"/>
      <c r="E678" s="232"/>
      <c r="F678" s="232"/>
      <c r="G678" s="232"/>
      <c r="H678" s="232"/>
      <c r="I678" s="232"/>
      <c r="J678" s="232"/>
      <c r="K678" s="232"/>
      <c r="L678" s="232"/>
      <c r="M678" s="232"/>
      <c r="N678" s="232"/>
      <c r="O678" s="232"/>
      <c r="P678" s="232"/>
      <c r="Q678" s="232"/>
      <c r="R678" s="232"/>
      <c r="S678" s="232"/>
      <c r="T678" s="232"/>
      <c r="U678" s="232"/>
      <c r="V678" s="232"/>
      <c r="W678" s="232"/>
      <c r="X678" s="232"/>
      <c r="Y678" s="232"/>
      <c r="Z678" s="232"/>
    </row>
    <row r="679" spans="1:26" ht="12.75" customHeight="1" x14ac:dyDescent="0.25">
      <c r="A679" s="232"/>
      <c r="B679" s="232"/>
      <c r="C679" s="232"/>
      <c r="D679" s="232"/>
      <c r="E679" s="232"/>
      <c r="F679" s="232"/>
      <c r="G679" s="232"/>
      <c r="H679" s="232"/>
      <c r="I679" s="232"/>
      <c r="J679" s="232"/>
      <c r="K679" s="232"/>
      <c r="L679" s="232"/>
      <c r="M679" s="232"/>
      <c r="N679" s="232"/>
      <c r="O679" s="232"/>
      <c r="P679" s="232"/>
      <c r="Q679" s="232"/>
      <c r="R679" s="232"/>
      <c r="S679" s="232"/>
      <c r="T679" s="232"/>
      <c r="U679" s="232"/>
      <c r="V679" s="232"/>
      <c r="W679" s="232"/>
      <c r="X679" s="232"/>
      <c r="Y679" s="232"/>
      <c r="Z679" s="232"/>
    </row>
    <row r="680" spans="1:26" ht="12.75" customHeight="1" x14ac:dyDescent="0.25">
      <c r="A680" s="232"/>
      <c r="B680" s="232"/>
      <c r="C680" s="232"/>
      <c r="D680" s="232"/>
      <c r="E680" s="232"/>
      <c r="F680" s="232"/>
      <c r="G680" s="232"/>
      <c r="H680" s="232"/>
      <c r="I680" s="232"/>
      <c r="J680" s="232"/>
      <c r="K680" s="232"/>
      <c r="L680" s="232"/>
      <c r="M680" s="232"/>
      <c r="N680" s="232"/>
      <c r="O680" s="232"/>
      <c r="P680" s="232"/>
      <c r="Q680" s="232"/>
      <c r="R680" s="232"/>
      <c r="S680" s="232"/>
      <c r="T680" s="232"/>
      <c r="U680" s="232"/>
      <c r="V680" s="232"/>
      <c r="W680" s="232"/>
      <c r="X680" s="232"/>
      <c r="Y680" s="232"/>
      <c r="Z680" s="232"/>
    </row>
    <row r="681" spans="1:26" ht="12.75" customHeight="1" x14ac:dyDescent="0.25">
      <c r="A681" s="232"/>
      <c r="B681" s="232"/>
      <c r="C681" s="232"/>
      <c r="D681" s="232"/>
      <c r="E681" s="232"/>
      <c r="F681" s="232"/>
      <c r="G681" s="232"/>
      <c r="H681" s="232"/>
      <c r="I681" s="232"/>
      <c r="J681" s="232"/>
      <c r="K681" s="232"/>
      <c r="L681" s="232"/>
      <c r="M681" s="232"/>
      <c r="N681" s="232"/>
      <c r="O681" s="232"/>
      <c r="P681" s="232"/>
      <c r="Q681" s="232"/>
      <c r="R681" s="232"/>
      <c r="S681" s="232"/>
      <c r="T681" s="232"/>
      <c r="U681" s="232"/>
      <c r="V681" s="232"/>
      <c r="W681" s="232"/>
      <c r="X681" s="232"/>
      <c r="Y681" s="232"/>
      <c r="Z681" s="232"/>
    </row>
    <row r="682" spans="1:26" ht="12.75" customHeight="1" x14ac:dyDescent="0.25">
      <c r="A682" s="232"/>
      <c r="B682" s="232"/>
      <c r="C682" s="232"/>
      <c r="D682" s="232"/>
      <c r="E682" s="232"/>
      <c r="F682" s="232"/>
      <c r="G682" s="232"/>
      <c r="H682" s="232"/>
      <c r="I682" s="232"/>
      <c r="J682" s="232"/>
      <c r="K682" s="232"/>
      <c r="L682" s="232"/>
      <c r="M682" s="232"/>
      <c r="N682" s="232"/>
      <c r="O682" s="232"/>
      <c r="P682" s="232"/>
      <c r="Q682" s="232"/>
      <c r="R682" s="232"/>
      <c r="S682" s="232"/>
      <c r="T682" s="232"/>
      <c r="U682" s="232"/>
      <c r="V682" s="232"/>
      <c r="W682" s="232"/>
      <c r="X682" s="232"/>
      <c r="Y682" s="232"/>
      <c r="Z682" s="232"/>
    </row>
    <row r="683" spans="1:26" ht="12.75" customHeight="1" x14ac:dyDescent="0.25">
      <c r="A683" s="232"/>
      <c r="B683" s="232"/>
      <c r="C683" s="232"/>
      <c r="D683" s="232"/>
      <c r="E683" s="232"/>
      <c r="F683" s="232"/>
      <c r="G683" s="232"/>
      <c r="H683" s="232"/>
      <c r="I683" s="232"/>
      <c r="J683" s="232"/>
      <c r="K683" s="232"/>
      <c r="L683" s="232"/>
      <c r="M683" s="232"/>
      <c r="N683" s="232"/>
      <c r="O683" s="232"/>
      <c r="P683" s="232"/>
      <c r="Q683" s="232"/>
      <c r="R683" s="232"/>
      <c r="S683" s="232"/>
      <c r="T683" s="232"/>
      <c r="U683" s="232"/>
      <c r="V683" s="232"/>
      <c r="W683" s="232"/>
      <c r="X683" s="232"/>
      <c r="Y683" s="232"/>
      <c r="Z683" s="232"/>
    </row>
    <row r="684" spans="1:26" ht="12.75" customHeight="1" x14ac:dyDescent="0.25">
      <c r="A684" s="232"/>
      <c r="B684" s="232"/>
      <c r="C684" s="232"/>
      <c r="D684" s="232"/>
      <c r="E684" s="232"/>
      <c r="F684" s="232"/>
      <c r="G684" s="232"/>
      <c r="H684" s="232"/>
      <c r="I684" s="232"/>
      <c r="J684" s="232"/>
      <c r="K684" s="232"/>
      <c r="L684" s="232"/>
      <c r="M684" s="232"/>
      <c r="N684" s="232"/>
      <c r="O684" s="232"/>
      <c r="P684" s="232"/>
      <c r="Q684" s="232"/>
      <c r="R684" s="232"/>
      <c r="S684" s="232"/>
      <c r="T684" s="232"/>
      <c r="U684" s="232"/>
      <c r="V684" s="232"/>
      <c r="W684" s="232"/>
      <c r="X684" s="232"/>
      <c r="Y684" s="232"/>
      <c r="Z684" s="232"/>
    </row>
    <row r="685" spans="1:26" ht="12.75" customHeight="1" x14ac:dyDescent="0.25">
      <c r="A685" s="232"/>
      <c r="B685" s="232"/>
      <c r="C685" s="232"/>
      <c r="D685" s="232"/>
      <c r="E685" s="232"/>
      <c r="F685" s="232"/>
      <c r="G685" s="232"/>
      <c r="H685" s="232"/>
      <c r="I685" s="232"/>
      <c r="J685" s="232"/>
      <c r="K685" s="232"/>
      <c r="L685" s="232"/>
      <c r="M685" s="232"/>
      <c r="N685" s="232"/>
      <c r="O685" s="232"/>
      <c r="P685" s="232"/>
      <c r="Q685" s="232"/>
      <c r="R685" s="232"/>
      <c r="S685" s="232"/>
      <c r="T685" s="232"/>
      <c r="U685" s="232"/>
      <c r="V685" s="232"/>
      <c r="W685" s="232"/>
      <c r="X685" s="232"/>
      <c r="Y685" s="232"/>
      <c r="Z685" s="232"/>
    </row>
    <row r="686" spans="1:26" ht="12.75" customHeight="1" x14ac:dyDescent="0.25">
      <c r="A686" s="232"/>
      <c r="B686" s="232"/>
      <c r="C686" s="232"/>
      <c r="D686" s="232"/>
      <c r="E686" s="232"/>
      <c r="F686" s="232"/>
      <c r="G686" s="232"/>
      <c r="H686" s="232"/>
      <c r="I686" s="232"/>
      <c r="J686" s="232"/>
      <c r="K686" s="232"/>
      <c r="L686" s="232"/>
      <c r="M686" s="232"/>
      <c r="N686" s="232"/>
      <c r="O686" s="232"/>
      <c r="P686" s="232"/>
      <c r="Q686" s="232"/>
      <c r="R686" s="232"/>
      <c r="S686" s="232"/>
      <c r="T686" s="232"/>
      <c r="U686" s="232"/>
      <c r="V686" s="232"/>
      <c r="W686" s="232"/>
      <c r="X686" s="232"/>
      <c r="Y686" s="232"/>
      <c r="Z686" s="232"/>
    </row>
    <row r="687" spans="1:26" ht="12.75" customHeight="1" x14ac:dyDescent="0.25">
      <c r="A687" s="232"/>
      <c r="B687" s="232"/>
      <c r="C687" s="232"/>
      <c r="D687" s="232"/>
      <c r="E687" s="232"/>
      <c r="F687" s="232"/>
      <c r="G687" s="232"/>
      <c r="H687" s="232"/>
      <c r="I687" s="232"/>
      <c r="J687" s="232"/>
      <c r="K687" s="232"/>
      <c r="L687" s="232"/>
      <c r="M687" s="232"/>
      <c r="N687" s="232"/>
      <c r="O687" s="232"/>
      <c r="P687" s="232"/>
      <c r="Q687" s="232"/>
      <c r="R687" s="232"/>
      <c r="S687" s="232"/>
      <c r="T687" s="232"/>
      <c r="U687" s="232"/>
      <c r="V687" s="232"/>
      <c r="W687" s="232"/>
      <c r="X687" s="232"/>
      <c r="Y687" s="232"/>
      <c r="Z687" s="232"/>
    </row>
    <row r="688" spans="1:26" ht="12.75" customHeight="1" x14ac:dyDescent="0.25">
      <c r="A688" s="232"/>
      <c r="B688" s="232"/>
      <c r="C688" s="232"/>
      <c r="D688" s="232"/>
      <c r="E688" s="232"/>
      <c r="F688" s="232"/>
      <c r="G688" s="232"/>
      <c r="H688" s="232"/>
      <c r="I688" s="232"/>
      <c r="J688" s="232"/>
      <c r="K688" s="232"/>
      <c r="L688" s="232"/>
      <c r="M688" s="232"/>
      <c r="N688" s="232"/>
      <c r="O688" s="232"/>
      <c r="P688" s="232"/>
      <c r="Q688" s="232"/>
      <c r="R688" s="232"/>
      <c r="S688" s="232"/>
      <c r="T688" s="232"/>
      <c r="U688" s="232"/>
      <c r="V688" s="232"/>
      <c r="W688" s="232"/>
      <c r="X688" s="232"/>
      <c r="Y688" s="232"/>
      <c r="Z688" s="232"/>
    </row>
    <row r="689" spans="1:26" ht="12.75" customHeight="1" x14ac:dyDescent="0.25">
      <c r="A689" s="232"/>
      <c r="B689" s="232"/>
      <c r="C689" s="232"/>
      <c r="D689" s="232"/>
      <c r="E689" s="232"/>
      <c r="F689" s="232"/>
      <c r="G689" s="232"/>
      <c r="H689" s="232"/>
      <c r="I689" s="232"/>
      <c r="J689" s="232"/>
      <c r="K689" s="232"/>
      <c r="L689" s="232"/>
      <c r="M689" s="232"/>
      <c r="N689" s="232"/>
      <c r="O689" s="232"/>
      <c r="P689" s="232"/>
      <c r="Q689" s="232"/>
      <c r="R689" s="232"/>
      <c r="S689" s="232"/>
      <c r="T689" s="232"/>
      <c r="U689" s="232"/>
      <c r="V689" s="232"/>
      <c r="W689" s="232"/>
      <c r="X689" s="232"/>
      <c r="Y689" s="232"/>
      <c r="Z689" s="232"/>
    </row>
    <row r="690" spans="1:26" ht="12.75" customHeight="1" x14ac:dyDescent="0.25">
      <c r="A690" s="232"/>
      <c r="B690" s="232"/>
      <c r="C690" s="232"/>
      <c r="D690" s="232"/>
      <c r="E690" s="232"/>
      <c r="F690" s="232"/>
      <c r="G690" s="232"/>
      <c r="H690" s="232"/>
      <c r="I690" s="232"/>
      <c r="J690" s="232"/>
      <c r="K690" s="232"/>
      <c r="L690" s="232"/>
      <c r="M690" s="232"/>
      <c r="N690" s="232"/>
      <c r="O690" s="232"/>
      <c r="P690" s="232"/>
      <c r="Q690" s="232"/>
      <c r="R690" s="232"/>
      <c r="S690" s="232"/>
      <c r="T690" s="232"/>
      <c r="U690" s="232"/>
      <c r="V690" s="232"/>
      <c r="W690" s="232"/>
      <c r="X690" s="232"/>
      <c r="Y690" s="232"/>
      <c r="Z690" s="232"/>
    </row>
    <row r="691" spans="1:26" ht="12.75" customHeight="1" x14ac:dyDescent="0.25">
      <c r="A691" s="232"/>
      <c r="B691" s="232"/>
      <c r="C691" s="232"/>
      <c r="D691" s="232"/>
      <c r="E691" s="232"/>
      <c r="F691" s="232"/>
      <c r="G691" s="232"/>
      <c r="H691" s="232"/>
      <c r="I691" s="232"/>
      <c r="J691" s="232"/>
      <c r="K691" s="232"/>
      <c r="L691" s="232"/>
      <c r="M691" s="232"/>
      <c r="N691" s="232"/>
      <c r="O691" s="232"/>
      <c r="P691" s="232"/>
      <c r="Q691" s="232"/>
      <c r="R691" s="232"/>
      <c r="S691" s="232"/>
      <c r="T691" s="232"/>
      <c r="U691" s="232"/>
      <c r="V691" s="232"/>
      <c r="W691" s="232"/>
      <c r="X691" s="232"/>
      <c r="Y691" s="232"/>
      <c r="Z691" s="232"/>
    </row>
    <row r="692" spans="1:26" ht="12.75" customHeight="1" x14ac:dyDescent="0.25">
      <c r="A692" s="232"/>
      <c r="B692" s="232"/>
      <c r="C692" s="232"/>
      <c r="D692" s="232"/>
      <c r="E692" s="232"/>
      <c r="F692" s="232"/>
      <c r="G692" s="232"/>
      <c r="H692" s="232"/>
      <c r="I692" s="232"/>
      <c r="J692" s="232"/>
      <c r="K692" s="232"/>
      <c r="L692" s="232"/>
      <c r="M692" s="232"/>
      <c r="N692" s="232"/>
      <c r="O692" s="232"/>
      <c r="P692" s="232"/>
      <c r="Q692" s="232"/>
      <c r="R692" s="232"/>
      <c r="S692" s="232"/>
      <c r="T692" s="232"/>
      <c r="U692" s="232"/>
      <c r="V692" s="232"/>
      <c r="W692" s="232"/>
      <c r="X692" s="232"/>
      <c r="Y692" s="232"/>
      <c r="Z692" s="232"/>
    </row>
    <row r="693" spans="1:26" ht="12.75" customHeight="1" x14ac:dyDescent="0.25">
      <c r="A693" s="232"/>
      <c r="B693" s="232"/>
      <c r="C693" s="232"/>
      <c r="D693" s="232"/>
      <c r="E693" s="232"/>
      <c r="F693" s="232"/>
      <c r="G693" s="232"/>
      <c r="H693" s="232"/>
      <c r="I693" s="232"/>
      <c r="J693" s="232"/>
      <c r="K693" s="232"/>
      <c r="L693" s="232"/>
      <c r="M693" s="232"/>
      <c r="N693" s="232"/>
      <c r="O693" s="232"/>
      <c r="P693" s="232"/>
      <c r="Q693" s="232"/>
      <c r="R693" s="232"/>
      <c r="S693" s="232"/>
      <c r="T693" s="232"/>
      <c r="U693" s="232"/>
      <c r="V693" s="232"/>
      <c r="W693" s="232"/>
      <c r="X693" s="232"/>
      <c r="Y693" s="232"/>
      <c r="Z693" s="232"/>
    </row>
    <row r="694" spans="1:26" ht="12.75" customHeight="1" x14ac:dyDescent="0.25">
      <c r="A694" s="232"/>
      <c r="B694" s="232"/>
      <c r="C694" s="232"/>
      <c r="D694" s="232"/>
      <c r="E694" s="232"/>
      <c r="F694" s="232"/>
      <c r="G694" s="232"/>
      <c r="H694" s="232"/>
      <c r="I694" s="232"/>
      <c r="J694" s="232"/>
      <c r="K694" s="232"/>
      <c r="L694" s="232"/>
      <c r="M694" s="232"/>
      <c r="N694" s="232"/>
      <c r="O694" s="232"/>
      <c r="P694" s="232"/>
      <c r="Q694" s="232"/>
      <c r="R694" s="232"/>
      <c r="S694" s="232"/>
      <c r="T694" s="232"/>
      <c r="U694" s="232"/>
      <c r="V694" s="232"/>
      <c r="W694" s="232"/>
      <c r="X694" s="232"/>
      <c r="Y694" s="232"/>
      <c r="Z694" s="232"/>
    </row>
    <row r="695" spans="1:26" ht="12.75" customHeight="1" x14ac:dyDescent="0.25">
      <c r="A695" s="232"/>
      <c r="B695" s="232"/>
      <c r="C695" s="232"/>
      <c r="D695" s="232"/>
      <c r="E695" s="232"/>
      <c r="F695" s="232"/>
      <c r="G695" s="232"/>
      <c r="H695" s="232"/>
      <c r="I695" s="232"/>
      <c r="J695" s="232"/>
      <c r="K695" s="232"/>
      <c r="L695" s="232"/>
      <c r="M695" s="232"/>
      <c r="N695" s="232"/>
      <c r="O695" s="232"/>
      <c r="P695" s="232"/>
      <c r="Q695" s="232"/>
      <c r="R695" s="232"/>
      <c r="S695" s="232"/>
      <c r="T695" s="232"/>
      <c r="U695" s="232"/>
      <c r="V695" s="232"/>
      <c r="W695" s="232"/>
      <c r="X695" s="232"/>
      <c r="Y695" s="232"/>
      <c r="Z695" s="232"/>
    </row>
    <row r="696" spans="1:26" ht="12.75" customHeight="1" x14ac:dyDescent="0.25">
      <c r="A696" s="232"/>
      <c r="B696" s="232"/>
      <c r="C696" s="232"/>
      <c r="D696" s="232"/>
      <c r="E696" s="232"/>
      <c r="F696" s="232"/>
      <c r="G696" s="232"/>
      <c r="H696" s="232"/>
      <c r="I696" s="232"/>
      <c r="J696" s="232"/>
      <c r="K696" s="232"/>
      <c r="L696" s="232"/>
      <c r="M696" s="232"/>
      <c r="N696" s="232"/>
      <c r="O696" s="232"/>
      <c r="P696" s="232"/>
      <c r="Q696" s="232"/>
      <c r="R696" s="232"/>
      <c r="S696" s="232"/>
      <c r="T696" s="232"/>
      <c r="U696" s="232"/>
      <c r="V696" s="232"/>
      <c r="W696" s="232"/>
      <c r="X696" s="232"/>
      <c r="Y696" s="232"/>
      <c r="Z696" s="232"/>
    </row>
    <row r="697" spans="1:26" ht="12.75" customHeight="1" x14ac:dyDescent="0.25">
      <c r="A697" s="232"/>
      <c r="B697" s="232"/>
      <c r="C697" s="232"/>
      <c r="D697" s="232"/>
      <c r="E697" s="232"/>
      <c r="F697" s="232"/>
      <c r="G697" s="232"/>
      <c r="H697" s="232"/>
      <c r="I697" s="232"/>
      <c r="J697" s="232"/>
      <c r="K697" s="232"/>
      <c r="L697" s="232"/>
      <c r="M697" s="232"/>
      <c r="N697" s="232"/>
      <c r="O697" s="232"/>
      <c r="P697" s="232"/>
      <c r="Q697" s="232"/>
      <c r="R697" s="232"/>
      <c r="S697" s="232"/>
      <c r="T697" s="232"/>
      <c r="U697" s="232"/>
      <c r="V697" s="232"/>
      <c r="W697" s="232"/>
      <c r="X697" s="232"/>
      <c r="Y697" s="232"/>
      <c r="Z697" s="232"/>
    </row>
    <row r="698" spans="1:26" ht="12.75" customHeight="1" x14ac:dyDescent="0.25">
      <c r="A698" s="232"/>
      <c r="B698" s="232"/>
      <c r="C698" s="232"/>
      <c r="D698" s="232"/>
      <c r="E698" s="232"/>
      <c r="F698" s="232"/>
      <c r="G698" s="232"/>
      <c r="H698" s="232"/>
      <c r="I698" s="232"/>
      <c r="J698" s="232"/>
      <c r="K698" s="232"/>
      <c r="L698" s="232"/>
      <c r="M698" s="232"/>
      <c r="N698" s="232"/>
      <c r="O698" s="232"/>
      <c r="P698" s="232"/>
      <c r="Q698" s="232"/>
      <c r="R698" s="232"/>
      <c r="S698" s="232"/>
      <c r="T698" s="232"/>
      <c r="U698" s="232"/>
      <c r="V698" s="232"/>
      <c r="W698" s="232"/>
      <c r="X698" s="232"/>
      <c r="Y698" s="232"/>
      <c r="Z698" s="232"/>
    </row>
    <row r="699" spans="1:26" ht="12.75" customHeight="1" x14ac:dyDescent="0.25">
      <c r="A699" s="232"/>
      <c r="B699" s="232"/>
      <c r="C699" s="232"/>
      <c r="D699" s="232"/>
      <c r="E699" s="232"/>
      <c r="F699" s="232"/>
      <c r="G699" s="232"/>
      <c r="H699" s="232"/>
      <c r="I699" s="232"/>
      <c r="J699" s="232"/>
      <c r="K699" s="232"/>
      <c r="L699" s="232"/>
      <c r="M699" s="232"/>
      <c r="N699" s="232"/>
      <c r="O699" s="232"/>
      <c r="P699" s="232"/>
      <c r="Q699" s="232"/>
      <c r="R699" s="232"/>
      <c r="S699" s="232"/>
      <c r="T699" s="232"/>
      <c r="U699" s="232"/>
      <c r="V699" s="232"/>
      <c r="W699" s="232"/>
      <c r="X699" s="232"/>
      <c r="Y699" s="232"/>
      <c r="Z699" s="232"/>
    </row>
    <row r="700" spans="1:26" ht="12.75" customHeight="1" x14ac:dyDescent="0.25">
      <c r="A700" s="232"/>
      <c r="B700" s="232"/>
      <c r="C700" s="232"/>
      <c r="D700" s="232"/>
      <c r="E700" s="232"/>
      <c r="F700" s="232"/>
      <c r="G700" s="232"/>
      <c r="H700" s="232"/>
      <c r="I700" s="232"/>
      <c r="J700" s="232"/>
      <c r="K700" s="232"/>
      <c r="L700" s="232"/>
      <c r="M700" s="232"/>
      <c r="N700" s="232"/>
      <c r="O700" s="232"/>
      <c r="P700" s="232"/>
      <c r="Q700" s="232"/>
      <c r="R700" s="232"/>
      <c r="S700" s="232"/>
      <c r="T700" s="232"/>
      <c r="U700" s="232"/>
      <c r="V700" s="232"/>
      <c r="W700" s="232"/>
      <c r="X700" s="232"/>
      <c r="Y700" s="232"/>
      <c r="Z700" s="232"/>
    </row>
    <row r="701" spans="1:26" ht="12.75" customHeight="1" x14ac:dyDescent="0.25">
      <c r="A701" s="232"/>
      <c r="B701" s="232"/>
      <c r="C701" s="232"/>
      <c r="D701" s="232"/>
      <c r="E701" s="232"/>
      <c r="F701" s="232"/>
      <c r="G701" s="232"/>
      <c r="H701" s="232"/>
      <c r="I701" s="232"/>
      <c r="J701" s="232"/>
      <c r="K701" s="232"/>
      <c r="L701" s="232"/>
      <c r="M701" s="232"/>
      <c r="N701" s="232"/>
      <c r="O701" s="232"/>
      <c r="P701" s="232"/>
      <c r="Q701" s="232"/>
      <c r="R701" s="232"/>
      <c r="S701" s="232"/>
      <c r="T701" s="232"/>
      <c r="U701" s="232"/>
      <c r="V701" s="232"/>
      <c r="W701" s="232"/>
      <c r="X701" s="232"/>
      <c r="Y701" s="232"/>
      <c r="Z701" s="232"/>
    </row>
    <row r="702" spans="1:26" ht="12.75" customHeight="1" x14ac:dyDescent="0.25">
      <c r="A702" s="232"/>
      <c r="B702" s="232"/>
      <c r="C702" s="232"/>
      <c r="D702" s="232"/>
      <c r="E702" s="232"/>
      <c r="F702" s="232"/>
      <c r="G702" s="232"/>
      <c r="H702" s="232"/>
      <c r="I702" s="232"/>
      <c r="J702" s="232"/>
      <c r="K702" s="232"/>
      <c r="L702" s="232"/>
      <c r="M702" s="232"/>
      <c r="N702" s="232"/>
      <c r="O702" s="232"/>
      <c r="P702" s="232"/>
      <c r="Q702" s="232"/>
      <c r="R702" s="232"/>
      <c r="S702" s="232"/>
      <c r="T702" s="232"/>
      <c r="U702" s="232"/>
      <c r="V702" s="232"/>
      <c r="W702" s="232"/>
      <c r="X702" s="232"/>
      <c r="Y702" s="232"/>
      <c r="Z702" s="232"/>
    </row>
    <row r="703" spans="1:26" ht="12.75" customHeight="1" x14ac:dyDescent="0.25">
      <c r="A703" s="232"/>
      <c r="B703" s="232"/>
      <c r="C703" s="232"/>
      <c r="D703" s="232"/>
      <c r="E703" s="232"/>
      <c r="F703" s="232"/>
      <c r="G703" s="232"/>
      <c r="H703" s="232"/>
      <c r="I703" s="232"/>
      <c r="J703" s="232"/>
      <c r="K703" s="232"/>
      <c r="L703" s="232"/>
      <c r="M703" s="232"/>
      <c r="N703" s="232"/>
      <c r="O703" s="232"/>
      <c r="P703" s="232"/>
      <c r="Q703" s="232"/>
      <c r="R703" s="232"/>
      <c r="S703" s="232"/>
      <c r="T703" s="232"/>
      <c r="U703" s="232"/>
      <c r="V703" s="232"/>
      <c r="W703" s="232"/>
      <c r="X703" s="232"/>
      <c r="Y703" s="232"/>
      <c r="Z703" s="232"/>
    </row>
    <row r="704" spans="1:26" ht="12.75" customHeight="1" x14ac:dyDescent="0.25">
      <c r="A704" s="232"/>
      <c r="B704" s="232"/>
      <c r="C704" s="232"/>
      <c r="D704" s="232"/>
      <c r="E704" s="232"/>
      <c r="F704" s="232"/>
      <c r="G704" s="232"/>
      <c r="H704" s="232"/>
      <c r="I704" s="232"/>
      <c r="J704" s="232"/>
      <c r="K704" s="232"/>
      <c r="L704" s="232"/>
      <c r="M704" s="232"/>
      <c r="N704" s="232"/>
      <c r="O704" s="232"/>
      <c r="P704" s="232"/>
      <c r="Q704" s="232"/>
      <c r="R704" s="232"/>
      <c r="S704" s="232"/>
      <c r="T704" s="232"/>
      <c r="U704" s="232"/>
      <c r="V704" s="232"/>
      <c r="W704" s="232"/>
      <c r="X704" s="232"/>
      <c r="Y704" s="232"/>
      <c r="Z704" s="232"/>
    </row>
    <row r="705" spans="1:26" ht="12.75" customHeight="1" x14ac:dyDescent="0.25">
      <c r="A705" s="232"/>
      <c r="B705" s="232"/>
      <c r="C705" s="232"/>
      <c r="D705" s="232"/>
      <c r="E705" s="232"/>
      <c r="F705" s="232"/>
      <c r="G705" s="232"/>
      <c r="H705" s="232"/>
      <c r="I705" s="232"/>
      <c r="J705" s="232"/>
      <c r="K705" s="232"/>
      <c r="L705" s="232"/>
      <c r="M705" s="232"/>
      <c r="N705" s="232"/>
      <c r="O705" s="232"/>
      <c r="P705" s="232"/>
      <c r="Q705" s="232"/>
      <c r="R705" s="232"/>
      <c r="S705" s="232"/>
      <c r="T705" s="232"/>
      <c r="U705" s="232"/>
      <c r="V705" s="232"/>
      <c r="W705" s="232"/>
      <c r="X705" s="232"/>
      <c r="Y705" s="232"/>
      <c r="Z705" s="232"/>
    </row>
    <row r="706" spans="1:26" ht="12.75" customHeight="1" x14ac:dyDescent="0.25">
      <c r="A706" s="232"/>
      <c r="B706" s="232"/>
      <c r="C706" s="232"/>
      <c r="D706" s="232"/>
      <c r="E706" s="232"/>
      <c r="F706" s="232"/>
      <c r="G706" s="232"/>
      <c r="H706" s="232"/>
      <c r="I706" s="232"/>
      <c r="J706" s="232"/>
      <c r="K706" s="232"/>
      <c r="L706" s="232"/>
      <c r="M706" s="232"/>
      <c r="N706" s="232"/>
      <c r="O706" s="232"/>
      <c r="P706" s="232"/>
      <c r="Q706" s="232"/>
      <c r="R706" s="232"/>
      <c r="S706" s="232"/>
      <c r="T706" s="232"/>
      <c r="U706" s="232"/>
      <c r="V706" s="232"/>
      <c r="W706" s="232"/>
      <c r="X706" s="232"/>
      <c r="Y706" s="232"/>
      <c r="Z706" s="232"/>
    </row>
    <row r="707" spans="1:26" ht="12.75" customHeight="1" x14ac:dyDescent="0.25">
      <c r="A707" s="232"/>
      <c r="B707" s="232"/>
      <c r="C707" s="232"/>
      <c r="D707" s="232"/>
      <c r="E707" s="232"/>
      <c r="F707" s="232"/>
      <c r="G707" s="232"/>
      <c r="H707" s="232"/>
      <c r="I707" s="232"/>
      <c r="J707" s="232"/>
      <c r="K707" s="232"/>
      <c r="L707" s="232"/>
      <c r="M707" s="232"/>
      <c r="N707" s="232"/>
      <c r="O707" s="232"/>
      <c r="P707" s="232"/>
      <c r="Q707" s="232"/>
      <c r="R707" s="232"/>
      <c r="S707" s="232"/>
      <c r="T707" s="232"/>
      <c r="U707" s="232"/>
      <c r="V707" s="232"/>
      <c r="W707" s="232"/>
      <c r="X707" s="232"/>
      <c r="Y707" s="232"/>
      <c r="Z707" s="232"/>
    </row>
    <row r="708" spans="1:26" ht="12.75" customHeight="1" x14ac:dyDescent="0.25">
      <c r="A708" s="232"/>
      <c r="B708" s="232"/>
      <c r="C708" s="232"/>
      <c r="D708" s="232"/>
      <c r="E708" s="232"/>
      <c r="F708" s="232"/>
      <c r="G708" s="232"/>
      <c r="H708" s="232"/>
      <c r="I708" s="232"/>
      <c r="J708" s="232"/>
      <c r="K708" s="232"/>
      <c r="L708" s="232"/>
      <c r="M708" s="232"/>
      <c r="N708" s="232"/>
      <c r="O708" s="232"/>
      <c r="P708" s="232"/>
      <c r="Q708" s="232"/>
      <c r="R708" s="232"/>
      <c r="S708" s="232"/>
      <c r="T708" s="232"/>
      <c r="U708" s="232"/>
      <c r="V708" s="232"/>
      <c r="W708" s="232"/>
      <c r="X708" s="232"/>
      <c r="Y708" s="232"/>
      <c r="Z708" s="232"/>
    </row>
    <row r="709" spans="1:26" ht="12.75" customHeight="1" x14ac:dyDescent="0.25">
      <c r="A709" s="232"/>
      <c r="B709" s="232"/>
      <c r="C709" s="232"/>
      <c r="D709" s="232"/>
      <c r="E709" s="232"/>
      <c r="F709" s="232"/>
      <c r="G709" s="232"/>
      <c r="H709" s="232"/>
      <c r="I709" s="232"/>
      <c r="J709" s="232"/>
      <c r="K709" s="232"/>
      <c r="L709" s="232"/>
      <c r="M709" s="232"/>
      <c r="N709" s="232"/>
      <c r="O709" s="232"/>
      <c r="P709" s="232"/>
      <c r="Q709" s="232"/>
      <c r="R709" s="232"/>
      <c r="S709" s="232"/>
      <c r="T709" s="232"/>
      <c r="U709" s="232"/>
      <c r="V709" s="232"/>
      <c r="W709" s="232"/>
      <c r="X709" s="232"/>
      <c r="Y709" s="232"/>
      <c r="Z709" s="232"/>
    </row>
    <row r="710" spans="1:26" ht="12.75" customHeight="1" x14ac:dyDescent="0.25">
      <c r="A710" s="232"/>
      <c r="B710" s="232"/>
      <c r="C710" s="232"/>
      <c r="D710" s="232"/>
      <c r="E710" s="232"/>
      <c r="F710" s="232"/>
      <c r="G710" s="232"/>
      <c r="H710" s="232"/>
      <c r="I710" s="232"/>
      <c r="J710" s="232"/>
      <c r="K710" s="232"/>
      <c r="L710" s="232"/>
      <c r="M710" s="232"/>
      <c r="N710" s="232"/>
      <c r="O710" s="232"/>
      <c r="P710" s="232"/>
      <c r="Q710" s="232"/>
      <c r="R710" s="232"/>
      <c r="S710" s="232"/>
      <c r="T710" s="232"/>
      <c r="U710" s="232"/>
      <c r="V710" s="232"/>
      <c r="W710" s="232"/>
      <c r="X710" s="232"/>
      <c r="Y710" s="232"/>
      <c r="Z710" s="232"/>
    </row>
    <row r="711" spans="1:26" ht="12.75" customHeight="1" x14ac:dyDescent="0.25">
      <c r="A711" s="232"/>
      <c r="B711" s="232"/>
      <c r="C711" s="232"/>
      <c r="D711" s="232"/>
      <c r="E711" s="232"/>
      <c r="F711" s="232"/>
      <c r="G711" s="232"/>
      <c r="H711" s="232"/>
      <c r="I711" s="232"/>
      <c r="J711" s="232"/>
      <c r="K711" s="232"/>
      <c r="L711" s="232"/>
      <c r="M711" s="232"/>
      <c r="N711" s="232"/>
      <c r="O711" s="232"/>
      <c r="P711" s="232"/>
      <c r="Q711" s="232"/>
      <c r="R711" s="232"/>
      <c r="S711" s="232"/>
      <c r="T711" s="232"/>
      <c r="U711" s="232"/>
      <c r="V711" s="232"/>
      <c r="W711" s="232"/>
      <c r="X711" s="232"/>
      <c r="Y711" s="232"/>
      <c r="Z711" s="232"/>
    </row>
    <row r="712" spans="1:26" ht="12.75" customHeight="1" x14ac:dyDescent="0.25">
      <c r="A712" s="232"/>
      <c r="B712" s="232"/>
      <c r="C712" s="232"/>
      <c r="D712" s="232"/>
      <c r="E712" s="232"/>
      <c r="F712" s="232"/>
      <c r="G712" s="232"/>
      <c r="H712" s="232"/>
      <c r="I712" s="232"/>
      <c r="J712" s="232"/>
      <c r="K712" s="232"/>
      <c r="L712" s="232"/>
      <c r="M712" s="232"/>
      <c r="N712" s="232"/>
      <c r="O712" s="232"/>
      <c r="P712" s="232"/>
      <c r="Q712" s="232"/>
      <c r="R712" s="232"/>
      <c r="S712" s="232"/>
      <c r="T712" s="232"/>
      <c r="U712" s="232"/>
      <c r="V712" s="232"/>
      <c r="W712" s="232"/>
      <c r="X712" s="232"/>
      <c r="Y712" s="232"/>
      <c r="Z712" s="232"/>
    </row>
    <row r="713" spans="1:26" ht="12.75" customHeight="1" x14ac:dyDescent="0.25">
      <c r="A713" s="232"/>
      <c r="B713" s="232"/>
      <c r="C713" s="232"/>
      <c r="D713" s="232"/>
      <c r="E713" s="232"/>
      <c r="F713" s="232"/>
      <c r="G713" s="232"/>
      <c r="H713" s="232"/>
      <c r="I713" s="232"/>
      <c r="J713" s="232"/>
      <c r="K713" s="232"/>
      <c r="L713" s="232"/>
      <c r="M713" s="232"/>
      <c r="N713" s="232"/>
      <c r="O713" s="232"/>
      <c r="P713" s="232"/>
      <c r="Q713" s="232"/>
      <c r="R713" s="232"/>
      <c r="S713" s="232"/>
      <c r="T713" s="232"/>
      <c r="U713" s="232"/>
      <c r="V713" s="232"/>
      <c r="W713" s="232"/>
      <c r="X713" s="232"/>
      <c r="Y713" s="232"/>
      <c r="Z713" s="232"/>
    </row>
    <row r="714" spans="1:26" ht="12.75" customHeight="1" x14ac:dyDescent="0.25">
      <c r="A714" s="232"/>
      <c r="B714" s="232"/>
      <c r="C714" s="232"/>
      <c r="D714" s="232"/>
      <c r="E714" s="232"/>
      <c r="F714" s="232"/>
      <c r="G714" s="232"/>
      <c r="H714" s="232"/>
      <c r="I714" s="232"/>
      <c r="J714" s="232"/>
      <c r="K714" s="232"/>
      <c r="L714" s="232"/>
      <c r="M714" s="232"/>
      <c r="N714" s="232"/>
      <c r="O714" s="232"/>
      <c r="P714" s="232"/>
      <c r="Q714" s="232"/>
      <c r="R714" s="232"/>
      <c r="S714" s="232"/>
      <c r="T714" s="232"/>
      <c r="U714" s="232"/>
      <c r="V714" s="232"/>
      <c r="W714" s="232"/>
      <c r="X714" s="232"/>
      <c r="Y714" s="232"/>
      <c r="Z714" s="232"/>
    </row>
    <row r="715" spans="1:26" ht="12.75" customHeight="1" x14ac:dyDescent="0.25">
      <c r="A715" s="232"/>
      <c r="B715" s="232"/>
      <c r="C715" s="232"/>
      <c r="D715" s="232"/>
      <c r="E715" s="232"/>
      <c r="F715" s="232"/>
      <c r="G715" s="232"/>
      <c r="H715" s="232"/>
      <c r="I715" s="232"/>
      <c r="J715" s="232"/>
      <c r="K715" s="232"/>
      <c r="L715" s="232"/>
      <c r="M715" s="232"/>
      <c r="N715" s="232"/>
      <c r="O715" s="232"/>
      <c r="P715" s="232"/>
      <c r="Q715" s="232"/>
      <c r="R715" s="232"/>
      <c r="S715" s="232"/>
      <c r="T715" s="232"/>
      <c r="U715" s="232"/>
      <c r="V715" s="232"/>
      <c r="W715" s="232"/>
      <c r="X715" s="232"/>
      <c r="Y715" s="232"/>
      <c r="Z715" s="232"/>
    </row>
    <row r="716" spans="1:26" ht="12.75" customHeight="1" x14ac:dyDescent="0.25">
      <c r="A716" s="232"/>
      <c r="B716" s="232"/>
      <c r="C716" s="232"/>
      <c r="D716" s="232"/>
      <c r="E716" s="232"/>
      <c r="F716" s="232"/>
      <c r="G716" s="232"/>
      <c r="H716" s="232"/>
      <c r="I716" s="232"/>
      <c r="J716" s="232"/>
      <c r="K716" s="232"/>
      <c r="L716" s="232"/>
      <c r="M716" s="232"/>
      <c r="N716" s="232"/>
      <c r="O716" s="232"/>
      <c r="P716" s="232"/>
      <c r="Q716" s="232"/>
      <c r="R716" s="232"/>
      <c r="S716" s="232"/>
      <c r="T716" s="232"/>
      <c r="U716" s="232"/>
      <c r="V716" s="232"/>
      <c r="W716" s="232"/>
      <c r="X716" s="232"/>
      <c r="Y716" s="232"/>
      <c r="Z716" s="232"/>
    </row>
    <row r="717" spans="1:26" ht="12.75" customHeight="1" x14ac:dyDescent="0.25">
      <c r="A717" s="232"/>
      <c r="B717" s="232"/>
      <c r="C717" s="232"/>
      <c r="D717" s="232"/>
      <c r="E717" s="232"/>
      <c r="F717" s="232"/>
      <c r="G717" s="232"/>
      <c r="H717" s="232"/>
      <c r="I717" s="232"/>
      <c r="J717" s="232"/>
      <c r="K717" s="232"/>
      <c r="L717" s="232"/>
      <c r="M717" s="232"/>
      <c r="N717" s="232"/>
      <c r="O717" s="232"/>
      <c r="P717" s="232"/>
      <c r="Q717" s="232"/>
      <c r="R717" s="232"/>
      <c r="S717" s="232"/>
      <c r="T717" s="232"/>
      <c r="U717" s="232"/>
      <c r="V717" s="232"/>
      <c r="W717" s="232"/>
      <c r="X717" s="232"/>
      <c r="Y717" s="232"/>
      <c r="Z717" s="232"/>
    </row>
    <row r="718" spans="1:26" ht="12.75" customHeight="1" x14ac:dyDescent="0.25">
      <c r="A718" s="232"/>
      <c r="B718" s="232"/>
      <c r="C718" s="232"/>
      <c r="D718" s="232"/>
      <c r="E718" s="232"/>
      <c r="F718" s="232"/>
      <c r="G718" s="232"/>
      <c r="H718" s="232"/>
      <c r="I718" s="232"/>
      <c r="J718" s="232"/>
      <c r="K718" s="232"/>
      <c r="L718" s="232"/>
      <c r="M718" s="232"/>
      <c r="N718" s="232"/>
      <c r="O718" s="232"/>
      <c r="P718" s="232"/>
      <c r="Q718" s="232"/>
      <c r="R718" s="232"/>
      <c r="S718" s="232"/>
      <c r="T718" s="232"/>
      <c r="U718" s="232"/>
      <c r="V718" s="232"/>
      <c r="W718" s="232"/>
      <c r="X718" s="232"/>
      <c r="Y718" s="232"/>
      <c r="Z718" s="232"/>
    </row>
    <row r="719" spans="1:26" ht="12.75" customHeight="1" x14ac:dyDescent="0.25">
      <c r="A719" s="232"/>
      <c r="B719" s="232"/>
      <c r="C719" s="232"/>
      <c r="D719" s="232"/>
      <c r="E719" s="232"/>
      <c r="F719" s="232"/>
      <c r="G719" s="232"/>
      <c r="H719" s="232"/>
      <c r="I719" s="232"/>
      <c r="J719" s="232"/>
      <c r="K719" s="232"/>
      <c r="L719" s="232"/>
      <c r="M719" s="232"/>
      <c r="N719" s="232"/>
      <c r="O719" s="232"/>
      <c r="P719" s="232"/>
      <c r="Q719" s="232"/>
      <c r="R719" s="232"/>
      <c r="S719" s="232"/>
      <c r="T719" s="232"/>
      <c r="U719" s="232"/>
      <c r="V719" s="232"/>
      <c r="W719" s="232"/>
      <c r="X719" s="232"/>
      <c r="Y719" s="232"/>
      <c r="Z719" s="232"/>
    </row>
    <row r="720" spans="1:26" ht="12.75" customHeight="1" x14ac:dyDescent="0.25">
      <c r="A720" s="232"/>
      <c r="B720" s="232"/>
      <c r="C720" s="232"/>
      <c r="D720" s="232"/>
      <c r="E720" s="232"/>
      <c r="F720" s="232"/>
      <c r="G720" s="232"/>
      <c r="H720" s="232"/>
      <c r="I720" s="232"/>
      <c r="J720" s="232"/>
      <c r="K720" s="232"/>
      <c r="L720" s="232"/>
      <c r="M720" s="232"/>
      <c r="N720" s="232"/>
      <c r="O720" s="232"/>
      <c r="P720" s="232"/>
      <c r="Q720" s="232"/>
      <c r="R720" s="232"/>
      <c r="S720" s="232"/>
      <c r="T720" s="232"/>
      <c r="U720" s="232"/>
      <c r="V720" s="232"/>
      <c r="W720" s="232"/>
      <c r="X720" s="232"/>
      <c r="Y720" s="232"/>
      <c r="Z720" s="232"/>
    </row>
    <row r="721" spans="1:26" ht="12.75" customHeight="1" x14ac:dyDescent="0.25">
      <c r="A721" s="232"/>
      <c r="B721" s="232"/>
      <c r="C721" s="232"/>
      <c r="D721" s="232"/>
      <c r="E721" s="232"/>
      <c r="F721" s="232"/>
      <c r="G721" s="232"/>
      <c r="H721" s="232"/>
      <c r="I721" s="232"/>
      <c r="J721" s="232"/>
      <c r="K721" s="232"/>
      <c r="L721" s="232"/>
      <c r="M721" s="232"/>
      <c r="N721" s="232"/>
      <c r="O721" s="232"/>
      <c r="P721" s="232"/>
      <c r="Q721" s="232"/>
      <c r="R721" s="232"/>
      <c r="S721" s="232"/>
      <c r="T721" s="232"/>
      <c r="U721" s="232"/>
      <c r="V721" s="232"/>
      <c r="W721" s="232"/>
      <c r="X721" s="232"/>
      <c r="Y721" s="232"/>
      <c r="Z721" s="232"/>
    </row>
    <row r="722" spans="1:26" ht="12.75" customHeight="1" x14ac:dyDescent="0.25">
      <c r="A722" s="232"/>
      <c r="B722" s="232"/>
      <c r="C722" s="232"/>
      <c r="D722" s="232"/>
      <c r="E722" s="232"/>
      <c r="F722" s="232"/>
      <c r="G722" s="232"/>
      <c r="H722" s="232"/>
      <c r="I722" s="232"/>
      <c r="J722" s="232"/>
      <c r="K722" s="232"/>
      <c r="L722" s="232"/>
      <c r="M722" s="232"/>
      <c r="N722" s="232"/>
      <c r="O722" s="232"/>
      <c r="P722" s="232"/>
      <c r="Q722" s="232"/>
      <c r="R722" s="232"/>
      <c r="S722" s="232"/>
      <c r="T722" s="232"/>
      <c r="U722" s="232"/>
      <c r="V722" s="232"/>
      <c r="W722" s="232"/>
      <c r="X722" s="232"/>
      <c r="Y722" s="232"/>
      <c r="Z722" s="232"/>
    </row>
    <row r="723" spans="1:26" ht="12.75" customHeight="1" x14ac:dyDescent="0.25">
      <c r="A723" s="232"/>
      <c r="B723" s="232"/>
      <c r="C723" s="232"/>
      <c r="D723" s="232"/>
      <c r="E723" s="232"/>
      <c r="F723" s="232"/>
      <c r="G723" s="232"/>
      <c r="H723" s="232"/>
      <c r="I723" s="232"/>
      <c r="J723" s="232"/>
      <c r="K723" s="232"/>
      <c r="L723" s="232"/>
      <c r="M723" s="232"/>
      <c r="N723" s="232"/>
      <c r="O723" s="232"/>
      <c r="P723" s="232"/>
      <c r="Q723" s="232"/>
      <c r="R723" s="232"/>
      <c r="S723" s="232"/>
      <c r="T723" s="232"/>
      <c r="U723" s="232"/>
      <c r="V723" s="232"/>
      <c r="W723" s="232"/>
      <c r="X723" s="232"/>
      <c r="Y723" s="232"/>
      <c r="Z723" s="232"/>
    </row>
    <row r="724" spans="1:26" ht="12.75" customHeight="1" x14ac:dyDescent="0.25">
      <c r="A724" s="232"/>
      <c r="B724" s="232"/>
      <c r="C724" s="232"/>
      <c r="D724" s="232"/>
      <c r="E724" s="232"/>
      <c r="F724" s="232"/>
      <c r="G724" s="232"/>
      <c r="H724" s="232"/>
      <c r="I724" s="232"/>
      <c r="J724" s="232"/>
      <c r="K724" s="232"/>
      <c r="L724" s="232"/>
      <c r="M724" s="232"/>
      <c r="N724" s="232"/>
      <c r="O724" s="232"/>
      <c r="P724" s="232"/>
      <c r="Q724" s="232"/>
      <c r="R724" s="232"/>
      <c r="S724" s="232"/>
      <c r="T724" s="232"/>
      <c r="U724" s="232"/>
      <c r="V724" s="232"/>
      <c r="W724" s="232"/>
      <c r="X724" s="232"/>
      <c r="Y724" s="232"/>
      <c r="Z724" s="232"/>
    </row>
    <row r="725" spans="1:26" ht="12.75" customHeight="1" x14ac:dyDescent="0.25">
      <c r="A725" s="232"/>
      <c r="B725" s="232"/>
      <c r="C725" s="232"/>
      <c r="D725" s="232"/>
      <c r="E725" s="232"/>
      <c r="F725" s="232"/>
      <c r="G725" s="232"/>
      <c r="H725" s="232"/>
      <c r="I725" s="232"/>
      <c r="J725" s="232"/>
      <c r="K725" s="232"/>
      <c r="L725" s="232"/>
      <c r="M725" s="232"/>
      <c r="N725" s="232"/>
      <c r="O725" s="232"/>
      <c r="P725" s="232"/>
      <c r="Q725" s="232"/>
      <c r="R725" s="232"/>
      <c r="S725" s="232"/>
      <c r="T725" s="232"/>
      <c r="U725" s="232"/>
      <c r="V725" s="232"/>
      <c r="W725" s="232"/>
      <c r="X725" s="232"/>
      <c r="Y725" s="232"/>
      <c r="Z725" s="232"/>
    </row>
    <row r="726" spans="1:26" ht="12.75" customHeight="1" x14ac:dyDescent="0.25">
      <c r="A726" s="232"/>
      <c r="B726" s="232"/>
      <c r="C726" s="232"/>
      <c r="D726" s="232"/>
      <c r="E726" s="232"/>
      <c r="F726" s="232"/>
      <c r="G726" s="232"/>
      <c r="H726" s="232"/>
      <c r="I726" s="232"/>
      <c r="J726" s="232"/>
      <c r="K726" s="232"/>
      <c r="L726" s="232"/>
      <c r="M726" s="232"/>
      <c r="N726" s="232"/>
      <c r="O726" s="232"/>
      <c r="P726" s="232"/>
      <c r="Q726" s="232"/>
      <c r="R726" s="232"/>
      <c r="S726" s="232"/>
      <c r="T726" s="232"/>
      <c r="U726" s="232"/>
      <c r="V726" s="232"/>
      <c r="W726" s="232"/>
      <c r="X726" s="232"/>
      <c r="Y726" s="232"/>
      <c r="Z726" s="232"/>
    </row>
    <row r="727" spans="1:26" ht="12.75" customHeight="1" x14ac:dyDescent="0.25">
      <c r="A727" s="232"/>
      <c r="B727" s="232"/>
      <c r="C727" s="232"/>
      <c r="D727" s="232"/>
      <c r="E727" s="232"/>
      <c r="F727" s="232"/>
      <c r="G727" s="232"/>
      <c r="H727" s="232"/>
      <c r="I727" s="232"/>
      <c r="J727" s="232"/>
      <c r="K727" s="232"/>
      <c r="L727" s="232"/>
      <c r="M727" s="232"/>
      <c r="N727" s="232"/>
      <c r="O727" s="232"/>
      <c r="P727" s="232"/>
      <c r="Q727" s="232"/>
      <c r="R727" s="232"/>
      <c r="S727" s="232"/>
      <c r="T727" s="232"/>
      <c r="U727" s="232"/>
      <c r="V727" s="232"/>
      <c r="W727" s="232"/>
      <c r="X727" s="232"/>
      <c r="Y727" s="232"/>
      <c r="Z727" s="232"/>
    </row>
    <row r="728" spans="1:26" ht="12.75" customHeight="1" x14ac:dyDescent="0.25">
      <c r="A728" s="232"/>
      <c r="B728" s="232"/>
      <c r="C728" s="232"/>
      <c r="D728" s="232"/>
      <c r="E728" s="232"/>
      <c r="F728" s="232"/>
      <c r="G728" s="232"/>
      <c r="H728" s="232"/>
      <c r="I728" s="232"/>
      <c r="J728" s="232"/>
      <c r="K728" s="232"/>
      <c r="L728" s="232"/>
      <c r="M728" s="232"/>
      <c r="N728" s="232"/>
      <c r="O728" s="232"/>
      <c r="P728" s="232"/>
      <c r="Q728" s="232"/>
      <c r="R728" s="232"/>
      <c r="S728" s="232"/>
      <c r="T728" s="232"/>
      <c r="U728" s="232"/>
      <c r="V728" s="232"/>
      <c r="W728" s="232"/>
      <c r="X728" s="232"/>
      <c r="Y728" s="232"/>
      <c r="Z728" s="232"/>
    </row>
    <row r="729" spans="1:26" ht="12.75" customHeight="1" x14ac:dyDescent="0.25">
      <c r="A729" s="232"/>
      <c r="B729" s="232"/>
      <c r="C729" s="232"/>
      <c r="D729" s="232"/>
      <c r="E729" s="232"/>
      <c r="F729" s="232"/>
      <c r="G729" s="232"/>
      <c r="H729" s="232"/>
      <c r="I729" s="232"/>
      <c r="J729" s="232"/>
      <c r="K729" s="232"/>
      <c r="L729" s="232"/>
      <c r="M729" s="232"/>
      <c r="N729" s="232"/>
      <c r="O729" s="232"/>
      <c r="P729" s="232"/>
      <c r="Q729" s="232"/>
      <c r="R729" s="232"/>
      <c r="S729" s="232"/>
      <c r="T729" s="232"/>
      <c r="U729" s="232"/>
      <c r="V729" s="232"/>
      <c r="W729" s="232"/>
      <c r="X729" s="232"/>
      <c r="Y729" s="232"/>
      <c r="Z729" s="232"/>
    </row>
    <row r="730" spans="1:26" ht="12.75" customHeight="1" x14ac:dyDescent="0.25">
      <c r="A730" s="232"/>
      <c r="B730" s="232"/>
      <c r="C730" s="232"/>
      <c r="D730" s="232"/>
      <c r="E730" s="232"/>
      <c r="F730" s="232"/>
      <c r="G730" s="232"/>
      <c r="H730" s="232"/>
      <c r="I730" s="232"/>
      <c r="J730" s="232"/>
      <c r="K730" s="232"/>
      <c r="L730" s="232"/>
      <c r="M730" s="232"/>
      <c r="N730" s="232"/>
      <c r="O730" s="232"/>
      <c r="P730" s="232"/>
      <c r="Q730" s="232"/>
      <c r="R730" s="232"/>
      <c r="S730" s="232"/>
      <c r="T730" s="232"/>
      <c r="U730" s="232"/>
      <c r="V730" s="232"/>
      <c r="W730" s="232"/>
      <c r="X730" s="232"/>
      <c r="Y730" s="232"/>
      <c r="Z730" s="232"/>
    </row>
    <row r="731" spans="1:26" ht="12.75" customHeight="1" x14ac:dyDescent="0.25">
      <c r="A731" s="232"/>
      <c r="B731" s="232"/>
      <c r="C731" s="232"/>
      <c r="D731" s="232"/>
      <c r="E731" s="232"/>
      <c r="F731" s="232"/>
      <c r="G731" s="232"/>
      <c r="H731" s="232"/>
      <c r="I731" s="232"/>
      <c r="J731" s="232"/>
      <c r="K731" s="232"/>
      <c r="L731" s="232"/>
      <c r="M731" s="232"/>
      <c r="N731" s="232"/>
      <c r="O731" s="232"/>
      <c r="P731" s="232"/>
      <c r="Q731" s="232"/>
      <c r="R731" s="232"/>
      <c r="S731" s="232"/>
      <c r="T731" s="232"/>
      <c r="U731" s="232"/>
      <c r="V731" s="232"/>
      <c r="W731" s="232"/>
      <c r="X731" s="232"/>
      <c r="Y731" s="232"/>
      <c r="Z731" s="232"/>
    </row>
    <row r="732" spans="1:26" ht="12.75" customHeight="1" x14ac:dyDescent="0.25">
      <c r="A732" s="232"/>
      <c r="B732" s="232"/>
      <c r="C732" s="232"/>
      <c r="D732" s="232"/>
      <c r="E732" s="232"/>
      <c r="F732" s="232"/>
      <c r="G732" s="232"/>
      <c r="H732" s="232"/>
      <c r="I732" s="232"/>
      <c r="J732" s="232"/>
      <c r="K732" s="232"/>
      <c r="L732" s="232"/>
      <c r="M732" s="232"/>
      <c r="N732" s="232"/>
      <c r="O732" s="232"/>
      <c r="P732" s="232"/>
      <c r="Q732" s="232"/>
      <c r="R732" s="232"/>
      <c r="S732" s="232"/>
      <c r="T732" s="232"/>
      <c r="U732" s="232"/>
      <c r="V732" s="232"/>
      <c r="W732" s="232"/>
      <c r="X732" s="232"/>
      <c r="Y732" s="232"/>
      <c r="Z732" s="232"/>
    </row>
    <row r="733" spans="1:26" ht="12.75" customHeight="1" x14ac:dyDescent="0.25">
      <c r="A733" s="232"/>
      <c r="B733" s="232"/>
      <c r="C733" s="232"/>
      <c r="D733" s="232"/>
      <c r="E733" s="232"/>
      <c r="F733" s="232"/>
      <c r="G733" s="232"/>
      <c r="H733" s="232"/>
      <c r="I733" s="232"/>
      <c r="J733" s="232"/>
      <c r="K733" s="232"/>
      <c r="L733" s="232"/>
      <c r="M733" s="232"/>
      <c r="N733" s="232"/>
      <c r="O733" s="232"/>
      <c r="P733" s="232"/>
      <c r="Q733" s="232"/>
      <c r="R733" s="232"/>
      <c r="S733" s="232"/>
      <c r="T733" s="232"/>
      <c r="U733" s="232"/>
      <c r="V733" s="232"/>
      <c r="W733" s="232"/>
      <c r="X733" s="232"/>
      <c r="Y733" s="232"/>
      <c r="Z733" s="232"/>
    </row>
    <row r="734" spans="1:26" ht="12.75" customHeight="1" x14ac:dyDescent="0.25">
      <c r="A734" s="232"/>
      <c r="B734" s="232"/>
      <c r="C734" s="232"/>
      <c r="D734" s="232"/>
      <c r="E734" s="232"/>
      <c r="F734" s="232"/>
      <c r="G734" s="232"/>
      <c r="H734" s="232"/>
      <c r="I734" s="232"/>
      <c r="J734" s="232"/>
      <c r="K734" s="232"/>
      <c r="L734" s="232"/>
      <c r="M734" s="232"/>
      <c r="N734" s="232"/>
      <c r="O734" s="232"/>
      <c r="P734" s="232"/>
      <c r="Q734" s="232"/>
      <c r="R734" s="232"/>
      <c r="S734" s="232"/>
      <c r="T734" s="232"/>
      <c r="U734" s="232"/>
      <c r="V734" s="232"/>
      <c r="W734" s="232"/>
      <c r="X734" s="232"/>
      <c r="Y734" s="232"/>
      <c r="Z734" s="232"/>
    </row>
    <row r="735" spans="1:26" ht="12.75" customHeight="1" x14ac:dyDescent="0.25">
      <c r="A735" s="232"/>
      <c r="B735" s="232"/>
      <c r="C735" s="232"/>
      <c r="D735" s="232"/>
      <c r="E735" s="232"/>
      <c r="F735" s="232"/>
      <c r="G735" s="232"/>
      <c r="H735" s="232"/>
      <c r="I735" s="232"/>
      <c r="J735" s="232"/>
      <c r="K735" s="232"/>
      <c r="L735" s="232"/>
      <c r="M735" s="232"/>
      <c r="N735" s="232"/>
      <c r="O735" s="232"/>
      <c r="P735" s="232"/>
      <c r="Q735" s="232"/>
      <c r="R735" s="232"/>
      <c r="S735" s="232"/>
      <c r="T735" s="232"/>
      <c r="U735" s="232"/>
      <c r="V735" s="232"/>
      <c r="W735" s="232"/>
      <c r="X735" s="232"/>
      <c r="Y735" s="232"/>
      <c r="Z735" s="232"/>
    </row>
    <row r="736" spans="1:26" ht="12.75" customHeight="1" x14ac:dyDescent="0.25">
      <c r="A736" s="232"/>
      <c r="B736" s="232"/>
      <c r="C736" s="232"/>
      <c r="D736" s="232"/>
      <c r="E736" s="232"/>
      <c r="F736" s="232"/>
      <c r="G736" s="232"/>
      <c r="H736" s="232"/>
      <c r="I736" s="232"/>
      <c r="J736" s="232"/>
      <c r="K736" s="232"/>
      <c r="L736" s="232"/>
      <c r="M736" s="232"/>
      <c r="N736" s="232"/>
      <c r="O736" s="232"/>
      <c r="P736" s="232"/>
      <c r="Q736" s="232"/>
      <c r="R736" s="232"/>
      <c r="S736" s="232"/>
      <c r="T736" s="232"/>
      <c r="U736" s="232"/>
      <c r="V736" s="232"/>
      <c r="W736" s="232"/>
      <c r="X736" s="232"/>
      <c r="Y736" s="232"/>
      <c r="Z736" s="232"/>
    </row>
    <row r="737" spans="1:26" ht="12.75" customHeight="1" x14ac:dyDescent="0.25">
      <c r="A737" s="232"/>
      <c r="B737" s="232"/>
      <c r="C737" s="232"/>
      <c r="D737" s="232"/>
      <c r="E737" s="232"/>
      <c r="F737" s="232"/>
      <c r="G737" s="232"/>
      <c r="H737" s="232"/>
      <c r="I737" s="232"/>
      <c r="J737" s="232"/>
      <c r="K737" s="232"/>
      <c r="L737" s="232"/>
      <c r="M737" s="232"/>
      <c r="N737" s="232"/>
      <c r="O737" s="232"/>
      <c r="P737" s="232"/>
      <c r="Q737" s="232"/>
      <c r="R737" s="232"/>
      <c r="S737" s="232"/>
      <c r="T737" s="232"/>
      <c r="U737" s="232"/>
      <c r="V737" s="232"/>
      <c r="W737" s="232"/>
      <c r="X737" s="232"/>
      <c r="Y737" s="232"/>
      <c r="Z737" s="232"/>
    </row>
    <row r="738" spans="1:26" ht="12.75" customHeight="1" x14ac:dyDescent="0.25">
      <c r="A738" s="232"/>
      <c r="B738" s="232"/>
      <c r="C738" s="232"/>
      <c r="D738" s="232"/>
      <c r="E738" s="232"/>
      <c r="F738" s="232"/>
      <c r="G738" s="232"/>
      <c r="H738" s="232"/>
      <c r="I738" s="232"/>
      <c r="J738" s="232"/>
      <c r="K738" s="232"/>
      <c r="L738" s="232"/>
      <c r="M738" s="232"/>
      <c r="N738" s="232"/>
      <c r="O738" s="232"/>
      <c r="P738" s="232"/>
      <c r="Q738" s="232"/>
      <c r="R738" s="232"/>
      <c r="S738" s="232"/>
      <c r="T738" s="232"/>
      <c r="U738" s="232"/>
      <c r="V738" s="232"/>
      <c r="W738" s="232"/>
      <c r="X738" s="232"/>
      <c r="Y738" s="232"/>
      <c r="Z738" s="232"/>
    </row>
    <row r="739" spans="1:26" ht="12.75" customHeight="1" x14ac:dyDescent="0.25">
      <c r="A739" s="232"/>
      <c r="B739" s="232"/>
      <c r="C739" s="232"/>
      <c r="D739" s="232"/>
      <c r="E739" s="232"/>
      <c r="F739" s="232"/>
      <c r="G739" s="232"/>
      <c r="H739" s="232"/>
      <c r="I739" s="232"/>
      <c r="J739" s="232"/>
      <c r="K739" s="232"/>
      <c r="L739" s="232"/>
      <c r="M739" s="232"/>
      <c r="N739" s="232"/>
      <c r="O739" s="232"/>
      <c r="P739" s="232"/>
      <c r="Q739" s="232"/>
      <c r="R739" s="232"/>
      <c r="S739" s="232"/>
      <c r="T739" s="232"/>
      <c r="U739" s="232"/>
      <c r="V739" s="232"/>
      <c r="W739" s="232"/>
      <c r="X739" s="232"/>
      <c r="Y739" s="232"/>
      <c r="Z739" s="232"/>
    </row>
    <row r="740" spans="1:26" ht="12.75" customHeight="1" x14ac:dyDescent="0.25">
      <c r="A740" s="232"/>
      <c r="B740" s="232"/>
      <c r="C740" s="232"/>
      <c r="D740" s="232"/>
      <c r="E740" s="232"/>
      <c r="F740" s="232"/>
      <c r="G740" s="232"/>
      <c r="H740" s="232"/>
      <c r="I740" s="232"/>
      <c r="J740" s="232"/>
      <c r="K740" s="232"/>
      <c r="L740" s="232"/>
      <c r="M740" s="232"/>
      <c r="N740" s="232"/>
      <c r="O740" s="232"/>
      <c r="P740" s="232"/>
      <c r="Q740" s="232"/>
      <c r="R740" s="232"/>
      <c r="S740" s="232"/>
      <c r="T740" s="232"/>
      <c r="U740" s="232"/>
      <c r="V740" s="232"/>
      <c r="W740" s="232"/>
      <c r="X740" s="232"/>
      <c r="Y740" s="232"/>
      <c r="Z740" s="232"/>
    </row>
    <row r="741" spans="1:26" ht="12.75" customHeight="1" x14ac:dyDescent="0.25">
      <c r="A741" s="232"/>
      <c r="B741" s="232"/>
      <c r="C741" s="232"/>
      <c r="D741" s="232"/>
      <c r="E741" s="232"/>
      <c r="F741" s="232"/>
      <c r="G741" s="232"/>
      <c r="H741" s="232"/>
      <c r="I741" s="232"/>
      <c r="J741" s="232"/>
      <c r="K741" s="232"/>
      <c r="L741" s="232"/>
      <c r="M741" s="232"/>
      <c r="N741" s="232"/>
      <c r="O741" s="232"/>
      <c r="P741" s="232"/>
      <c r="Q741" s="232"/>
      <c r="R741" s="232"/>
      <c r="S741" s="232"/>
      <c r="T741" s="232"/>
      <c r="U741" s="232"/>
      <c r="V741" s="232"/>
      <c r="W741" s="232"/>
      <c r="X741" s="232"/>
      <c r="Y741" s="232"/>
      <c r="Z741" s="232"/>
    </row>
    <row r="742" spans="1:26" ht="12.75" customHeight="1" x14ac:dyDescent="0.25">
      <c r="A742" s="232"/>
      <c r="B742" s="232"/>
      <c r="C742" s="232"/>
      <c r="D742" s="232"/>
      <c r="E742" s="232"/>
      <c r="F742" s="232"/>
      <c r="G742" s="232"/>
      <c r="H742" s="232"/>
      <c r="I742" s="232"/>
      <c r="J742" s="232"/>
      <c r="K742" s="232"/>
      <c r="L742" s="232"/>
      <c r="M742" s="232"/>
      <c r="N742" s="232"/>
      <c r="O742" s="232"/>
      <c r="P742" s="232"/>
      <c r="Q742" s="232"/>
      <c r="R742" s="232"/>
      <c r="S742" s="232"/>
      <c r="T742" s="232"/>
      <c r="U742" s="232"/>
      <c r="V742" s="232"/>
      <c r="W742" s="232"/>
      <c r="X742" s="232"/>
      <c r="Y742" s="232"/>
      <c r="Z742" s="232"/>
    </row>
    <row r="743" spans="1:26" ht="12.75" customHeight="1" x14ac:dyDescent="0.25">
      <c r="A743" s="232"/>
      <c r="B743" s="232"/>
      <c r="C743" s="232"/>
      <c r="D743" s="232"/>
      <c r="E743" s="232"/>
      <c r="F743" s="232"/>
      <c r="G743" s="232"/>
      <c r="H743" s="232"/>
      <c r="I743" s="232"/>
      <c r="J743" s="232"/>
      <c r="K743" s="232"/>
      <c r="L743" s="232"/>
      <c r="M743" s="232"/>
      <c r="N743" s="232"/>
      <c r="O743" s="232"/>
      <c r="P743" s="232"/>
      <c r="Q743" s="232"/>
      <c r="R743" s="232"/>
      <c r="S743" s="232"/>
      <c r="T743" s="232"/>
      <c r="U743" s="232"/>
      <c r="V743" s="232"/>
      <c r="W743" s="232"/>
      <c r="X743" s="232"/>
      <c r="Y743" s="232"/>
      <c r="Z743" s="232"/>
    </row>
    <row r="744" spans="1:26" ht="12.75" customHeight="1" x14ac:dyDescent="0.25">
      <c r="A744" s="232"/>
      <c r="B744" s="232"/>
      <c r="C744" s="232"/>
      <c r="D744" s="232"/>
      <c r="E744" s="232"/>
      <c r="F744" s="232"/>
      <c r="G744" s="232"/>
      <c r="H744" s="232"/>
      <c r="I744" s="232"/>
      <c r="J744" s="232"/>
      <c r="K744" s="232"/>
      <c r="L744" s="232"/>
      <c r="M744" s="232"/>
      <c r="N744" s="232"/>
      <c r="O744" s="232"/>
      <c r="P744" s="232"/>
      <c r="Q744" s="232"/>
      <c r="R744" s="232"/>
      <c r="S744" s="232"/>
      <c r="T744" s="232"/>
      <c r="U744" s="232"/>
      <c r="V744" s="232"/>
      <c r="W744" s="232"/>
      <c r="X744" s="232"/>
      <c r="Y744" s="232"/>
      <c r="Z744" s="232"/>
    </row>
    <row r="745" spans="1:26" ht="12.75" customHeight="1" x14ac:dyDescent="0.25">
      <c r="A745" s="232"/>
      <c r="B745" s="232"/>
      <c r="C745" s="232"/>
      <c r="D745" s="232"/>
      <c r="E745" s="232"/>
      <c r="F745" s="232"/>
      <c r="G745" s="232"/>
      <c r="H745" s="232"/>
      <c r="I745" s="232"/>
      <c r="J745" s="232"/>
      <c r="K745" s="232"/>
      <c r="L745" s="232"/>
      <c r="M745" s="232"/>
      <c r="N745" s="232"/>
      <c r="O745" s="232"/>
      <c r="P745" s="232"/>
      <c r="Q745" s="232"/>
      <c r="R745" s="232"/>
      <c r="S745" s="232"/>
      <c r="T745" s="232"/>
      <c r="U745" s="232"/>
      <c r="V745" s="232"/>
      <c r="W745" s="232"/>
      <c r="X745" s="232"/>
      <c r="Y745" s="232"/>
      <c r="Z745" s="232"/>
    </row>
    <row r="746" spans="1:26" ht="12.75" customHeight="1" x14ac:dyDescent="0.25">
      <c r="A746" s="232"/>
      <c r="B746" s="232"/>
      <c r="C746" s="232"/>
      <c r="D746" s="232"/>
      <c r="E746" s="232"/>
      <c r="F746" s="232"/>
      <c r="G746" s="232"/>
      <c r="H746" s="232"/>
      <c r="I746" s="232"/>
      <c r="J746" s="232"/>
      <c r="K746" s="232"/>
      <c r="L746" s="232"/>
      <c r="M746" s="232"/>
      <c r="N746" s="232"/>
      <c r="O746" s="232"/>
      <c r="P746" s="232"/>
      <c r="Q746" s="232"/>
      <c r="R746" s="232"/>
      <c r="S746" s="232"/>
      <c r="T746" s="232"/>
      <c r="U746" s="232"/>
      <c r="V746" s="232"/>
      <c r="W746" s="232"/>
      <c r="X746" s="232"/>
      <c r="Y746" s="232"/>
      <c r="Z746" s="232"/>
    </row>
    <row r="747" spans="1:26" ht="12.75" customHeight="1" x14ac:dyDescent="0.25">
      <c r="A747" s="232"/>
      <c r="B747" s="232"/>
      <c r="C747" s="232"/>
      <c r="D747" s="232"/>
      <c r="E747" s="232"/>
      <c r="F747" s="232"/>
      <c r="G747" s="232"/>
      <c r="H747" s="232"/>
      <c r="I747" s="232"/>
      <c r="J747" s="232"/>
      <c r="K747" s="232"/>
      <c r="L747" s="232"/>
      <c r="M747" s="232"/>
      <c r="N747" s="232"/>
      <c r="O747" s="232"/>
      <c r="P747" s="232"/>
      <c r="Q747" s="232"/>
      <c r="R747" s="232"/>
      <c r="S747" s="232"/>
      <c r="T747" s="232"/>
      <c r="U747" s="232"/>
      <c r="V747" s="232"/>
      <c r="W747" s="232"/>
      <c r="X747" s="232"/>
      <c r="Y747" s="232"/>
      <c r="Z747" s="232"/>
    </row>
    <row r="748" spans="1:26" ht="12.75" customHeight="1" x14ac:dyDescent="0.25">
      <c r="A748" s="232"/>
      <c r="B748" s="232"/>
      <c r="C748" s="232"/>
      <c r="D748" s="232"/>
      <c r="E748" s="232"/>
      <c r="F748" s="232"/>
      <c r="G748" s="232"/>
      <c r="H748" s="232"/>
      <c r="I748" s="232"/>
      <c r="J748" s="232"/>
      <c r="K748" s="232"/>
      <c r="L748" s="232"/>
      <c r="M748" s="232"/>
      <c r="N748" s="232"/>
      <c r="O748" s="232"/>
      <c r="P748" s="232"/>
      <c r="Q748" s="232"/>
      <c r="R748" s="232"/>
      <c r="S748" s="232"/>
      <c r="T748" s="232"/>
      <c r="U748" s="232"/>
      <c r="V748" s="232"/>
      <c r="W748" s="232"/>
      <c r="X748" s="232"/>
      <c r="Y748" s="232"/>
      <c r="Z748" s="232"/>
    </row>
    <row r="749" spans="1:26" ht="12.75" customHeight="1" x14ac:dyDescent="0.25">
      <c r="A749" s="232"/>
      <c r="B749" s="232"/>
      <c r="C749" s="232"/>
      <c r="D749" s="232"/>
      <c r="E749" s="232"/>
      <c r="F749" s="232"/>
      <c r="G749" s="232"/>
      <c r="H749" s="232"/>
      <c r="I749" s="232"/>
      <c r="J749" s="232"/>
      <c r="K749" s="232"/>
      <c r="L749" s="232"/>
      <c r="M749" s="232"/>
      <c r="N749" s="232"/>
      <c r="O749" s="232"/>
      <c r="P749" s="232"/>
      <c r="Q749" s="232"/>
      <c r="R749" s="232"/>
      <c r="S749" s="232"/>
      <c r="T749" s="232"/>
      <c r="U749" s="232"/>
      <c r="V749" s="232"/>
      <c r="W749" s="232"/>
      <c r="X749" s="232"/>
      <c r="Y749" s="232"/>
      <c r="Z749" s="232"/>
    </row>
    <row r="750" spans="1:26" ht="12.75" customHeight="1" x14ac:dyDescent="0.25">
      <c r="A750" s="232"/>
      <c r="B750" s="232"/>
      <c r="C750" s="232"/>
      <c r="D750" s="232"/>
      <c r="E750" s="232"/>
      <c r="F750" s="232"/>
      <c r="G750" s="232"/>
      <c r="H750" s="232"/>
      <c r="I750" s="232"/>
      <c r="J750" s="232"/>
      <c r="K750" s="232"/>
      <c r="L750" s="232"/>
      <c r="M750" s="232"/>
      <c r="N750" s="232"/>
      <c r="O750" s="232"/>
      <c r="P750" s="232"/>
      <c r="Q750" s="232"/>
      <c r="R750" s="232"/>
      <c r="S750" s="232"/>
      <c r="T750" s="232"/>
      <c r="U750" s="232"/>
      <c r="V750" s="232"/>
      <c r="W750" s="232"/>
      <c r="X750" s="232"/>
      <c r="Y750" s="232"/>
      <c r="Z750" s="232"/>
    </row>
    <row r="751" spans="1:26" ht="12.75" customHeight="1" x14ac:dyDescent="0.25">
      <c r="A751" s="232"/>
      <c r="B751" s="232"/>
      <c r="C751" s="232"/>
      <c r="D751" s="232"/>
      <c r="E751" s="232"/>
      <c r="F751" s="232"/>
      <c r="G751" s="232"/>
      <c r="H751" s="232"/>
      <c r="I751" s="232"/>
      <c r="J751" s="232"/>
      <c r="K751" s="232"/>
      <c r="L751" s="232"/>
      <c r="M751" s="232"/>
      <c r="N751" s="232"/>
      <c r="O751" s="232"/>
      <c r="P751" s="232"/>
      <c r="Q751" s="232"/>
      <c r="R751" s="232"/>
      <c r="S751" s="232"/>
      <c r="T751" s="232"/>
      <c r="U751" s="232"/>
      <c r="V751" s="232"/>
      <c r="W751" s="232"/>
      <c r="X751" s="232"/>
      <c r="Y751" s="232"/>
      <c r="Z751" s="232"/>
    </row>
    <row r="752" spans="1:26" ht="12.75" customHeight="1" x14ac:dyDescent="0.25">
      <c r="A752" s="232"/>
      <c r="B752" s="232"/>
      <c r="C752" s="232"/>
      <c r="D752" s="232"/>
      <c r="E752" s="232"/>
      <c r="F752" s="232"/>
      <c r="G752" s="232"/>
      <c r="H752" s="232"/>
      <c r="I752" s="232"/>
      <c r="J752" s="232"/>
      <c r="K752" s="232"/>
      <c r="L752" s="232"/>
      <c r="M752" s="232"/>
      <c r="N752" s="232"/>
      <c r="O752" s="232"/>
      <c r="P752" s="232"/>
      <c r="Q752" s="232"/>
      <c r="R752" s="232"/>
      <c r="S752" s="232"/>
      <c r="T752" s="232"/>
      <c r="U752" s="232"/>
      <c r="V752" s="232"/>
      <c r="W752" s="232"/>
      <c r="X752" s="232"/>
      <c r="Y752" s="232"/>
      <c r="Z752" s="232"/>
    </row>
    <row r="753" spans="1:26" ht="12.75" customHeight="1" x14ac:dyDescent="0.25">
      <c r="A753" s="232"/>
      <c r="B753" s="232"/>
      <c r="C753" s="232"/>
      <c r="D753" s="232"/>
      <c r="E753" s="232"/>
      <c r="F753" s="232"/>
      <c r="G753" s="232"/>
      <c r="H753" s="232"/>
      <c r="I753" s="232"/>
      <c r="J753" s="232"/>
      <c r="K753" s="232"/>
      <c r="L753" s="232"/>
      <c r="M753" s="232"/>
      <c r="N753" s="232"/>
      <c r="O753" s="232"/>
      <c r="P753" s="232"/>
      <c r="Q753" s="232"/>
      <c r="R753" s="232"/>
      <c r="S753" s="232"/>
      <c r="T753" s="232"/>
      <c r="U753" s="232"/>
      <c r="V753" s="232"/>
      <c r="W753" s="232"/>
      <c r="X753" s="232"/>
      <c r="Y753" s="232"/>
      <c r="Z753" s="232"/>
    </row>
    <row r="754" spans="1:26" ht="12.75" customHeight="1" x14ac:dyDescent="0.25">
      <c r="A754" s="232"/>
      <c r="B754" s="232"/>
      <c r="C754" s="232"/>
      <c r="D754" s="232"/>
      <c r="E754" s="232"/>
      <c r="F754" s="232"/>
      <c r="G754" s="232"/>
      <c r="H754" s="232"/>
      <c r="I754" s="232"/>
      <c r="J754" s="232"/>
      <c r="K754" s="232"/>
      <c r="L754" s="232"/>
      <c r="M754" s="232"/>
      <c r="N754" s="232"/>
      <c r="O754" s="232"/>
      <c r="P754" s="232"/>
      <c r="Q754" s="232"/>
      <c r="R754" s="232"/>
      <c r="S754" s="232"/>
      <c r="T754" s="232"/>
      <c r="U754" s="232"/>
      <c r="V754" s="232"/>
      <c r="W754" s="232"/>
      <c r="X754" s="232"/>
      <c r="Y754" s="232"/>
      <c r="Z754" s="232"/>
    </row>
    <row r="755" spans="1:26" ht="12.75" customHeight="1" x14ac:dyDescent="0.25">
      <c r="A755" s="232"/>
      <c r="B755" s="232"/>
      <c r="C755" s="232"/>
      <c r="D755" s="232"/>
      <c r="E755" s="232"/>
      <c r="F755" s="232"/>
      <c r="G755" s="232"/>
      <c r="H755" s="232"/>
      <c r="I755" s="232"/>
      <c r="J755" s="232"/>
      <c r="K755" s="232"/>
      <c r="L755" s="232"/>
      <c r="M755" s="232"/>
      <c r="N755" s="232"/>
      <c r="O755" s="232"/>
      <c r="P755" s="232"/>
      <c r="Q755" s="232"/>
      <c r="R755" s="232"/>
      <c r="S755" s="232"/>
      <c r="T755" s="232"/>
      <c r="U755" s="232"/>
      <c r="V755" s="232"/>
      <c r="W755" s="232"/>
      <c r="X755" s="232"/>
      <c r="Y755" s="232"/>
      <c r="Z755" s="232"/>
    </row>
    <row r="756" spans="1:26" ht="12.75" customHeight="1" x14ac:dyDescent="0.25">
      <c r="A756" s="232"/>
      <c r="B756" s="232"/>
      <c r="C756" s="232"/>
      <c r="D756" s="232"/>
      <c r="E756" s="232"/>
      <c r="F756" s="232"/>
      <c r="G756" s="232"/>
      <c r="H756" s="232"/>
      <c r="I756" s="232"/>
      <c r="J756" s="232"/>
      <c r="K756" s="232"/>
      <c r="L756" s="232"/>
      <c r="M756" s="232"/>
      <c r="N756" s="232"/>
      <c r="O756" s="232"/>
      <c r="P756" s="232"/>
      <c r="Q756" s="232"/>
      <c r="R756" s="232"/>
      <c r="S756" s="232"/>
      <c r="T756" s="232"/>
      <c r="U756" s="232"/>
      <c r="V756" s="232"/>
      <c r="W756" s="232"/>
      <c r="X756" s="232"/>
      <c r="Y756" s="232"/>
      <c r="Z756" s="232"/>
    </row>
    <row r="757" spans="1:26" ht="12.75" customHeight="1" x14ac:dyDescent="0.25">
      <c r="A757" s="232"/>
      <c r="B757" s="232"/>
      <c r="C757" s="232"/>
      <c r="D757" s="232"/>
      <c r="E757" s="232"/>
      <c r="F757" s="232"/>
      <c r="G757" s="232"/>
      <c r="H757" s="232"/>
      <c r="I757" s="232"/>
      <c r="J757" s="232"/>
      <c r="K757" s="232"/>
      <c r="L757" s="232"/>
      <c r="M757" s="232"/>
      <c r="N757" s="232"/>
      <c r="O757" s="232"/>
      <c r="P757" s="232"/>
      <c r="Q757" s="232"/>
      <c r="R757" s="232"/>
      <c r="S757" s="232"/>
      <c r="T757" s="232"/>
      <c r="U757" s="232"/>
      <c r="V757" s="232"/>
      <c r="W757" s="232"/>
      <c r="X757" s="232"/>
      <c r="Y757" s="232"/>
      <c r="Z757" s="232"/>
    </row>
    <row r="758" spans="1:26" ht="12.75" customHeight="1" x14ac:dyDescent="0.25">
      <c r="A758" s="232"/>
      <c r="B758" s="232"/>
      <c r="C758" s="232"/>
      <c r="D758" s="232"/>
      <c r="E758" s="232"/>
      <c r="F758" s="232"/>
      <c r="G758" s="232"/>
      <c r="H758" s="232"/>
      <c r="I758" s="232"/>
      <c r="J758" s="232"/>
      <c r="K758" s="232"/>
      <c r="L758" s="232"/>
      <c r="M758" s="232"/>
      <c r="N758" s="232"/>
      <c r="O758" s="232"/>
      <c r="P758" s="232"/>
      <c r="Q758" s="232"/>
      <c r="R758" s="232"/>
      <c r="S758" s="232"/>
      <c r="T758" s="232"/>
      <c r="U758" s="232"/>
      <c r="V758" s="232"/>
      <c r="W758" s="232"/>
      <c r="X758" s="232"/>
      <c r="Y758" s="232"/>
      <c r="Z758" s="232"/>
    </row>
    <row r="759" spans="1:26" ht="12.75" customHeight="1" x14ac:dyDescent="0.25">
      <c r="A759" s="232"/>
      <c r="B759" s="232"/>
      <c r="C759" s="232"/>
      <c r="D759" s="232"/>
      <c r="E759" s="232"/>
      <c r="F759" s="232"/>
      <c r="G759" s="232"/>
      <c r="H759" s="232"/>
      <c r="I759" s="232"/>
      <c r="J759" s="232"/>
      <c r="K759" s="232"/>
      <c r="L759" s="232"/>
      <c r="M759" s="232"/>
      <c r="N759" s="232"/>
      <c r="O759" s="232"/>
      <c r="P759" s="232"/>
      <c r="Q759" s="232"/>
      <c r="R759" s="232"/>
      <c r="S759" s="232"/>
      <c r="T759" s="232"/>
      <c r="U759" s="232"/>
      <c r="V759" s="232"/>
      <c r="W759" s="232"/>
      <c r="X759" s="232"/>
      <c r="Y759" s="232"/>
      <c r="Z759" s="232"/>
    </row>
    <row r="760" spans="1:26" ht="12.75" customHeight="1" x14ac:dyDescent="0.25">
      <c r="A760" s="232"/>
      <c r="B760" s="232"/>
      <c r="C760" s="232"/>
      <c r="D760" s="232"/>
      <c r="E760" s="232"/>
      <c r="F760" s="232"/>
      <c r="G760" s="232"/>
      <c r="H760" s="232"/>
      <c r="I760" s="232"/>
      <c r="J760" s="232"/>
      <c r="K760" s="232"/>
      <c r="L760" s="232"/>
      <c r="M760" s="232"/>
      <c r="N760" s="232"/>
      <c r="O760" s="232"/>
      <c r="P760" s="232"/>
      <c r="Q760" s="232"/>
      <c r="R760" s="232"/>
      <c r="S760" s="232"/>
      <c r="T760" s="232"/>
      <c r="U760" s="232"/>
      <c r="V760" s="232"/>
      <c r="W760" s="232"/>
      <c r="X760" s="232"/>
      <c r="Y760" s="232"/>
      <c r="Z760" s="232"/>
    </row>
    <row r="761" spans="1:26" ht="12.75" customHeight="1" x14ac:dyDescent="0.25">
      <c r="A761" s="232"/>
      <c r="B761" s="232"/>
      <c r="C761" s="232"/>
      <c r="D761" s="232"/>
      <c r="E761" s="232"/>
      <c r="F761" s="232"/>
      <c r="G761" s="232"/>
      <c r="H761" s="232"/>
      <c r="I761" s="232"/>
      <c r="J761" s="232"/>
      <c r="K761" s="232"/>
      <c r="L761" s="232"/>
      <c r="M761" s="232"/>
      <c r="N761" s="232"/>
      <c r="O761" s="232"/>
      <c r="P761" s="232"/>
      <c r="Q761" s="232"/>
      <c r="R761" s="232"/>
      <c r="S761" s="232"/>
      <c r="T761" s="232"/>
      <c r="U761" s="232"/>
      <c r="V761" s="232"/>
      <c r="W761" s="232"/>
      <c r="X761" s="232"/>
      <c r="Y761" s="232"/>
      <c r="Z761" s="232"/>
    </row>
    <row r="762" spans="1:26" ht="12.75" customHeight="1" x14ac:dyDescent="0.25">
      <c r="A762" s="232"/>
      <c r="B762" s="232"/>
      <c r="C762" s="232"/>
      <c r="D762" s="232"/>
      <c r="E762" s="232"/>
      <c r="F762" s="232"/>
      <c r="G762" s="232"/>
      <c r="H762" s="232"/>
      <c r="I762" s="232"/>
      <c r="J762" s="232"/>
      <c r="K762" s="232"/>
      <c r="L762" s="232"/>
      <c r="M762" s="232"/>
      <c r="N762" s="232"/>
      <c r="O762" s="232"/>
      <c r="P762" s="232"/>
      <c r="Q762" s="232"/>
      <c r="R762" s="232"/>
      <c r="S762" s="232"/>
      <c r="T762" s="232"/>
      <c r="U762" s="232"/>
      <c r="V762" s="232"/>
      <c r="W762" s="232"/>
      <c r="X762" s="232"/>
      <c r="Y762" s="232"/>
      <c r="Z762" s="232"/>
    </row>
    <row r="763" spans="1:26" ht="12.75" customHeight="1" x14ac:dyDescent="0.25">
      <c r="A763" s="232"/>
      <c r="B763" s="232"/>
      <c r="C763" s="232"/>
      <c r="D763" s="232"/>
      <c r="E763" s="232"/>
      <c r="F763" s="232"/>
      <c r="G763" s="232"/>
      <c r="H763" s="232"/>
      <c r="I763" s="232"/>
      <c r="J763" s="232"/>
      <c r="K763" s="232"/>
      <c r="L763" s="232"/>
      <c r="M763" s="232"/>
      <c r="N763" s="232"/>
      <c r="O763" s="232"/>
      <c r="P763" s="232"/>
      <c r="Q763" s="232"/>
      <c r="R763" s="232"/>
      <c r="S763" s="232"/>
      <c r="T763" s="232"/>
      <c r="U763" s="232"/>
      <c r="V763" s="232"/>
      <c r="W763" s="232"/>
      <c r="X763" s="232"/>
      <c r="Y763" s="232"/>
      <c r="Z763" s="232"/>
    </row>
    <row r="764" spans="1:26" ht="12.75" customHeight="1" x14ac:dyDescent="0.25">
      <c r="A764" s="232"/>
      <c r="B764" s="232"/>
      <c r="C764" s="232"/>
      <c r="D764" s="232"/>
      <c r="E764" s="232"/>
      <c r="F764" s="232"/>
      <c r="G764" s="232"/>
      <c r="H764" s="232"/>
      <c r="I764" s="232"/>
      <c r="J764" s="232"/>
      <c r="K764" s="232"/>
      <c r="L764" s="232"/>
      <c r="M764" s="232"/>
      <c r="N764" s="232"/>
      <c r="O764" s="232"/>
      <c r="P764" s="232"/>
      <c r="Q764" s="232"/>
      <c r="R764" s="232"/>
      <c r="S764" s="232"/>
      <c r="T764" s="232"/>
      <c r="U764" s="232"/>
      <c r="V764" s="232"/>
      <c r="W764" s="232"/>
      <c r="X764" s="232"/>
      <c r="Y764" s="232"/>
      <c r="Z764" s="232"/>
    </row>
    <row r="765" spans="1:26" ht="12.75" customHeight="1" x14ac:dyDescent="0.25">
      <c r="A765" s="232"/>
      <c r="B765" s="232"/>
      <c r="C765" s="232"/>
      <c r="D765" s="232"/>
      <c r="E765" s="232"/>
      <c r="F765" s="232"/>
      <c r="G765" s="232"/>
      <c r="H765" s="232"/>
      <c r="I765" s="232"/>
      <c r="J765" s="232"/>
      <c r="K765" s="232"/>
      <c r="L765" s="232"/>
      <c r="M765" s="232"/>
      <c r="N765" s="232"/>
      <c r="O765" s="232"/>
      <c r="P765" s="232"/>
      <c r="Q765" s="232"/>
      <c r="R765" s="232"/>
      <c r="S765" s="232"/>
      <c r="T765" s="232"/>
      <c r="U765" s="232"/>
      <c r="V765" s="232"/>
      <c r="W765" s="232"/>
      <c r="X765" s="232"/>
      <c r="Y765" s="232"/>
      <c r="Z765" s="232"/>
    </row>
    <row r="766" spans="1:26" ht="12.75" customHeight="1" x14ac:dyDescent="0.25">
      <c r="A766" s="232"/>
      <c r="B766" s="232"/>
      <c r="C766" s="232"/>
      <c r="D766" s="232"/>
      <c r="E766" s="232"/>
      <c r="F766" s="232"/>
      <c r="G766" s="232"/>
      <c r="H766" s="232"/>
      <c r="I766" s="232"/>
      <c r="J766" s="232"/>
      <c r="K766" s="232"/>
      <c r="L766" s="232"/>
      <c r="M766" s="232"/>
      <c r="N766" s="232"/>
      <c r="O766" s="232"/>
      <c r="P766" s="232"/>
      <c r="Q766" s="232"/>
      <c r="R766" s="232"/>
      <c r="S766" s="232"/>
      <c r="T766" s="232"/>
      <c r="U766" s="232"/>
      <c r="V766" s="232"/>
      <c r="W766" s="232"/>
      <c r="X766" s="232"/>
      <c r="Y766" s="232"/>
      <c r="Z766" s="232"/>
    </row>
    <row r="767" spans="1:26" ht="12.75" customHeight="1" x14ac:dyDescent="0.25">
      <c r="A767" s="232"/>
      <c r="B767" s="232"/>
      <c r="C767" s="232"/>
      <c r="D767" s="232"/>
      <c r="E767" s="232"/>
      <c r="F767" s="232"/>
      <c r="G767" s="232"/>
      <c r="H767" s="232"/>
      <c r="I767" s="232"/>
      <c r="J767" s="232"/>
      <c r="K767" s="232"/>
      <c r="L767" s="232"/>
      <c r="M767" s="232"/>
      <c r="N767" s="232"/>
      <c r="O767" s="232"/>
      <c r="P767" s="232"/>
      <c r="Q767" s="232"/>
      <c r="R767" s="232"/>
      <c r="S767" s="232"/>
      <c r="T767" s="232"/>
      <c r="U767" s="232"/>
      <c r="V767" s="232"/>
      <c r="W767" s="232"/>
      <c r="X767" s="232"/>
      <c r="Y767" s="232"/>
      <c r="Z767" s="232"/>
    </row>
    <row r="768" spans="1:26" ht="12.75" customHeight="1" x14ac:dyDescent="0.25">
      <c r="A768" s="232"/>
      <c r="B768" s="232"/>
      <c r="C768" s="232"/>
      <c r="D768" s="232"/>
      <c r="E768" s="232"/>
      <c r="F768" s="232"/>
      <c r="G768" s="232"/>
      <c r="H768" s="232"/>
      <c r="I768" s="232"/>
      <c r="J768" s="232"/>
      <c r="K768" s="232"/>
      <c r="L768" s="232"/>
      <c r="M768" s="232"/>
      <c r="N768" s="232"/>
      <c r="O768" s="232"/>
      <c r="P768" s="232"/>
      <c r="Q768" s="232"/>
      <c r="R768" s="232"/>
      <c r="S768" s="232"/>
      <c r="T768" s="232"/>
      <c r="U768" s="232"/>
      <c r="V768" s="232"/>
      <c r="W768" s="232"/>
      <c r="X768" s="232"/>
      <c r="Y768" s="232"/>
      <c r="Z768" s="232"/>
    </row>
    <row r="769" spans="1:26" ht="12.75" customHeight="1" x14ac:dyDescent="0.25">
      <c r="A769" s="232"/>
      <c r="B769" s="232"/>
      <c r="C769" s="232"/>
      <c r="D769" s="232"/>
      <c r="E769" s="232"/>
      <c r="F769" s="232"/>
      <c r="G769" s="232"/>
      <c r="H769" s="232"/>
      <c r="I769" s="232"/>
      <c r="J769" s="232"/>
      <c r="K769" s="232"/>
      <c r="L769" s="232"/>
      <c r="M769" s="232"/>
      <c r="N769" s="232"/>
      <c r="O769" s="232"/>
      <c r="P769" s="232"/>
      <c r="Q769" s="232"/>
      <c r="R769" s="232"/>
      <c r="S769" s="232"/>
      <c r="T769" s="232"/>
      <c r="U769" s="232"/>
      <c r="V769" s="232"/>
      <c r="W769" s="232"/>
      <c r="X769" s="232"/>
      <c r="Y769" s="232"/>
      <c r="Z769" s="232"/>
    </row>
    <row r="770" spans="1:26" ht="12.75" customHeight="1" x14ac:dyDescent="0.25">
      <c r="A770" s="232"/>
      <c r="B770" s="232"/>
      <c r="C770" s="232"/>
      <c r="D770" s="232"/>
      <c r="E770" s="232"/>
      <c r="F770" s="232"/>
      <c r="G770" s="232"/>
      <c r="H770" s="232"/>
      <c r="I770" s="232"/>
      <c r="J770" s="232"/>
      <c r="K770" s="232"/>
      <c r="L770" s="232"/>
      <c r="M770" s="232"/>
      <c r="N770" s="232"/>
      <c r="O770" s="232"/>
      <c r="P770" s="232"/>
      <c r="Q770" s="232"/>
      <c r="R770" s="232"/>
      <c r="S770" s="232"/>
      <c r="T770" s="232"/>
      <c r="U770" s="232"/>
      <c r="V770" s="232"/>
      <c r="W770" s="232"/>
      <c r="X770" s="232"/>
      <c r="Y770" s="232"/>
      <c r="Z770" s="232"/>
    </row>
    <row r="771" spans="1:26" ht="12.75" customHeight="1" x14ac:dyDescent="0.25">
      <c r="A771" s="232"/>
      <c r="B771" s="232"/>
      <c r="C771" s="232"/>
      <c r="D771" s="232"/>
      <c r="E771" s="232"/>
      <c r="F771" s="232"/>
      <c r="G771" s="232"/>
      <c r="H771" s="232"/>
      <c r="I771" s="232"/>
      <c r="J771" s="232"/>
      <c r="K771" s="232"/>
      <c r="L771" s="232"/>
      <c r="M771" s="232"/>
      <c r="N771" s="232"/>
      <c r="O771" s="232"/>
      <c r="P771" s="232"/>
      <c r="Q771" s="232"/>
      <c r="R771" s="232"/>
      <c r="S771" s="232"/>
      <c r="T771" s="232"/>
      <c r="U771" s="232"/>
      <c r="V771" s="232"/>
      <c r="W771" s="232"/>
      <c r="X771" s="232"/>
      <c r="Y771" s="232"/>
      <c r="Z771" s="232"/>
    </row>
    <row r="772" spans="1:26" ht="12.75" customHeight="1" x14ac:dyDescent="0.25">
      <c r="A772" s="232"/>
      <c r="B772" s="232"/>
      <c r="C772" s="232"/>
      <c r="D772" s="232"/>
      <c r="E772" s="232"/>
      <c r="F772" s="232"/>
      <c r="G772" s="232"/>
      <c r="H772" s="232"/>
      <c r="I772" s="232"/>
      <c r="J772" s="232"/>
      <c r="K772" s="232"/>
      <c r="L772" s="232"/>
      <c r="M772" s="232"/>
      <c r="N772" s="232"/>
      <c r="O772" s="232"/>
      <c r="P772" s="232"/>
      <c r="Q772" s="232"/>
      <c r="R772" s="232"/>
      <c r="S772" s="232"/>
      <c r="T772" s="232"/>
      <c r="U772" s="232"/>
      <c r="V772" s="232"/>
      <c r="W772" s="232"/>
      <c r="X772" s="232"/>
      <c r="Y772" s="232"/>
      <c r="Z772" s="232"/>
    </row>
    <row r="773" spans="1:26" ht="12.75" customHeight="1" x14ac:dyDescent="0.25">
      <c r="A773" s="232"/>
      <c r="B773" s="232"/>
      <c r="C773" s="232"/>
      <c r="D773" s="232"/>
      <c r="E773" s="232"/>
      <c r="F773" s="232"/>
      <c r="G773" s="232"/>
      <c r="H773" s="232"/>
      <c r="I773" s="232"/>
      <c r="J773" s="232"/>
      <c r="K773" s="232"/>
      <c r="L773" s="232"/>
      <c r="M773" s="232"/>
      <c r="N773" s="232"/>
      <c r="O773" s="232"/>
      <c r="P773" s="232"/>
      <c r="Q773" s="232"/>
      <c r="R773" s="232"/>
      <c r="S773" s="232"/>
      <c r="T773" s="232"/>
      <c r="U773" s="232"/>
      <c r="V773" s="232"/>
      <c r="W773" s="232"/>
      <c r="X773" s="232"/>
      <c r="Y773" s="232"/>
      <c r="Z773" s="232"/>
    </row>
    <row r="774" spans="1:26" ht="12.75" customHeight="1" x14ac:dyDescent="0.25">
      <c r="A774" s="232"/>
      <c r="B774" s="232"/>
      <c r="C774" s="232"/>
      <c r="D774" s="232"/>
      <c r="E774" s="232"/>
      <c r="F774" s="232"/>
      <c r="G774" s="232"/>
      <c r="H774" s="232"/>
      <c r="I774" s="232"/>
      <c r="J774" s="232"/>
      <c r="K774" s="232"/>
      <c r="L774" s="232"/>
      <c r="M774" s="232"/>
      <c r="N774" s="232"/>
      <c r="O774" s="232"/>
      <c r="P774" s="232"/>
      <c r="Q774" s="232"/>
      <c r="R774" s="232"/>
      <c r="S774" s="232"/>
      <c r="T774" s="232"/>
      <c r="U774" s="232"/>
      <c r="V774" s="232"/>
      <c r="W774" s="232"/>
      <c r="X774" s="232"/>
      <c r="Y774" s="232"/>
      <c r="Z774" s="232"/>
    </row>
    <row r="775" spans="1:26" ht="12.75" customHeight="1" x14ac:dyDescent="0.25">
      <c r="A775" s="232"/>
      <c r="B775" s="232"/>
      <c r="C775" s="232"/>
      <c r="D775" s="232"/>
      <c r="E775" s="232"/>
      <c r="F775" s="232"/>
      <c r="G775" s="232"/>
      <c r="H775" s="232"/>
      <c r="I775" s="232"/>
      <c r="J775" s="232"/>
      <c r="K775" s="232"/>
      <c r="L775" s="232"/>
      <c r="M775" s="232"/>
      <c r="N775" s="232"/>
      <c r="O775" s="232"/>
      <c r="P775" s="232"/>
      <c r="Q775" s="232"/>
      <c r="R775" s="232"/>
      <c r="S775" s="232"/>
      <c r="T775" s="232"/>
      <c r="U775" s="232"/>
      <c r="V775" s="232"/>
      <c r="W775" s="232"/>
      <c r="X775" s="232"/>
      <c r="Y775" s="232"/>
      <c r="Z775" s="232"/>
    </row>
    <row r="776" spans="1:26" ht="12.75" customHeight="1" x14ac:dyDescent="0.25">
      <c r="A776" s="232"/>
      <c r="B776" s="232"/>
      <c r="C776" s="232"/>
      <c r="D776" s="232"/>
      <c r="E776" s="232"/>
      <c r="F776" s="232"/>
      <c r="G776" s="232"/>
      <c r="H776" s="232"/>
      <c r="I776" s="232"/>
      <c r="J776" s="232"/>
      <c r="K776" s="232"/>
      <c r="L776" s="232"/>
      <c r="M776" s="232"/>
      <c r="N776" s="232"/>
      <c r="O776" s="232"/>
      <c r="P776" s="232"/>
      <c r="Q776" s="232"/>
      <c r="R776" s="232"/>
      <c r="S776" s="232"/>
      <c r="T776" s="232"/>
      <c r="U776" s="232"/>
      <c r="V776" s="232"/>
      <c r="W776" s="232"/>
      <c r="X776" s="232"/>
      <c r="Y776" s="232"/>
      <c r="Z776" s="232"/>
    </row>
    <row r="777" spans="1:26" ht="12.75" customHeight="1" x14ac:dyDescent="0.25">
      <c r="A777" s="232"/>
      <c r="B777" s="232"/>
      <c r="C777" s="232"/>
      <c r="D777" s="232"/>
      <c r="E777" s="232"/>
      <c r="F777" s="232"/>
      <c r="G777" s="232"/>
      <c r="H777" s="232"/>
      <c r="I777" s="232"/>
      <c r="J777" s="232"/>
      <c r="K777" s="232"/>
      <c r="L777" s="232"/>
      <c r="M777" s="232"/>
      <c r="N777" s="232"/>
      <c r="O777" s="232"/>
      <c r="P777" s="232"/>
      <c r="Q777" s="232"/>
      <c r="R777" s="232"/>
      <c r="S777" s="232"/>
      <c r="T777" s="232"/>
      <c r="U777" s="232"/>
      <c r="V777" s="232"/>
      <c r="W777" s="232"/>
      <c r="X777" s="232"/>
      <c r="Y777" s="232"/>
      <c r="Z777" s="232"/>
    </row>
    <row r="778" spans="1:26" ht="12.75" customHeight="1" x14ac:dyDescent="0.25">
      <c r="A778" s="232"/>
      <c r="B778" s="232"/>
      <c r="C778" s="232"/>
      <c r="D778" s="232"/>
      <c r="E778" s="232"/>
      <c r="F778" s="232"/>
      <c r="G778" s="232"/>
      <c r="H778" s="232"/>
      <c r="I778" s="232"/>
      <c r="J778" s="232"/>
      <c r="K778" s="232"/>
      <c r="L778" s="232"/>
      <c r="M778" s="232"/>
      <c r="N778" s="232"/>
      <c r="O778" s="232"/>
      <c r="P778" s="232"/>
      <c r="Q778" s="232"/>
      <c r="R778" s="232"/>
      <c r="S778" s="232"/>
      <c r="T778" s="232"/>
      <c r="U778" s="232"/>
      <c r="V778" s="232"/>
      <c r="W778" s="232"/>
      <c r="X778" s="232"/>
      <c r="Y778" s="232"/>
      <c r="Z778" s="232"/>
    </row>
    <row r="779" spans="1:26" ht="12.75" customHeight="1" x14ac:dyDescent="0.25">
      <c r="A779" s="232"/>
      <c r="B779" s="232"/>
      <c r="C779" s="232"/>
      <c r="D779" s="232"/>
      <c r="E779" s="232"/>
      <c r="F779" s="232"/>
      <c r="G779" s="232"/>
      <c r="H779" s="232"/>
      <c r="I779" s="232"/>
      <c r="J779" s="232"/>
      <c r="K779" s="232"/>
      <c r="L779" s="232"/>
      <c r="M779" s="232"/>
      <c r="N779" s="232"/>
      <c r="O779" s="232"/>
      <c r="P779" s="232"/>
      <c r="Q779" s="232"/>
      <c r="R779" s="232"/>
      <c r="S779" s="232"/>
      <c r="T779" s="232"/>
      <c r="U779" s="232"/>
      <c r="V779" s="232"/>
      <c r="W779" s="232"/>
      <c r="X779" s="232"/>
      <c r="Y779" s="232"/>
      <c r="Z779" s="232"/>
    </row>
    <row r="780" spans="1:26" ht="12.75" customHeight="1" x14ac:dyDescent="0.25">
      <c r="A780" s="232"/>
      <c r="B780" s="232"/>
      <c r="C780" s="232"/>
      <c r="D780" s="232"/>
      <c r="E780" s="232"/>
      <c r="F780" s="232"/>
      <c r="G780" s="232"/>
      <c r="H780" s="232"/>
      <c r="I780" s="232"/>
      <c r="J780" s="232"/>
      <c r="K780" s="232"/>
      <c r="L780" s="232"/>
      <c r="M780" s="232"/>
      <c r="N780" s="232"/>
      <c r="O780" s="232"/>
      <c r="P780" s="232"/>
      <c r="Q780" s="232"/>
      <c r="R780" s="232"/>
      <c r="S780" s="232"/>
      <c r="T780" s="232"/>
      <c r="U780" s="232"/>
      <c r="V780" s="232"/>
      <c r="W780" s="232"/>
      <c r="X780" s="232"/>
      <c r="Y780" s="232"/>
      <c r="Z780" s="232"/>
    </row>
    <row r="781" spans="1:26" ht="12.75" customHeight="1" x14ac:dyDescent="0.25">
      <c r="A781" s="232"/>
      <c r="B781" s="232"/>
      <c r="C781" s="232"/>
      <c r="D781" s="232"/>
      <c r="E781" s="232"/>
      <c r="F781" s="232"/>
      <c r="G781" s="232"/>
      <c r="H781" s="232"/>
      <c r="I781" s="232"/>
      <c r="J781" s="232"/>
      <c r="K781" s="232"/>
      <c r="L781" s="232"/>
      <c r="M781" s="232"/>
      <c r="N781" s="232"/>
      <c r="O781" s="232"/>
      <c r="P781" s="232"/>
      <c r="Q781" s="232"/>
      <c r="R781" s="232"/>
      <c r="S781" s="232"/>
      <c r="T781" s="232"/>
      <c r="U781" s="232"/>
      <c r="V781" s="232"/>
      <c r="W781" s="232"/>
      <c r="X781" s="232"/>
      <c r="Y781" s="232"/>
      <c r="Z781" s="232"/>
    </row>
    <row r="782" spans="1:26" ht="12.75" customHeight="1" x14ac:dyDescent="0.25">
      <c r="A782" s="232"/>
      <c r="B782" s="232"/>
      <c r="C782" s="232"/>
      <c r="D782" s="232"/>
      <c r="E782" s="232"/>
      <c r="F782" s="232"/>
      <c r="G782" s="232"/>
      <c r="H782" s="232"/>
      <c r="I782" s="232"/>
      <c r="J782" s="232"/>
      <c r="K782" s="232"/>
      <c r="L782" s="232"/>
      <c r="M782" s="232"/>
      <c r="N782" s="232"/>
      <c r="O782" s="232"/>
      <c r="P782" s="232"/>
      <c r="Q782" s="232"/>
      <c r="R782" s="232"/>
      <c r="S782" s="232"/>
      <c r="T782" s="232"/>
      <c r="U782" s="232"/>
      <c r="V782" s="232"/>
      <c r="W782" s="232"/>
      <c r="X782" s="232"/>
      <c r="Y782" s="232"/>
      <c r="Z782" s="232"/>
    </row>
    <row r="783" spans="1:26" ht="12.75" customHeight="1" x14ac:dyDescent="0.25">
      <c r="A783" s="232"/>
      <c r="B783" s="232"/>
      <c r="C783" s="232"/>
      <c r="D783" s="232"/>
      <c r="E783" s="232"/>
      <c r="F783" s="232"/>
      <c r="G783" s="232"/>
      <c r="H783" s="232"/>
      <c r="I783" s="232"/>
      <c r="J783" s="232"/>
      <c r="K783" s="232"/>
      <c r="L783" s="232"/>
      <c r="M783" s="232"/>
      <c r="N783" s="232"/>
      <c r="O783" s="232"/>
      <c r="P783" s="232"/>
      <c r="Q783" s="232"/>
      <c r="R783" s="232"/>
      <c r="S783" s="232"/>
      <c r="T783" s="232"/>
      <c r="U783" s="232"/>
      <c r="V783" s="232"/>
      <c r="W783" s="232"/>
      <c r="X783" s="232"/>
      <c r="Y783" s="232"/>
      <c r="Z783" s="232"/>
    </row>
    <row r="784" spans="1:26" ht="12.75" customHeight="1" x14ac:dyDescent="0.25">
      <c r="A784" s="232"/>
      <c r="B784" s="232"/>
      <c r="C784" s="232"/>
      <c r="D784" s="232"/>
      <c r="E784" s="232"/>
      <c r="F784" s="232"/>
      <c r="G784" s="232"/>
      <c r="H784" s="232"/>
      <c r="I784" s="232"/>
      <c r="J784" s="232"/>
      <c r="K784" s="232"/>
      <c r="L784" s="232"/>
      <c r="M784" s="232"/>
      <c r="N784" s="232"/>
      <c r="O784" s="232"/>
      <c r="P784" s="232"/>
      <c r="Q784" s="232"/>
      <c r="R784" s="232"/>
      <c r="S784" s="232"/>
      <c r="T784" s="232"/>
      <c r="U784" s="232"/>
      <c r="V784" s="232"/>
      <c r="W784" s="232"/>
      <c r="X784" s="232"/>
      <c r="Y784" s="232"/>
      <c r="Z784" s="232"/>
    </row>
    <row r="785" spans="1:26" ht="12.75" customHeight="1" x14ac:dyDescent="0.25">
      <c r="A785" s="232"/>
      <c r="B785" s="232"/>
      <c r="C785" s="232"/>
      <c r="D785" s="232"/>
      <c r="E785" s="232"/>
      <c r="F785" s="232"/>
      <c r="G785" s="232"/>
      <c r="H785" s="232"/>
      <c r="I785" s="232"/>
      <c r="J785" s="232"/>
      <c r="K785" s="232"/>
      <c r="L785" s="232"/>
      <c r="M785" s="232"/>
      <c r="N785" s="232"/>
      <c r="O785" s="232"/>
      <c r="P785" s="232"/>
      <c r="Q785" s="232"/>
      <c r="R785" s="232"/>
      <c r="S785" s="232"/>
      <c r="T785" s="232"/>
      <c r="U785" s="232"/>
      <c r="V785" s="232"/>
      <c r="W785" s="232"/>
      <c r="X785" s="232"/>
      <c r="Y785" s="232"/>
      <c r="Z785" s="232"/>
    </row>
    <row r="786" spans="1:26" ht="12.75" customHeight="1" x14ac:dyDescent="0.25">
      <c r="A786" s="232"/>
      <c r="B786" s="232"/>
      <c r="C786" s="232"/>
      <c r="D786" s="232"/>
      <c r="E786" s="232"/>
      <c r="F786" s="232"/>
      <c r="G786" s="232"/>
      <c r="H786" s="232"/>
      <c r="I786" s="232"/>
      <c r="J786" s="232"/>
      <c r="K786" s="232"/>
      <c r="L786" s="232"/>
      <c r="M786" s="232"/>
      <c r="N786" s="232"/>
      <c r="O786" s="232"/>
      <c r="P786" s="232"/>
      <c r="Q786" s="232"/>
      <c r="R786" s="232"/>
      <c r="S786" s="232"/>
      <c r="T786" s="232"/>
      <c r="U786" s="232"/>
      <c r="V786" s="232"/>
      <c r="W786" s="232"/>
      <c r="X786" s="232"/>
      <c r="Y786" s="232"/>
      <c r="Z786" s="232"/>
    </row>
    <row r="787" spans="1:26" ht="12.75" customHeight="1" x14ac:dyDescent="0.25">
      <c r="A787" s="232"/>
      <c r="B787" s="232"/>
      <c r="C787" s="232"/>
      <c r="D787" s="232"/>
      <c r="E787" s="232"/>
      <c r="F787" s="232"/>
      <c r="G787" s="232"/>
      <c r="H787" s="232"/>
      <c r="I787" s="232"/>
      <c r="J787" s="232"/>
      <c r="K787" s="232"/>
      <c r="L787" s="232"/>
      <c r="M787" s="232"/>
      <c r="N787" s="232"/>
      <c r="O787" s="232"/>
      <c r="P787" s="232"/>
      <c r="Q787" s="232"/>
      <c r="R787" s="232"/>
      <c r="S787" s="232"/>
      <c r="T787" s="232"/>
      <c r="U787" s="232"/>
      <c r="V787" s="232"/>
      <c r="W787" s="232"/>
      <c r="X787" s="232"/>
      <c r="Y787" s="232"/>
      <c r="Z787" s="232"/>
    </row>
    <row r="788" spans="1:26" ht="12.75" customHeight="1" x14ac:dyDescent="0.25">
      <c r="A788" s="232"/>
      <c r="B788" s="232"/>
      <c r="C788" s="232"/>
      <c r="D788" s="232"/>
      <c r="E788" s="232"/>
      <c r="F788" s="232"/>
      <c r="G788" s="232"/>
      <c r="H788" s="232"/>
      <c r="I788" s="232"/>
      <c r="J788" s="232"/>
      <c r="K788" s="232"/>
      <c r="L788" s="232"/>
      <c r="M788" s="232"/>
      <c r="N788" s="232"/>
      <c r="O788" s="232"/>
      <c r="P788" s="232"/>
      <c r="Q788" s="232"/>
      <c r="R788" s="232"/>
      <c r="S788" s="232"/>
      <c r="T788" s="232"/>
      <c r="U788" s="232"/>
      <c r="V788" s="232"/>
      <c r="W788" s="232"/>
      <c r="X788" s="232"/>
      <c r="Y788" s="232"/>
      <c r="Z788" s="232"/>
    </row>
    <row r="789" spans="1:26" ht="12.75" customHeight="1" x14ac:dyDescent="0.25">
      <c r="A789" s="232"/>
      <c r="B789" s="232"/>
      <c r="C789" s="232"/>
      <c r="D789" s="232"/>
      <c r="E789" s="232"/>
      <c r="F789" s="232"/>
      <c r="G789" s="232"/>
      <c r="H789" s="232"/>
      <c r="I789" s="232"/>
      <c r="J789" s="232"/>
      <c r="K789" s="232"/>
      <c r="L789" s="232"/>
      <c r="M789" s="232"/>
      <c r="N789" s="232"/>
      <c r="O789" s="232"/>
      <c r="P789" s="232"/>
      <c r="Q789" s="232"/>
      <c r="R789" s="232"/>
      <c r="S789" s="232"/>
      <c r="T789" s="232"/>
      <c r="U789" s="232"/>
      <c r="V789" s="232"/>
      <c r="W789" s="232"/>
      <c r="X789" s="232"/>
      <c r="Y789" s="232"/>
      <c r="Z789" s="232"/>
    </row>
    <row r="790" spans="1:26" ht="12.75" customHeight="1" x14ac:dyDescent="0.25">
      <c r="A790" s="232"/>
      <c r="B790" s="232"/>
      <c r="C790" s="232"/>
      <c r="D790" s="232"/>
      <c r="E790" s="232"/>
      <c r="F790" s="232"/>
      <c r="G790" s="232"/>
      <c r="H790" s="232"/>
      <c r="I790" s="232"/>
      <c r="J790" s="232"/>
      <c r="K790" s="232"/>
      <c r="L790" s="232"/>
      <c r="M790" s="232"/>
      <c r="N790" s="232"/>
      <c r="O790" s="232"/>
      <c r="P790" s="232"/>
      <c r="Q790" s="232"/>
      <c r="R790" s="232"/>
      <c r="S790" s="232"/>
      <c r="T790" s="232"/>
      <c r="U790" s="232"/>
      <c r="V790" s="232"/>
      <c r="W790" s="232"/>
      <c r="X790" s="232"/>
      <c r="Y790" s="232"/>
      <c r="Z790" s="232"/>
    </row>
    <row r="791" spans="1:26" ht="12.75" customHeight="1" x14ac:dyDescent="0.25">
      <c r="A791" s="232"/>
      <c r="B791" s="232"/>
      <c r="C791" s="232"/>
      <c r="D791" s="232"/>
      <c r="E791" s="232"/>
      <c r="F791" s="232"/>
      <c r="G791" s="232"/>
      <c r="H791" s="232"/>
      <c r="I791" s="232"/>
      <c r="J791" s="232"/>
      <c r="K791" s="232"/>
      <c r="L791" s="232"/>
      <c r="M791" s="232"/>
      <c r="N791" s="232"/>
      <c r="O791" s="232"/>
      <c r="P791" s="232"/>
      <c r="Q791" s="232"/>
      <c r="R791" s="232"/>
      <c r="S791" s="232"/>
      <c r="T791" s="232"/>
      <c r="U791" s="232"/>
      <c r="V791" s="232"/>
      <c r="W791" s="232"/>
      <c r="X791" s="232"/>
      <c r="Y791" s="232"/>
      <c r="Z791" s="232"/>
    </row>
    <row r="792" spans="1:26" ht="12.75" customHeight="1" x14ac:dyDescent="0.25">
      <c r="A792" s="232"/>
      <c r="B792" s="232"/>
      <c r="C792" s="232"/>
      <c r="D792" s="232"/>
      <c r="E792" s="232"/>
      <c r="F792" s="232"/>
      <c r="G792" s="232"/>
      <c r="H792" s="232"/>
      <c r="I792" s="232"/>
      <c r="J792" s="232"/>
      <c r="K792" s="232"/>
      <c r="L792" s="232"/>
      <c r="M792" s="232"/>
      <c r="N792" s="232"/>
      <c r="O792" s="232"/>
      <c r="P792" s="232"/>
      <c r="Q792" s="232"/>
      <c r="R792" s="232"/>
      <c r="S792" s="232"/>
      <c r="T792" s="232"/>
      <c r="U792" s="232"/>
      <c r="V792" s="232"/>
      <c r="W792" s="232"/>
      <c r="X792" s="232"/>
      <c r="Y792" s="232"/>
      <c r="Z792" s="232"/>
    </row>
    <row r="793" spans="1:26" ht="12.75" customHeight="1" x14ac:dyDescent="0.25">
      <c r="A793" s="232"/>
      <c r="B793" s="232"/>
      <c r="C793" s="232"/>
      <c r="D793" s="232"/>
      <c r="E793" s="232"/>
      <c r="F793" s="232"/>
      <c r="G793" s="232"/>
      <c r="H793" s="232"/>
      <c r="I793" s="232"/>
      <c r="J793" s="232"/>
      <c r="K793" s="232"/>
      <c r="L793" s="232"/>
      <c r="M793" s="232"/>
      <c r="N793" s="232"/>
      <c r="O793" s="232"/>
      <c r="P793" s="232"/>
      <c r="Q793" s="232"/>
      <c r="R793" s="232"/>
      <c r="S793" s="232"/>
      <c r="T793" s="232"/>
      <c r="U793" s="232"/>
      <c r="V793" s="232"/>
      <c r="W793" s="232"/>
      <c r="X793" s="232"/>
      <c r="Y793" s="232"/>
      <c r="Z793" s="232"/>
    </row>
    <row r="794" spans="1:26" ht="12.75" customHeight="1" x14ac:dyDescent="0.25">
      <c r="A794" s="232"/>
      <c r="B794" s="232"/>
      <c r="C794" s="232"/>
      <c r="D794" s="232"/>
      <c r="E794" s="232"/>
      <c r="F794" s="232"/>
      <c r="G794" s="232"/>
      <c r="H794" s="232"/>
      <c r="I794" s="232"/>
      <c r="J794" s="232"/>
      <c r="K794" s="232"/>
      <c r="L794" s="232"/>
      <c r="M794" s="232"/>
      <c r="N794" s="232"/>
      <c r="O794" s="232"/>
      <c r="P794" s="232"/>
      <c r="Q794" s="232"/>
      <c r="R794" s="232"/>
      <c r="S794" s="232"/>
      <c r="T794" s="232"/>
      <c r="U794" s="232"/>
      <c r="V794" s="232"/>
      <c r="W794" s="232"/>
      <c r="X794" s="232"/>
      <c r="Y794" s="232"/>
      <c r="Z794" s="232"/>
    </row>
    <row r="795" spans="1:26" ht="12.75" customHeight="1" x14ac:dyDescent="0.25">
      <c r="A795" s="232"/>
      <c r="B795" s="232"/>
      <c r="C795" s="232"/>
      <c r="D795" s="232"/>
      <c r="E795" s="232"/>
      <c r="F795" s="232"/>
      <c r="G795" s="232"/>
      <c r="H795" s="232"/>
      <c r="I795" s="232"/>
      <c r="J795" s="232"/>
      <c r="K795" s="232"/>
      <c r="L795" s="232"/>
      <c r="M795" s="232"/>
      <c r="N795" s="232"/>
      <c r="O795" s="232"/>
      <c r="P795" s="232"/>
      <c r="Q795" s="232"/>
      <c r="R795" s="232"/>
      <c r="S795" s="232"/>
      <c r="T795" s="232"/>
      <c r="U795" s="232"/>
      <c r="V795" s="232"/>
      <c r="W795" s="232"/>
      <c r="X795" s="232"/>
      <c r="Y795" s="232"/>
      <c r="Z795" s="232"/>
    </row>
    <row r="796" spans="1:26" ht="12.75" customHeight="1" x14ac:dyDescent="0.25">
      <c r="A796" s="232"/>
      <c r="B796" s="232"/>
      <c r="C796" s="232"/>
      <c r="D796" s="232"/>
      <c r="E796" s="232"/>
      <c r="F796" s="232"/>
      <c r="G796" s="232"/>
      <c r="H796" s="232"/>
      <c r="I796" s="232"/>
      <c r="J796" s="232"/>
      <c r="K796" s="232"/>
      <c r="L796" s="232"/>
      <c r="M796" s="232"/>
      <c r="N796" s="232"/>
      <c r="O796" s="232"/>
      <c r="P796" s="232"/>
      <c r="Q796" s="232"/>
      <c r="R796" s="232"/>
      <c r="S796" s="232"/>
      <c r="T796" s="232"/>
      <c r="U796" s="232"/>
      <c r="V796" s="232"/>
      <c r="W796" s="232"/>
      <c r="X796" s="232"/>
      <c r="Y796" s="232"/>
      <c r="Z796" s="232"/>
    </row>
    <row r="797" spans="1:26" ht="12.75" customHeight="1" x14ac:dyDescent="0.25">
      <c r="A797" s="232"/>
      <c r="B797" s="232"/>
      <c r="C797" s="232"/>
      <c r="D797" s="232"/>
      <c r="E797" s="232"/>
      <c r="F797" s="232"/>
      <c r="G797" s="232"/>
      <c r="H797" s="232"/>
      <c r="I797" s="232"/>
      <c r="J797" s="232"/>
      <c r="K797" s="232"/>
      <c r="L797" s="232"/>
      <c r="M797" s="232"/>
      <c r="N797" s="232"/>
      <c r="O797" s="232"/>
      <c r="P797" s="232"/>
      <c r="Q797" s="232"/>
      <c r="R797" s="232"/>
      <c r="S797" s="232"/>
      <c r="T797" s="232"/>
      <c r="U797" s="232"/>
      <c r="V797" s="232"/>
      <c r="W797" s="232"/>
      <c r="X797" s="232"/>
      <c r="Y797" s="232"/>
      <c r="Z797" s="232"/>
    </row>
    <row r="798" spans="1:26" ht="12.75" customHeight="1" x14ac:dyDescent="0.25">
      <c r="A798" s="232"/>
      <c r="B798" s="232"/>
      <c r="C798" s="232"/>
      <c r="D798" s="232"/>
      <c r="E798" s="232"/>
      <c r="F798" s="232"/>
      <c r="G798" s="232"/>
      <c r="H798" s="232"/>
      <c r="I798" s="232"/>
      <c r="J798" s="232"/>
      <c r="K798" s="232"/>
      <c r="L798" s="232"/>
      <c r="M798" s="232"/>
      <c r="N798" s="232"/>
      <c r="O798" s="232"/>
      <c r="P798" s="232"/>
      <c r="Q798" s="232"/>
      <c r="R798" s="232"/>
      <c r="S798" s="232"/>
      <c r="T798" s="232"/>
      <c r="U798" s="232"/>
      <c r="V798" s="232"/>
      <c r="W798" s="232"/>
      <c r="X798" s="232"/>
      <c r="Y798" s="232"/>
      <c r="Z798" s="232"/>
    </row>
    <row r="799" spans="1:26" ht="12.75" customHeight="1" x14ac:dyDescent="0.25">
      <c r="A799" s="232"/>
      <c r="B799" s="232"/>
      <c r="C799" s="232"/>
      <c r="D799" s="232"/>
      <c r="E799" s="232"/>
      <c r="F799" s="232"/>
      <c r="G799" s="232"/>
      <c r="H799" s="232"/>
      <c r="I799" s="232"/>
      <c r="J799" s="232"/>
      <c r="K799" s="232"/>
      <c r="L799" s="232"/>
      <c r="M799" s="232"/>
      <c r="N799" s="232"/>
      <c r="O799" s="232"/>
      <c r="P799" s="232"/>
      <c r="Q799" s="232"/>
      <c r="R799" s="232"/>
      <c r="S799" s="232"/>
      <c r="T799" s="232"/>
      <c r="U799" s="232"/>
      <c r="V799" s="232"/>
      <c r="W799" s="232"/>
      <c r="X799" s="232"/>
      <c r="Y799" s="232"/>
      <c r="Z799" s="232"/>
    </row>
    <row r="800" spans="1:26" ht="12.75" customHeight="1" x14ac:dyDescent="0.25">
      <c r="A800" s="232"/>
      <c r="B800" s="232"/>
      <c r="C800" s="232"/>
      <c r="D800" s="232"/>
      <c r="E800" s="232"/>
      <c r="F800" s="232"/>
      <c r="G800" s="232"/>
      <c r="H800" s="232"/>
      <c r="I800" s="232"/>
      <c r="J800" s="232"/>
      <c r="K800" s="232"/>
      <c r="L800" s="232"/>
      <c r="M800" s="232"/>
      <c r="N800" s="232"/>
      <c r="O800" s="232"/>
      <c r="P800" s="232"/>
      <c r="Q800" s="232"/>
      <c r="R800" s="232"/>
      <c r="S800" s="232"/>
      <c r="T800" s="232"/>
      <c r="U800" s="232"/>
      <c r="V800" s="232"/>
      <c r="W800" s="232"/>
      <c r="X800" s="232"/>
      <c r="Y800" s="232"/>
      <c r="Z800" s="232"/>
    </row>
    <row r="801" spans="1:26" ht="12.75" customHeight="1" x14ac:dyDescent="0.25">
      <c r="A801" s="232"/>
      <c r="B801" s="232"/>
      <c r="C801" s="232"/>
      <c r="D801" s="232"/>
      <c r="E801" s="232"/>
      <c r="F801" s="232"/>
      <c r="G801" s="232"/>
      <c r="H801" s="232"/>
      <c r="I801" s="232"/>
      <c r="J801" s="232"/>
      <c r="K801" s="232"/>
      <c r="L801" s="232"/>
      <c r="M801" s="232"/>
      <c r="N801" s="232"/>
      <c r="O801" s="232"/>
      <c r="P801" s="232"/>
      <c r="Q801" s="232"/>
      <c r="R801" s="232"/>
      <c r="S801" s="232"/>
      <c r="T801" s="232"/>
      <c r="U801" s="232"/>
      <c r="V801" s="232"/>
      <c r="W801" s="232"/>
      <c r="X801" s="232"/>
      <c r="Y801" s="232"/>
      <c r="Z801" s="232"/>
    </row>
    <row r="802" spans="1:26" ht="12.75" customHeight="1" x14ac:dyDescent="0.25">
      <c r="A802" s="232"/>
      <c r="B802" s="232"/>
      <c r="C802" s="232"/>
      <c r="D802" s="232"/>
      <c r="E802" s="232"/>
      <c r="F802" s="232"/>
      <c r="G802" s="232"/>
      <c r="H802" s="232"/>
      <c r="I802" s="232"/>
      <c r="J802" s="232"/>
      <c r="K802" s="232"/>
      <c r="L802" s="232"/>
      <c r="M802" s="232"/>
      <c r="N802" s="232"/>
      <c r="O802" s="232"/>
      <c r="P802" s="232"/>
      <c r="Q802" s="232"/>
      <c r="R802" s="232"/>
      <c r="S802" s="232"/>
      <c r="T802" s="232"/>
      <c r="U802" s="232"/>
      <c r="V802" s="232"/>
      <c r="W802" s="232"/>
      <c r="X802" s="232"/>
      <c r="Y802" s="232"/>
      <c r="Z802" s="232"/>
    </row>
    <row r="803" spans="1:26" ht="12.75" customHeight="1" x14ac:dyDescent="0.25">
      <c r="A803" s="232"/>
      <c r="B803" s="232"/>
      <c r="C803" s="232"/>
      <c r="D803" s="232"/>
      <c r="E803" s="232"/>
      <c r="F803" s="232"/>
      <c r="G803" s="232"/>
      <c r="H803" s="232"/>
      <c r="I803" s="232"/>
      <c r="J803" s="232"/>
      <c r="K803" s="232"/>
      <c r="L803" s="232"/>
      <c r="M803" s="232"/>
      <c r="N803" s="232"/>
      <c r="O803" s="232"/>
      <c r="P803" s="232"/>
      <c r="Q803" s="232"/>
      <c r="R803" s="232"/>
      <c r="S803" s="232"/>
      <c r="T803" s="232"/>
      <c r="U803" s="232"/>
      <c r="V803" s="232"/>
      <c r="W803" s="232"/>
      <c r="X803" s="232"/>
      <c r="Y803" s="232"/>
      <c r="Z803" s="232"/>
    </row>
    <row r="804" spans="1:26" ht="12.75" customHeight="1" x14ac:dyDescent="0.25">
      <c r="A804" s="232"/>
      <c r="B804" s="232"/>
      <c r="C804" s="232"/>
      <c r="D804" s="232"/>
      <c r="E804" s="232"/>
      <c r="F804" s="232"/>
      <c r="G804" s="232"/>
      <c r="H804" s="232"/>
      <c r="I804" s="232"/>
      <c r="J804" s="232"/>
      <c r="K804" s="232"/>
      <c r="L804" s="232"/>
      <c r="M804" s="232"/>
      <c r="N804" s="232"/>
      <c r="O804" s="232"/>
      <c r="P804" s="232"/>
      <c r="Q804" s="232"/>
      <c r="R804" s="232"/>
      <c r="S804" s="232"/>
      <c r="T804" s="232"/>
      <c r="U804" s="232"/>
      <c r="V804" s="232"/>
      <c r="W804" s="232"/>
      <c r="X804" s="232"/>
      <c r="Y804" s="232"/>
      <c r="Z804" s="232"/>
    </row>
    <row r="805" spans="1:26" ht="12.75" customHeight="1" x14ac:dyDescent="0.25">
      <c r="A805" s="232"/>
      <c r="B805" s="232"/>
      <c r="C805" s="232"/>
      <c r="D805" s="232"/>
      <c r="E805" s="232"/>
      <c r="F805" s="232"/>
      <c r="G805" s="232"/>
      <c r="H805" s="232"/>
      <c r="I805" s="232"/>
      <c r="J805" s="232"/>
      <c r="K805" s="232"/>
      <c r="L805" s="232"/>
      <c r="M805" s="232"/>
      <c r="N805" s="232"/>
      <c r="O805" s="232"/>
      <c r="P805" s="232"/>
      <c r="Q805" s="232"/>
      <c r="R805" s="232"/>
      <c r="S805" s="232"/>
      <c r="T805" s="232"/>
      <c r="U805" s="232"/>
      <c r="V805" s="232"/>
      <c r="W805" s="232"/>
      <c r="X805" s="232"/>
      <c r="Y805" s="232"/>
      <c r="Z805" s="232"/>
    </row>
    <row r="806" spans="1:26" ht="12.75" customHeight="1" x14ac:dyDescent="0.25">
      <c r="A806" s="232"/>
      <c r="B806" s="232"/>
      <c r="C806" s="232"/>
      <c r="D806" s="232"/>
      <c r="E806" s="232"/>
      <c r="F806" s="232"/>
      <c r="G806" s="232"/>
      <c r="H806" s="232"/>
      <c r="I806" s="232"/>
      <c r="J806" s="232"/>
      <c r="K806" s="232"/>
      <c r="L806" s="232"/>
      <c r="M806" s="232"/>
      <c r="N806" s="232"/>
      <c r="O806" s="232"/>
      <c r="P806" s="232"/>
      <c r="Q806" s="232"/>
      <c r="R806" s="232"/>
      <c r="S806" s="232"/>
      <c r="T806" s="232"/>
      <c r="U806" s="232"/>
      <c r="V806" s="232"/>
      <c r="W806" s="232"/>
      <c r="X806" s="232"/>
      <c r="Y806" s="232"/>
      <c r="Z806" s="232"/>
    </row>
    <row r="807" spans="1:26" ht="12.75" customHeight="1" x14ac:dyDescent="0.25">
      <c r="A807" s="232"/>
      <c r="B807" s="232"/>
      <c r="C807" s="232"/>
      <c r="D807" s="232"/>
      <c r="E807" s="232"/>
      <c r="F807" s="232"/>
      <c r="G807" s="232"/>
      <c r="H807" s="232"/>
      <c r="I807" s="232"/>
      <c r="J807" s="232"/>
      <c r="K807" s="232"/>
      <c r="L807" s="232"/>
      <c r="M807" s="232"/>
      <c r="N807" s="232"/>
      <c r="O807" s="232"/>
      <c r="P807" s="232"/>
      <c r="Q807" s="232"/>
      <c r="R807" s="232"/>
      <c r="S807" s="232"/>
      <c r="T807" s="232"/>
      <c r="U807" s="232"/>
      <c r="V807" s="232"/>
      <c r="W807" s="232"/>
      <c r="X807" s="232"/>
      <c r="Y807" s="232"/>
      <c r="Z807" s="232"/>
    </row>
    <row r="808" spans="1:26" ht="12.75" customHeight="1" x14ac:dyDescent="0.25">
      <c r="A808" s="232"/>
      <c r="B808" s="232"/>
      <c r="C808" s="232"/>
      <c r="D808" s="232"/>
      <c r="E808" s="232"/>
      <c r="F808" s="232"/>
      <c r="G808" s="232"/>
      <c r="H808" s="232"/>
      <c r="I808" s="232"/>
      <c r="J808" s="232"/>
      <c r="K808" s="232"/>
      <c r="L808" s="232"/>
      <c r="M808" s="232"/>
      <c r="N808" s="232"/>
      <c r="O808" s="232"/>
      <c r="P808" s="232"/>
      <c r="Q808" s="232"/>
      <c r="R808" s="232"/>
      <c r="S808" s="232"/>
      <c r="T808" s="232"/>
      <c r="U808" s="232"/>
      <c r="V808" s="232"/>
      <c r="W808" s="232"/>
      <c r="X808" s="232"/>
      <c r="Y808" s="232"/>
      <c r="Z808" s="232"/>
    </row>
    <row r="809" spans="1:26" ht="12.75" customHeight="1" x14ac:dyDescent="0.25">
      <c r="A809" s="232"/>
      <c r="B809" s="232"/>
      <c r="C809" s="232"/>
      <c r="D809" s="232"/>
      <c r="E809" s="232"/>
      <c r="F809" s="232"/>
      <c r="G809" s="232"/>
      <c r="H809" s="232"/>
      <c r="I809" s="232"/>
      <c r="J809" s="232"/>
      <c r="K809" s="232"/>
      <c r="L809" s="232"/>
      <c r="M809" s="232"/>
      <c r="N809" s="232"/>
      <c r="O809" s="232"/>
      <c r="P809" s="232"/>
      <c r="Q809" s="232"/>
      <c r="R809" s="232"/>
      <c r="S809" s="232"/>
      <c r="T809" s="232"/>
      <c r="U809" s="232"/>
      <c r="V809" s="232"/>
      <c r="W809" s="232"/>
      <c r="X809" s="232"/>
      <c r="Y809" s="232"/>
      <c r="Z809" s="232"/>
    </row>
    <row r="810" spans="1:26" ht="12.75" customHeight="1" x14ac:dyDescent="0.25">
      <c r="A810" s="232"/>
      <c r="B810" s="232"/>
      <c r="C810" s="232"/>
      <c r="D810" s="232"/>
      <c r="E810" s="232"/>
      <c r="F810" s="232"/>
      <c r="G810" s="232"/>
      <c r="H810" s="232"/>
      <c r="I810" s="232"/>
      <c r="J810" s="232"/>
      <c r="K810" s="232"/>
      <c r="L810" s="232"/>
      <c r="M810" s="232"/>
      <c r="N810" s="232"/>
      <c r="O810" s="232"/>
      <c r="P810" s="232"/>
      <c r="Q810" s="232"/>
      <c r="R810" s="232"/>
      <c r="S810" s="232"/>
      <c r="T810" s="232"/>
      <c r="U810" s="232"/>
      <c r="V810" s="232"/>
      <c r="W810" s="232"/>
      <c r="X810" s="232"/>
      <c r="Y810" s="232"/>
      <c r="Z810" s="232"/>
    </row>
    <row r="811" spans="1:26" ht="12.75" customHeight="1" x14ac:dyDescent="0.25">
      <c r="A811" s="232"/>
      <c r="B811" s="232"/>
      <c r="C811" s="232"/>
      <c r="D811" s="232"/>
      <c r="E811" s="232"/>
      <c r="F811" s="232"/>
      <c r="G811" s="232"/>
      <c r="H811" s="232"/>
      <c r="I811" s="232"/>
      <c r="J811" s="232"/>
      <c r="K811" s="232"/>
      <c r="L811" s="232"/>
      <c r="M811" s="232"/>
      <c r="N811" s="232"/>
      <c r="O811" s="232"/>
      <c r="P811" s="232"/>
      <c r="Q811" s="232"/>
      <c r="R811" s="232"/>
      <c r="S811" s="232"/>
      <c r="T811" s="232"/>
      <c r="U811" s="232"/>
      <c r="V811" s="232"/>
      <c r="W811" s="232"/>
      <c r="X811" s="232"/>
      <c r="Y811" s="232"/>
      <c r="Z811" s="232"/>
    </row>
    <row r="812" spans="1:26" ht="12.75" customHeight="1" x14ac:dyDescent="0.25">
      <c r="A812" s="232"/>
      <c r="B812" s="232"/>
      <c r="C812" s="232"/>
      <c r="D812" s="232"/>
      <c r="E812" s="232"/>
      <c r="F812" s="232"/>
      <c r="G812" s="232"/>
      <c r="H812" s="232"/>
      <c r="I812" s="232"/>
      <c r="J812" s="232"/>
      <c r="K812" s="232"/>
      <c r="L812" s="232"/>
      <c r="M812" s="232"/>
      <c r="N812" s="232"/>
      <c r="O812" s="232"/>
      <c r="P812" s="232"/>
      <c r="Q812" s="232"/>
      <c r="R812" s="232"/>
      <c r="S812" s="232"/>
      <c r="T812" s="232"/>
      <c r="U812" s="232"/>
      <c r="V812" s="232"/>
      <c r="W812" s="232"/>
      <c r="X812" s="232"/>
      <c r="Y812" s="232"/>
      <c r="Z812" s="232"/>
    </row>
    <row r="813" spans="1:26" ht="12.75" customHeight="1" x14ac:dyDescent="0.25">
      <c r="A813" s="232"/>
      <c r="B813" s="232"/>
      <c r="C813" s="232"/>
      <c r="D813" s="232"/>
      <c r="E813" s="232"/>
      <c r="F813" s="232"/>
      <c r="G813" s="232"/>
      <c r="H813" s="232"/>
      <c r="I813" s="232"/>
      <c r="J813" s="232"/>
      <c r="K813" s="232"/>
      <c r="L813" s="232"/>
      <c r="M813" s="232"/>
      <c r="N813" s="232"/>
      <c r="O813" s="232"/>
      <c r="P813" s="232"/>
      <c r="Q813" s="232"/>
      <c r="R813" s="232"/>
      <c r="S813" s="232"/>
      <c r="T813" s="232"/>
      <c r="U813" s="232"/>
      <c r="V813" s="232"/>
      <c r="W813" s="232"/>
      <c r="X813" s="232"/>
      <c r="Y813" s="232"/>
      <c r="Z813" s="232"/>
    </row>
    <row r="814" spans="1:26" ht="12.75" customHeight="1" x14ac:dyDescent="0.25">
      <c r="A814" s="232"/>
      <c r="B814" s="232"/>
      <c r="C814" s="232"/>
      <c r="D814" s="232"/>
      <c r="E814" s="232"/>
      <c r="F814" s="232"/>
      <c r="G814" s="232"/>
      <c r="H814" s="232"/>
      <c r="I814" s="232"/>
      <c r="J814" s="232"/>
      <c r="K814" s="232"/>
      <c r="L814" s="232"/>
      <c r="M814" s="232"/>
      <c r="N814" s="232"/>
      <c r="O814" s="232"/>
      <c r="P814" s="232"/>
      <c r="Q814" s="232"/>
      <c r="R814" s="232"/>
      <c r="S814" s="232"/>
      <c r="T814" s="232"/>
      <c r="U814" s="232"/>
      <c r="V814" s="232"/>
      <c r="W814" s="232"/>
      <c r="X814" s="232"/>
      <c r="Y814" s="232"/>
      <c r="Z814" s="232"/>
    </row>
    <row r="815" spans="1:26" ht="12.75" customHeight="1" x14ac:dyDescent="0.25">
      <c r="A815" s="232"/>
      <c r="B815" s="232"/>
      <c r="C815" s="232"/>
      <c r="D815" s="232"/>
      <c r="E815" s="232"/>
      <c r="F815" s="232"/>
      <c r="G815" s="232"/>
      <c r="H815" s="232"/>
      <c r="I815" s="232"/>
      <c r="J815" s="232"/>
      <c r="K815" s="232"/>
      <c r="L815" s="232"/>
      <c r="M815" s="232"/>
      <c r="N815" s="232"/>
      <c r="O815" s="232"/>
      <c r="P815" s="232"/>
      <c r="Q815" s="232"/>
      <c r="R815" s="232"/>
      <c r="S815" s="232"/>
      <c r="T815" s="232"/>
      <c r="U815" s="232"/>
      <c r="V815" s="232"/>
      <c r="W815" s="232"/>
      <c r="X815" s="232"/>
      <c r="Y815" s="232"/>
      <c r="Z815" s="232"/>
    </row>
    <row r="816" spans="1:26" ht="12.75" customHeight="1" x14ac:dyDescent="0.25">
      <c r="A816" s="232"/>
      <c r="B816" s="232"/>
      <c r="C816" s="232"/>
      <c r="D816" s="232"/>
      <c r="E816" s="232"/>
      <c r="F816" s="232"/>
      <c r="G816" s="232"/>
      <c r="H816" s="232"/>
      <c r="I816" s="232"/>
      <c r="J816" s="232"/>
      <c r="K816" s="232"/>
      <c r="L816" s="232"/>
      <c r="M816" s="232"/>
      <c r="N816" s="232"/>
      <c r="O816" s="232"/>
      <c r="P816" s="232"/>
      <c r="Q816" s="232"/>
      <c r="R816" s="232"/>
      <c r="S816" s="232"/>
      <c r="T816" s="232"/>
      <c r="U816" s="232"/>
      <c r="V816" s="232"/>
      <c r="W816" s="232"/>
      <c r="X816" s="232"/>
      <c r="Y816" s="232"/>
      <c r="Z816" s="232"/>
    </row>
    <row r="817" spans="1:26" ht="12.75" customHeight="1" x14ac:dyDescent="0.25">
      <c r="A817" s="232"/>
      <c r="B817" s="232"/>
      <c r="C817" s="232"/>
      <c r="D817" s="232"/>
      <c r="E817" s="232"/>
      <c r="F817" s="232"/>
      <c r="G817" s="232"/>
      <c r="H817" s="232"/>
      <c r="I817" s="232"/>
      <c r="J817" s="232"/>
      <c r="K817" s="232"/>
      <c r="L817" s="232"/>
      <c r="M817" s="232"/>
      <c r="N817" s="232"/>
      <c r="O817" s="232"/>
      <c r="P817" s="232"/>
      <c r="Q817" s="232"/>
      <c r="R817" s="232"/>
      <c r="S817" s="232"/>
      <c r="T817" s="232"/>
      <c r="U817" s="232"/>
      <c r="V817" s="232"/>
      <c r="W817" s="232"/>
      <c r="X817" s="232"/>
      <c r="Y817" s="232"/>
      <c r="Z817" s="232"/>
    </row>
    <row r="818" spans="1:26" ht="12.75" customHeight="1" x14ac:dyDescent="0.25">
      <c r="A818" s="232"/>
      <c r="B818" s="232"/>
      <c r="C818" s="232"/>
      <c r="D818" s="232"/>
      <c r="E818" s="232"/>
      <c r="F818" s="232"/>
      <c r="G818" s="232"/>
      <c r="H818" s="232"/>
      <c r="I818" s="232"/>
      <c r="J818" s="232"/>
      <c r="K818" s="232"/>
      <c r="L818" s="232"/>
      <c r="M818" s="232"/>
      <c r="N818" s="232"/>
      <c r="O818" s="232"/>
      <c r="P818" s="232"/>
      <c r="Q818" s="232"/>
      <c r="R818" s="232"/>
      <c r="S818" s="232"/>
      <c r="T818" s="232"/>
      <c r="U818" s="232"/>
      <c r="V818" s="232"/>
      <c r="W818" s="232"/>
      <c r="X818" s="232"/>
      <c r="Y818" s="232"/>
      <c r="Z818" s="232"/>
    </row>
    <row r="819" spans="1:26" ht="12.75" customHeight="1" x14ac:dyDescent="0.25">
      <c r="A819" s="232"/>
      <c r="B819" s="232"/>
      <c r="C819" s="232"/>
      <c r="D819" s="232"/>
      <c r="E819" s="232"/>
      <c r="F819" s="232"/>
      <c r="G819" s="232"/>
      <c r="H819" s="232"/>
      <c r="I819" s="232"/>
      <c r="J819" s="232"/>
      <c r="K819" s="232"/>
      <c r="L819" s="232"/>
      <c r="M819" s="232"/>
      <c r="N819" s="232"/>
      <c r="O819" s="232"/>
      <c r="P819" s="232"/>
      <c r="Q819" s="232"/>
      <c r="R819" s="232"/>
      <c r="S819" s="232"/>
      <c r="T819" s="232"/>
      <c r="U819" s="232"/>
      <c r="V819" s="232"/>
      <c r="W819" s="232"/>
      <c r="X819" s="232"/>
      <c r="Y819" s="232"/>
      <c r="Z819" s="232"/>
    </row>
    <row r="820" spans="1:26" ht="12.75" customHeight="1" x14ac:dyDescent="0.25">
      <c r="A820" s="232"/>
      <c r="B820" s="232"/>
      <c r="C820" s="232"/>
      <c r="D820" s="232"/>
      <c r="E820" s="232"/>
      <c r="F820" s="232"/>
      <c r="G820" s="232"/>
      <c r="H820" s="232"/>
      <c r="I820" s="232"/>
      <c r="J820" s="232"/>
      <c r="K820" s="232"/>
      <c r="L820" s="232"/>
      <c r="M820" s="232"/>
      <c r="N820" s="232"/>
      <c r="O820" s="232"/>
      <c r="P820" s="232"/>
      <c r="Q820" s="232"/>
      <c r="R820" s="232"/>
      <c r="S820" s="232"/>
      <c r="T820" s="232"/>
      <c r="U820" s="232"/>
      <c r="V820" s="232"/>
      <c r="W820" s="232"/>
      <c r="X820" s="232"/>
      <c r="Y820" s="232"/>
      <c r="Z820" s="232"/>
    </row>
    <row r="821" spans="1:26" ht="12.75" customHeight="1" x14ac:dyDescent="0.25">
      <c r="A821" s="232"/>
      <c r="B821" s="232"/>
      <c r="C821" s="232"/>
      <c r="D821" s="232"/>
      <c r="E821" s="232"/>
      <c r="F821" s="232"/>
      <c r="G821" s="232"/>
      <c r="H821" s="232"/>
      <c r="I821" s="232"/>
      <c r="J821" s="232"/>
      <c r="K821" s="232"/>
      <c r="L821" s="232"/>
      <c r="M821" s="232"/>
      <c r="N821" s="232"/>
      <c r="O821" s="232"/>
      <c r="P821" s="232"/>
      <c r="Q821" s="232"/>
      <c r="R821" s="232"/>
      <c r="S821" s="232"/>
      <c r="T821" s="232"/>
      <c r="U821" s="232"/>
      <c r="V821" s="232"/>
      <c r="W821" s="232"/>
      <c r="X821" s="232"/>
      <c r="Y821" s="232"/>
      <c r="Z821" s="232"/>
    </row>
    <row r="822" spans="1:26" ht="12.75" customHeight="1" x14ac:dyDescent="0.25">
      <c r="A822" s="232"/>
      <c r="B822" s="232"/>
      <c r="C822" s="232"/>
      <c r="D822" s="232"/>
      <c r="E822" s="232"/>
      <c r="F822" s="232"/>
      <c r="G822" s="232"/>
      <c r="H822" s="232"/>
      <c r="I822" s="232"/>
      <c r="J822" s="232"/>
      <c r="K822" s="232"/>
      <c r="L822" s="232"/>
      <c r="M822" s="232"/>
      <c r="N822" s="232"/>
      <c r="O822" s="232"/>
      <c r="P822" s="232"/>
      <c r="Q822" s="232"/>
      <c r="R822" s="232"/>
      <c r="S822" s="232"/>
      <c r="T822" s="232"/>
      <c r="U822" s="232"/>
      <c r="V822" s="232"/>
      <c r="W822" s="232"/>
      <c r="X822" s="232"/>
      <c r="Y822" s="232"/>
      <c r="Z822" s="232"/>
    </row>
    <row r="823" spans="1:26" ht="12.75" customHeight="1" x14ac:dyDescent="0.25">
      <c r="A823" s="232"/>
      <c r="B823" s="232"/>
      <c r="C823" s="232"/>
      <c r="D823" s="232"/>
      <c r="E823" s="232"/>
      <c r="F823" s="232"/>
      <c r="G823" s="232"/>
      <c r="H823" s="232"/>
      <c r="I823" s="232"/>
      <c r="J823" s="232"/>
      <c r="K823" s="232"/>
      <c r="L823" s="232"/>
      <c r="M823" s="232"/>
      <c r="N823" s="232"/>
      <c r="O823" s="232"/>
      <c r="P823" s="232"/>
      <c r="Q823" s="232"/>
      <c r="R823" s="232"/>
      <c r="S823" s="232"/>
      <c r="T823" s="232"/>
      <c r="U823" s="232"/>
      <c r="V823" s="232"/>
      <c r="W823" s="232"/>
      <c r="X823" s="232"/>
      <c r="Y823" s="232"/>
      <c r="Z823" s="232"/>
    </row>
    <row r="824" spans="1:26" ht="12.75" customHeight="1" x14ac:dyDescent="0.25">
      <c r="A824" s="232"/>
      <c r="B824" s="232"/>
      <c r="C824" s="232"/>
      <c r="D824" s="232"/>
      <c r="E824" s="232"/>
      <c r="F824" s="232"/>
      <c r="G824" s="232"/>
      <c r="H824" s="232"/>
      <c r="I824" s="232"/>
      <c r="J824" s="232"/>
      <c r="K824" s="232"/>
      <c r="L824" s="232"/>
      <c r="M824" s="232"/>
      <c r="N824" s="232"/>
      <c r="O824" s="232"/>
      <c r="P824" s="232"/>
      <c r="Q824" s="232"/>
      <c r="R824" s="232"/>
      <c r="S824" s="232"/>
      <c r="T824" s="232"/>
      <c r="U824" s="232"/>
      <c r="V824" s="232"/>
      <c r="W824" s="232"/>
      <c r="X824" s="232"/>
      <c r="Y824" s="232"/>
      <c r="Z824" s="232"/>
    </row>
    <row r="825" spans="1:26" ht="12.75" customHeight="1" x14ac:dyDescent="0.25">
      <c r="A825" s="232"/>
      <c r="B825" s="232"/>
      <c r="C825" s="232"/>
      <c r="D825" s="232"/>
      <c r="E825" s="232"/>
      <c r="F825" s="232"/>
      <c r="G825" s="232"/>
      <c r="H825" s="232"/>
      <c r="I825" s="232"/>
      <c r="J825" s="232"/>
      <c r="K825" s="232"/>
      <c r="L825" s="232"/>
      <c r="M825" s="232"/>
      <c r="N825" s="232"/>
      <c r="O825" s="232"/>
      <c r="P825" s="232"/>
      <c r="Q825" s="232"/>
      <c r="R825" s="232"/>
      <c r="S825" s="232"/>
      <c r="T825" s="232"/>
      <c r="U825" s="232"/>
      <c r="V825" s="232"/>
      <c r="W825" s="232"/>
      <c r="X825" s="232"/>
      <c r="Y825" s="232"/>
      <c r="Z825" s="232"/>
    </row>
    <row r="826" spans="1:26" ht="12.75" customHeight="1" x14ac:dyDescent="0.25">
      <c r="A826" s="232"/>
      <c r="B826" s="232"/>
      <c r="C826" s="232"/>
      <c r="D826" s="232"/>
      <c r="E826" s="232"/>
      <c r="F826" s="232"/>
      <c r="G826" s="232"/>
      <c r="H826" s="232"/>
      <c r="I826" s="232"/>
      <c r="J826" s="232"/>
      <c r="K826" s="232"/>
      <c r="L826" s="232"/>
      <c r="M826" s="232"/>
      <c r="N826" s="232"/>
      <c r="O826" s="232"/>
      <c r="P826" s="232"/>
      <c r="Q826" s="232"/>
      <c r="R826" s="232"/>
      <c r="S826" s="232"/>
      <c r="T826" s="232"/>
      <c r="U826" s="232"/>
      <c r="V826" s="232"/>
      <c r="W826" s="232"/>
      <c r="X826" s="232"/>
      <c r="Y826" s="232"/>
      <c r="Z826" s="232"/>
    </row>
    <row r="827" spans="1:26" ht="12.75" customHeight="1" x14ac:dyDescent="0.25">
      <c r="A827" s="232"/>
      <c r="B827" s="232"/>
      <c r="C827" s="232"/>
      <c r="D827" s="232"/>
      <c r="E827" s="232"/>
      <c r="F827" s="232"/>
      <c r="G827" s="232"/>
      <c r="H827" s="232"/>
      <c r="I827" s="232"/>
      <c r="J827" s="232"/>
      <c r="K827" s="232"/>
      <c r="L827" s="232"/>
      <c r="M827" s="232"/>
      <c r="N827" s="232"/>
      <c r="O827" s="232"/>
      <c r="P827" s="232"/>
      <c r="Q827" s="232"/>
      <c r="R827" s="232"/>
      <c r="S827" s="232"/>
      <c r="T827" s="232"/>
      <c r="U827" s="232"/>
      <c r="V827" s="232"/>
      <c r="W827" s="232"/>
      <c r="X827" s="232"/>
      <c r="Y827" s="232"/>
      <c r="Z827" s="232"/>
    </row>
    <row r="828" spans="1:26" ht="12.75" customHeight="1" x14ac:dyDescent="0.25">
      <c r="A828" s="232"/>
      <c r="B828" s="232"/>
      <c r="C828" s="232"/>
      <c r="D828" s="232"/>
      <c r="E828" s="232"/>
      <c r="F828" s="232"/>
      <c r="G828" s="232"/>
      <c r="H828" s="232"/>
      <c r="I828" s="232"/>
      <c r="J828" s="232"/>
      <c r="K828" s="232"/>
      <c r="L828" s="232"/>
      <c r="M828" s="232"/>
      <c r="N828" s="232"/>
      <c r="O828" s="232"/>
      <c r="P828" s="232"/>
      <c r="Q828" s="232"/>
      <c r="R828" s="232"/>
      <c r="S828" s="232"/>
      <c r="T828" s="232"/>
      <c r="U828" s="232"/>
      <c r="V828" s="232"/>
      <c r="W828" s="232"/>
      <c r="X828" s="232"/>
      <c r="Y828" s="232"/>
      <c r="Z828" s="232"/>
    </row>
    <row r="829" spans="1:26" ht="12.75" customHeight="1" x14ac:dyDescent="0.25">
      <c r="A829" s="232"/>
      <c r="B829" s="232"/>
      <c r="C829" s="232"/>
      <c r="D829" s="232"/>
      <c r="E829" s="232"/>
      <c r="F829" s="232"/>
      <c r="G829" s="232"/>
      <c r="H829" s="232"/>
      <c r="I829" s="232"/>
      <c r="J829" s="232"/>
      <c r="K829" s="232"/>
      <c r="L829" s="232"/>
      <c r="M829" s="232"/>
      <c r="N829" s="232"/>
      <c r="O829" s="232"/>
      <c r="P829" s="232"/>
      <c r="Q829" s="232"/>
      <c r="R829" s="232"/>
      <c r="S829" s="232"/>
      <c r="T829" s="232"/>
      <c r="U829" s="232"/>
      <c r="V829" s="232"/>
      <c r="W829" s="232"/>
      <c r="X829" s="232"/>
      <c r="Y829" s="232"/>
      <c r="Z829" s="232"/>
    </row>
    <row r="830" spans="1:26" ht="12.75" customHeight="1" x14ac:dyDescent="0.25">
      <c r="A830" s="232"/>
      <c r="B830" s="232"/>
      <c r="C830" s="232"/>
      <c r="D830" s="232"/>
      <c r="E830" s="232"/>
      <c r="F830" s="232"/>
      <c r="G830" s="232"/>
      <c r="H830" s="232"/>
      <c r="I830" s="232"/>
      <c r="J830" s="232"/>
      <c r="K830" s="232"/>
      <c r="L830" s="232"/>
      <c r="M830" s="232"/>
      <c r="N830" s="232"/>
      <c r="O830" s="232"/>
      <c r="P830" s="232"/>
      <c r="Q830" s="232"/>
      <c r="R830" s="232"/>
      <c r="S830" s="232"/>
      <c r="T830" s="232"/>
      <c r="U830" s="232"/>
      <c r="V830" s="232"/>
      <c r="W830" s="232"/>
      <c r="X830" s="232"/>
      <c r="Y830" s="232"/>
      <c r="Z830" s="232"/>
    </row>
    <row r="831" spans="1:26" ht="12.75" customHeight="1" x14ac:dyDescent="0.25">
      <c r="A831" s="232"/>
      <c r="B831" s="232"/>
      <c r="C831" s="232"/>
      <c r="D831" s="232"/>
      <c r="E831" s="232"/>
      <c r="F831" s="232"/>
      <c r="G831" s="232"/>
      <c r="H831" s="232"/>
      <c r="I831" s="232"/>
      <c r="J831" s="232"/>
      <c r="K831" s="232"/>
      <c r="L831" s="232"/>
      <c r="M831" s="232"/>
      <c r="N831" s="232"/>
      <c r="O831" s="232"/>
      <c r="P831" s="232"/>
      <c r="Q831" s="232"/>
      <c r="R831" s="232"/>
      <c r="S831" s="232"/>
      <c r="T831" s="232"/>
      <c r="U831" s="232"/>
      <c r="V831" s="232"/>
      <c r="W831" s="232"/>
      <c r="X831" s="232"/>
      <c r="Y831" s="232"/>
      <c r="Z831" s="232"/>
    </row>
    <row r="832" spans="1:26" ht="12.75" customHeight="1" x14ac:dyDescent="0.25">
      <c r="A832" s="232"/>
      <c r="B832" s="232"/>
      <c r="C832" s="232"/>
      <c r="D832" s="232"/>
      <c r="E832" s="232"/>
      <c r="F832" s="232"/>
      <c r="G832" s="232"/>
      <c r="H832" s="232"/>
      <c r="I832" s="232"/>
      <c r="J832" s="232"/>
      <c r="K832" s="232"/>
      <c r="L832" s="232"/>
      <c r="M832" s="232"/>
      <c r="N832" s="232"/>
      <c r="O832" s="232"/>
      <c r="P832" s="232"/>
      <c r="Q832" s="232"/>
      <c r="R832" s="232"/>
      <c r="S832" s="232"/>
      <c r="T832" s="232"/>
      <c r="U832" s="232"/>
      <c r="V832" s="232"/>
      <c r="W832" s="232"/>
      <c r="X832" s="232"/>
      <c r="Y832" s="232"/>
      <c r="Z832" s="232"/>
    </row>
    <row r="833" spans="1:26" ht="12.75" customHeight="1" x14ac:dyDescent="0.25">
      <c r="A833" s="232"/>
      <c r="B833" s="232"/>
      <c r="C833" s="232"/>
      <c r="D833" s="232"/>
      <c r="E833" s="232"/>
      <c r="F833" s="232"/>
      <c r="G833" s="232"/>
      <c r="H833" s="232"/>
      <c r="I833" s="232"/>
      <c r="J833" s="232"/>
      <c r="K833" s="232"/>
      <c r="L833" s="232"/>
      <c r="M833" s="232"/>
      <c r="N833" s="232"/>
      <c r="O833" s="232"/>
      <c r="P833" s="232"/>
      <c r="Q833" s="232"/>
      <c r="R833" s="232"/>
      <c r="S833" s="232"/>
      <c r="T833" s="232"/>
      <c r="U833" s="232"/>
      <c r="V833" s="232"/>
      <c r="W833" s="232"/>
      <c r="X833" s="232"/>
      <c r="Y833" s="232"/>
      <c r="Z833" s="232"/>
    </row>
    <row r="834" spans="1:26" ht="12.75" customHeight="1" x14ac:dyDescent="0.25">
      <c r="A834" s="232"/>
      <c r="B834" s="232"/>
      <c r="C834" s="232"/>
      <c r="D834" s="232"/>
      <c r="E834" s="232"/>
      <c r="F834" s="232"/>
      <c r="G834" s="232"/>
      <c r="H834" s="232"/>
      <c r="I834" s="232"/>
      <c r="J834" s="232"/>
      <c r="K834" s="232"/>
      <c r="L834" s="232"/>
      <c r="M834" s="232"/>
      <c r="N834" s="232"/>
      <c r="O834" s="232"/>
      <c r="P834" s="232"/>
      <c r="Q834" s="232"/>
      <c r="R834" s="232"/>
      <c r="S834" s="232"/>
      <c r="T834" s="232"/>
      <c r="U834" s="232"/>
      <c r="V834" s="232"/>
      <c r="W834" s="232"/>
      <c r="X834" s="232"/>
      <c r="Y834" s="232"/>
      <c r="Z834" s="232"/>
    </row>
    <row r="835" spans="1:26" ht="12.75" customHeight="1" x14ac:dyDescent="0.25">
      <c r="A835" s="232"/>
      <c r="B835" s="232"/>
      <c r="C835" s="232"/>
      <c r="D835" s="232"/>
      <c r="E835" s="232"/>
      <c r="F835" s="232"/>
      <c r="G835" s="232"/>
      <c r="H835" s="232"/>
      <c r="I835" s="232"/>
      <c r="J835" s="232"/>
      <c r="K835" s="232"/>
      <c r="L835" s="232"/>
      <c r="M835" s="232"/>
      <c r="N835" s="232"/>
      <c r="O835" s="232"/>
      <c r="P835" s="232"/>
      <c r="Q835" s="232"/>
      <c r="R835" s="232"/>
      <c r="S835" s="232"/>
      <c r="T835" s="232"/>
      <c r="U835" s="232"/>
      <c r="V835" s="232"/>
      <c r="W835" s="232"/>
      <c r="X835" s="232"/>
      <c r="Y835" s="232"/>
      <c r="Z835" s="232"/>
    </row>
    <row r="836" spans="1:26" ht="12.75" customHeight="1" x14ac:dyDescent="0.25">
      <c r="A836" s="232"/>
      <c r="B836" s="232"/>
      <c r="C836" s="232"/>
      <c r="D836" s="232"/>
      <c r="E836" s="232"/>
      <c r="F836" s="232"/>
      <c r="G836" s="232"/>
      <c r="H836" s="232"/>
      <c r="I836" s="232"/>
      <c r="J836" s="232"/>
      <c r="K836" s="232"/>
      <c r="L836" s="232"/>
      <c r="M836" s="232"/>
      <c r="N836" s="232"/>
      <c r="O836" s="232"/>
      <c r="P836" s="232"/>
      <c r="Q836" s="232"/>
      <c r="R836" s="232"/>
      <c r="S836" s="232"/>
      <c r="T836" s="232"/>
      <c r="U836" s="232"/>
      <c r="V836" s="232"/>
      <c r="W836" s="232"/>
      <c r="X836" s="232"/>
      <c r="Y836" s="232"/>
      <c r="Z836" s="232"/>
    </row>
    <row r="837" spans="1:26" ht="12.75" customHeight="1" x14ac:dyDescent="0.25">
      <c r="A837" s="232"/>
      <c r="B837" s="232"/>
      <c r="C837" s="232"/>
      <c r="D837" s="232"/>
      <c r="E837" s="232"/>
      <c r="F837" s="232"/>
      <c r="G837" s="232"/>
      <c r="H837" s="232"/>
      <c r="I837" s="232"/>
      <c r="J837" s="232"/>
      <c r="K837" s="232"/>
      <c r="L837" s="232"/>
      <c r="M837" s="232"/>
      <c r="N837" s="232"/>
      <c r="O837" s="232"/>
      <c r="P837" s="232"/>
      <c r="Q837" s="232"/>
      <c r="R837" s="232"/>
      <c r="S837" s="232"/>
      <c r="T837" s="232"/>
      <c r="U837" s="232"/>
      <c r="V837" s="232"/>
      <c r="W837" s="232"/>
      <c r="X837" s="232"/>
      <c r="Y837" s="232"/>
      <c r="Z837" s="232"/>
    </row>
    <row r="838" spans="1:26" ht="12.75" customHeight="1" x14ac:dyDescent="0.25">
      <c r="A838" s="232"/>
      <c r="B838" s="232"/>
      <c r="C838" s="232"/>
      <c r="D838" s="232"/>
      <c r="E838" s="232"/>
      <c r="F838" s="232"/>
      <c r="G838" s="232"/>
      <c r="H838" s="232"/>
      <c r="I838" s="232"/>
      <c r="J838" s="232"/>
      <c r="K838" s="232"/>
      <c r="L838" s="232"/>
      <c r="M838" s="232"/>
      <c r="N838" s="232"/>
      <c r="O838" s="232"/>
      <c r="P838" s="232"/>
      <c r="Q838" s="232"/>
      <c r="R838" s="232"/>
      <c r="S838" s="232"/>
      <c r="T838" s="232"/>
      <c r="U838" s="232"/>
      <c r="V838" s="232"/>
      <c r="W838" s="232"/>
      <c r="X838" s="232"/>
      <c r="Y838" s="232"/>
      <c r="Z838" s="232"/>
    </row>
    <row r="839" spans="1:26" ht="12.75" customHeight="1" x14ac:dyDescent="0.25">
      <c r="A839" s="232"/>
      <c r="B839" s="232"/>
      <c r="C839" s="232"/>
      <c r="D839" s="232"/>
      <c r="E839" s="232"/>
      <c r="F839" s="232"/>
      <c r="G839" s="232"/>
      <c r="H839" s="232"/>
      <c r="I839" s="232"/>
      <c r="J839" s="232"/>
      <c r="K839" s="232"/>
      <c r="L839" s="232"/>
      <c r="M839" s="232"/>
      <c r="N839" s="232"/>
      <c r="O839" s="232"/>
      <c r="P839" s="232"/>
      <c r="Q839" s="232"/>
      <c r="R839" s="232"/>
      <c r="S839" s="232"/>
      <c r="T839" s="232"/>
      <c r="U839" s="232"/>
      <c r="V839" s="232"/>
      <c r="W839" s="232"/>
      <c r="X839" s="232"/>
      <c r="Y839" s="232"/>
      <c r="Z839" s="232"/>
    </row>
    <row r="840" spans="1:26" ht="12.75" customHeight="1" x14ac:dyDescent="0.25">
      <c r="A840" s="232"/>
      <c r="B840" s="232"/>
      <c r="C840" s="232"/>
      <c r="D840" s="232"/>
      <c r="E840" s="232"/>
      <c r="F840" s="232"/>
      <c r="G840" s="232"/>
      <c r="H840" s="232"/>
      <c r="I840" s="232"/>
      <c r="J840" s="232"/>
      <c r="K840" s="232"/>
      <c r="L840" s="232"/>
      <c r="M840" s="232"/>
      <c r="N840" s="232"/>
      <c r="O840" s="232"/>
      <c r="P840" s="232"/>
      <c r="Q840" s="232"/>
      <c r="R840" s="232"/>
      <c r="S840" s="232"/>
      <c r="T840" s="232"/>
      <c r="U840" s="232"/>
      <c r="V840" s="232"/>
      <c r="W840" s="232"/>
      <c r="X840" s="232"/>
      <c r="Y840" s="232"/>
      <c r="Z840" s="232"/>
    </row>
    <row r="841" spans="1:26" ht="12.75" customHeight="1" x14ac:dyDescent="0.25">
      <c r="A841" s="232"/>
      <c r="B841" s="232"/>
      <c r="C841" s="232"/>
      <c r="D841" s="232"/>
      <c r="E841" s="232"/>
      <c r="F841" s="232"/>
      <c r="G841" s="232"/>
      <c r="H841" s="232"/>
      <c r="I841" s="232"/>
      <c r="J841" s="232"/>
      <c r="K841" s="232"/>
      <c r="L841" s="232"/>
      <c r="M841" s="232"/>
      <c r="N841" s="232"/>
      <c r="O841" s="232"/>
      <c r="P841" s="232"/>
      <c r="Q841" s="232"/>
      <c r="R841" s="232"/>
      <c r="S841" s="232"/>
      <c r="T841" s="232"/>
      <c r="U841" s="232"/>
      <c r="V841" s="232"/>
      <c r="W841" s="232"/>
      <c r="X841" s="232"/>
      <c r="Y841" s="232"/>
      <c r="Z841" s="232"/>
    </row>
    <row r="842" spans="1:26" ht="12.75" customHeight="1" x14ac:dyDescent="0.25">
      <c r="A842" s="232"/>
      <c r="B842" s="232"/>
      <c r="C842" s="232"/>
      <c r="D842" s="232"/>
      <c r="E842" s="232"/>
      <c r="F842" s="232"/>
      <c r="G842" s="232"/>
      <c r="H842" s="232"/>
      <c r="I842" s="232"/>
      <c r="J842" s="232"/>
      <c r="K842" s="232"/>
      <c r="L842" s="232"/>
      <c r="M842" s="232"/>
      <c r="N842" s="232"/>
      <c r="O842" s="232"/>
      <c r="P842" s="232"/>
      <c r="Q842" s="232"/>
      <c r="R842" s="232"/>
      <c r="S842" s="232"/>
      <c r="T842" s="232"/>
      <c r="U842" s="232"/>
      <c r="V842" s="232"/>
      <c r="W842" s="232"/>
      <c r="X842" s="232"/>
      <c r="Y842" s="232"/>
      <c r="Z842" s="232"/>
    </row>
    <row r="843" spans="1:26" ht="12.75" customHeight="1" x14ac:dyDescent="0.25">
      <c r="A843" s="232"/>
      <c r="B843" s="232"/>
      <c r="C843" s="232"/>
      <c r="D843" s="232"/>
      <c r="E843" s="232"/>
      <c r="F843" s="232"/>
      <c r="G843" s="232"/>
      <c r="H843" s="232"/>
      <c r="I843" s="232"/>
      <c r="J843" s="232"/>
      <c r="K843" s="232"/>
      <c r="L843" s="232"/>
      <c r="M843" s="232"/>
      <c r="N843" s="232"/>
      <c r="O843" s="232"/>
      <c r="P843" s="232"/>
      <c r="Q843" s="232"/>
      <c r="R843" s="232"/>
      <c r="S843" s="232"/>
      <c r="T843" s="232"/>
      <c r="U843" s="232"/>
      <c r="V843" s="232"/>
      <c r="W843" s="232"/>
      <c r="X843" s="232"/>
      <c r="Y843" s="232"/>
      <c r="Z843" s="232"/>
    </row>
    <row r="844" spans="1:26" ht="12.75" customHeight="1" x14ac:dyDescent="0.25">
      <c r="A844" s="232"/>
      <c r="B844" s="232"/>
      <c r="C844" s="232"/>
      <c r="D844" s="232"/>
      <c r="E844" s="232"/>
      <c r="F844" s="232"/>
      <c r="G844" s="232"/>
      <c r="H844" s="232"/>
      <c r="I844" s="232"/>
      <c r="J844" s="232"/>
      <c r="K844" s="232"/>
      <c r="L844" s="232"/>
      <c r="M844" s="232"/>
      <c r="N844" s="232"/>
      <c r="O844" s="232"/>
      <c r="P844" s="232"/>
      <c r="Q844" s="232"/>
      <c r="R844" s="232"/>
      <c r="S844" s="232"/>
      <c r="T844" s="232"/>
      <c r="U844" s="232"/>
      <c r="V844" s="232"/>
      <c r="W844" s="232"/>
      <c r="X844" s="232"/>
      <c r="Y844" s="232"/>
      <c r="Z844" s="232"/>
    </row>
    <row r="845" spans="1:26" ht="12.75" customHeight="1" x14ac:dyDescent="0.25">
      <c r="A845" s="232"/>
      <c r="B845" s="232"/>
      <c r="C845" s="232"/>
      <c r="D845" s="232"/>
      <c r="E845" s="232"/>
      <c r="F845" s="232"/>
      <c r="G845" s="232"/>
      <c r="H845" s="232"/>
      <c r="I845" s="232"/>
      <c r="J845" s="232"/>
      <c r="K845" s="232"/>
      <c r="L845" s="232"/>
      <c r="M845" s="232"/>
      <c r="N845" s="232"/>
      <c r="O845" s="232"/>
      <c r="P845" s="232"/>
      <c r="Q845" s="232"/>
      <c r="R845" s="232"/>
      <c r="S845" s="232"/>
      <c r="T845" s="232"/>
      <c r="U845" s="232"/>
      <c r="V845" s="232"/>
      <c r="W845" s="232"/>
      <c r="X845" s="232"/>
      <c r="Y845" s="232"/>
      <c r="Z845" s="232"/>
    </row>
    <row r="846" spans="1:26" ht="12.75" customHeight="1" x14ac:dyDescent="0.25">
      <c r="A846" s="232"/>
      <c r="B846" s="232"/>
      <c r="C846" s="232"/>
      <c r="D846" s="232"/>
      <c r="E846" s="232"/>
      <c r="F846" s="232"/>
      <c r="G846" s="232"/>
      <c r="H846" s="232"/>
      <c r="I846" s="232"/>
      <c r="J846" s="232"/>
      <c r="K846" s="232"/>
      <c r="L846" s="232"/>
      <c r="M846" s="232"/>
      <c r="N846" s="232"/>
      <c r="O846" s="232"/>
      <c r="P846" s="232"/>
      <c r="Q846" s="232"/>
      <c r="R846" s="232"/>
      <c r="S846" s="232"/>
      <c r="T846" s="232"/>
      <c r="U846" s="232"/>
      <c r="V846" s="232"/>
      <c r="W846" s="232"/>
      <c r="X846" s="232"/>
      <c r="Y846" s="232"/>
      <c r="Z846" s="232"/>
    </row>
    <row r="847" spans="1:26" ht="12.75" customHeight="1" x14ac:dyDescent="0.25">
      <c r="A847" s="232"/>
      <c r="B847" s="232"/>
      <c r="C847" s="232"/>
      <c r="D847" s="232"/>
      <c r="E847" s="232"/>
      <c r="F847" s="232"/>
      <c r="G847" s="232"/>
      <c r="H847" s="232"/>
      <c r="I847" s="232"/>
      <c r="J847" s="232"/>
      <c r="K847" s="232"/>
      <c r="L847" s="232"/>
      <c r="M847" s="232"/>
      <c r="N847" s="232"/>
      <c r="O847" s="232"/>
      <c r="P847" s="232"/>
      <c r="Q847" s="232"/>
      <c r="R847" s="232"/>
      <c r="S847" s="232"/>
      <c r="T847" s="232"/>
      <c r="U847" s="232"/>
      <c r="V847" s="232"/>
      <c r="W847" s="232"/>
      <c r="X847" s="232"/>
      <c r="Y847" s="232"/>
      <c r="Z847" s="232"/>
    </row>
    <row r="848" spans="1:26" ht="12.75" customHeight="1" x14ac:dyDescent="0.25">
      <c r="A848" s="232"/>
      <c r="B848" s="232"/>
      <c r="C848" s="232"/>
      <c r="D848" s="232"/>
      <c r="E848" s="232"/>
      <c r="F848" s="232"/>
      <c r="G848" s="232"/>
      <c r="H848" s="232"/>
      <c r="I848" s="232"/>
      <c r="J848" s="232"/>
      <c r="K848" s="232"/>
      <c r="L848" s="232"/>
      <c r="M848" s="232"/>
      <c r="N848" s="232"/>
      <c r="O848" s="232"/>
      <c r="P848" s="232"/>
      <c r="Q848" s="232"/>
      <c r="R848" s="232"/>
      <c r="S848" s="232"/>
      <c r="T848" s="232"/>
      <c r="U848" s="232"/>
      <c r="V848" s="232"/>
      <c r="W848" s="232"/>
      <c r="X848" s="232"/>
      <c r="Y848" s="232"/>
      <c r="Z848" s="232"/>
    </row>
    <row r="849" spans="1:26" ht="12.75" customHeight="1" x14ac:dyDescent="0.25">
      <c r="A849" s="232"/>
      <c r="B849" s="232"/>
      <c r="C849" s="232"/>
      <c r="D849" s="232"/>
      <c r="E849" s="232"/>
      <c r="F849" s="232"/>
      <c r="G849" s="232"/>
      <c r="H849" s="232"/>
      <c r="I849" s="232"/>
      <c r="J849" s="232"/>
      <c r="K849" s="232"/>
      <c r="L849" s="232"/>
      <c r="M849" s="232"/>
      <c r="N849" s="232"/>
      <c r="O849" s="232"/>
      <c r="P849" s="232"/>
      <c r="Q849" s="232"/>
      <c r="R849" s="232"/>
      <c r="S849" s="232"/>
      <c r="T849" s="232"/>
      <c r="U849" s="232"/>
      <c r="V849" s="232"/>
      <c r="W849" s="232"/>
      <c r="X849" s="232"/>
      <c r="Y849" s="232"/>
      <c r="Z849" s="232"/>
    </row>
    <row r="850" spans="1:26" ht="12.75" customHeight="1" x14ac:dyDescent="0.25">
      <c r="A850" s="232"/>
      <c r="B850" s="232"/>
      <c r="C850" s="232"/>
      <c r="D850" s="232"/>
      <c r="E850" s="232"/>
      <c r="F850" s="232"/>
      <c r="G850" s="232"/>
      <c r="H850" s="232"/>
      <c r="I850" s="232"/>
      <c r="J850" s="232"/>
      <c r="K850" s="232"/>
      <c r="L850" s="232"/>
      <c r="M850" s="232"/>
      <c r="N850" s="232"/>
      <c r="O850" s="232"/>
      <c r="P850" s="232"/>
      <c r="Q850" s="232"/>
      <c r="R850" s="232"/>
      <c r="S850" s="232"/>
      <c r="T850" s="232"/>
      <c r="U850" s="232"/>
      <c r="V850" s="232"/>
      <c r="W850" s="232"/>
      <c r="X850" s="232"/>
      <c r="Y850" s="232"/>
      <c r="Z850" s="232"/>
    </row>
    <row r="851" spans="1:26" ht="12.75" customHeight="1" x14ac:dyDescent="0.25">
      <c r="A851" s="232"/>
      <c r="B851" s="232"/>
      <c r="C851" s="232"/>
      <c r="D851" s="232"/>
      <c r="E851" s="232"/>
      <c r="F851" s="232"/>
      <c r="G851" s="232"/>
      <c r="H851" s="232"/>
      <c r="I851" s="232"/>
      <c r="J851" s="232"/>
      <c r="K851" s="232"/>
      <c r="L851" s="232"/>
      <c r="M851" s="232"/>
      <c r="N851" s="232"/>
      <c r="O851" s="232"/>
      <c r="P851" s="232"/>
      <c r="Q851" s="232"/>
      <c r="R851" s="232"/>
      <c r="S851" s="232"/>
      <c r="T851" s="232"/>
      <c r="U851" s="232"/>
      <c r="V851" s="232"/>
      <c r="W851" s="232"/>
      <c r="X851" s="232"/>
      <c r="Y851" s="232"/>
      <c r="Z851" s="232"/>
    </row>
    <row r="852" spans="1:26" ht="12.75" customHeight="1" x14ac:dyDescent="0.25">
      <c r="A852" s="232"/>
      <c r="B852" s="232"/>
      <c r="C852" s="232"/>
      <c r="D852" s="232"/>
      <c r="E852" s="232"/>
      <c r="F852" s="232"/>
      <c r="G852" s="232"/>
      <c r="H852" s="232"/>
      <c r="I852" s="232"/>
      <c r="J852" s="232"/>
      <c r="K852" s="232"/>
      <c r="L852" s="232"/>
      <c r="M852" s="232"/>
      <c r="N852" s="232"/>
      <c r="O852" s="232"/>
      <c r="P852" s="232"/>
      <c r="Q852" s="232"/>
      <c r="R852" s="232"/>
      <c r="S852" s="232"/>
      <c r="T852" s="232"/>
      <c r="U852" s="232"/>
      <c r="V852" s="232"/>
      <c r="W852" s="232"/>
      <c r="X852" s="232"/>
      <c r="Y852" s="232"/>
      <c r="Z852" s="232"/>
    </row>
    <row r="853" spans="1:26" ht="12.75" customHeight="1" x14ac:dyDescent="0.25">
      <c r="A853" s="232"/>
      <c r="B853" s="232"/>
      <c r="C853" s="232"/>
      <c r="D853" s="232"/>
      <c r="E853" s="232"/>
      <c r="F853" s="232"/>
      <c r="G853" s="232"/>
      <c r="H853" s="232"/>
      <c r="I853" s="232"/>
      <c r="J853" s="232"/>
      <c r="K853" s="232"/>
      <c r="L853" s="232"/>
      <c r="M853" s="232"/>
      <c r="N853" s="232"/>
      <c r="O853" s="232"/>
      <c r="P853" s="232"/>
      <c r="Q853" s="232"/>
      <c r="R853" s="232"/>
      <c r="S853" s="232"/>
      <c r="T853" s="232"/>
      <c r="U853" s="232"/>
      <c r="V853" s="232"/>
      <c r="W853" s="232"/>
      <c r="X853" s="232"/>
      <c r="Y853" s="232"/>
      <c r="Z853" s="232"/>
    </row>
    <row r="854" spans="1:26" ht="12.75" customHeight="1" x14ac:dyDescent="0.25">
      <c r="A854" s="232"/>
      <c r="B854" s="232"/>
      <c r="C854" s="232"/>
      <c r="D854" s="232"/>
      <c r="E854" s="232"/>
      <c r="F854" s="232"/>
      <c r="G854" s="232"/>
      <c r="H854" s="232"/>
      <c r="I854" s="232"/>
      <c r="J854" s="232"/>
      <c r="K854" s="232"/>
      <c r="L854" s="232"/>
      <c r="M854" s="232"/>
      <c r="N854" s="232"/>
      <c r="O854" s="232"/>
      <c r="P854" s="232"/>
      <c r="Q854" s="232"/>
      <c r="R854" s="232"/>
      <c r="S854" s="232"/>
      <c r="T854" s="232"/>
      <c r="U854" s="232"/>
      <c r="V854" s="232"/>
      <c r="W854" s="232"/>
      <c r="X854" s="232"/>
      <c r="Y854" s="232"/>
      <c r="Z854" s="232"/>
    </row>
    <row r="855" spans="1:26" ht="12.75" customHeight="1" x14ac:dyDescent="0.25">
      <c r="A855" s="232"/>
      <c r="B855" s="232"/>
      <c r="C855" s="232"/>
      <c r="D855" s="232"/>
      <c r="E855" s="232"/>
      <c r="F855" s="232"/>
      <c r="G855" s="232"/>
      <c r="H855" s="232"/>
      <c r="I855" s="232"/>
      <c r="J855" s="232"/>
      <c r="K855" s="232"/>
      <c r="L855" s="232"/>
      <c r="M855" s="232"/>
      <c r="N855" s="232"/>
      <c r="O855" s="232"/>
      <c r="P855" s="232"/>
      <c r="Q855" s="232"/>
      <c r="R855" s="232"/>
      <c r="S855" s="232"/>
      <c r="T855" s="232"/>
      <c r="U855" s="232"/>
      <c r="V855" s="232"/>
      <c r="W855" s="232"/>
      <c r="X855" s="232"/>
      <c r="Y855" s="232"/>
      <c r="Z855" s="232"/>
    </row>
    <row r="856" spans="1:26" ht="12.75" customHeight="1" x14ac:dyDescent="0.25">
      <c r="A856" s="232"/>
      <c r="B856" s="232"/>
      <c r="C856" s="232"/>
      <c r="D856" s="232"/>
      <c r="E856" s="232"/>
      <c r="F856" s="232"/>
      <c r="G856" s="232"/>
      <c r="H856" s="232"/>
      <c r="I856" s="232"/>
      <c r="J856" s="232"/>
      <c r="K856" s="232"/>
      <c r="L856" s="232"/>
      <c r="M856" s="232"/>
      <c r="N856" s="232"/>
      <c r="O856" s="232"/>
      <c r="P856" s="232"/>
      <c r="Q856" s="232"/>
      <c r="R856" s="232"/>
      <c r="S856" s="232"/>
      <c r="T856" s="232"/>
      <c r="U856" s="232"/>
      <c r="V856" s="232"/>
      <c r="W856" s="232"/>
      <c r="X856" s="232"/>
      <c r="Y856" s="232"/>
      <c r="Z856" s="232"/>
    </row>
    <row r="857" spans="1:26" ht="12.75" customHeight="1" x14ac:dyDescent="0.25">
      <c r="A857" s="232"/>
      <c r="B857" s="232"/>
      <c r="C857" s="232"/>
      <c r="D857" s="232"/>
      <c r="E857" s="232"/>
      <c r="F857" s="232"/>
      <c r="G857" s="232"/>
      <c r="H857" s="232"/>
      <c r="I857" s="232"/>
      <c r="J857" s="232"/>
      <c r="K857" s="232"/>
      <c r="L857" s="232"/>
      <c r="M857" s="232"/>
      <c r="N857" s="232"/>
      <c r="O857" s="232"/>
      <c r="P857" s="232"/>
      <c r="Q857" s="232"/>
      <c r="R857" s="232"/>
      <c r="S857" s="232"/>
      <c r="T857" s="232"/>
      <c r="U857" s="232"/>
      <c r="V857" s="232"/>
      <c r="W857" s="232"/>
      <c r="X857" s="232"/>
      <c r="Y857" s="232"/>
      <c r="Z857" s="232"/>
    </row>
    <row r="858" spans="1:26" ht="12.75" customHeight="1" x14ac:dyDescent="0.25">
      <c r="A858" s="232"/>
      <c r="B858" s="232"/>
      <c r="C858" s="232"/>
      <c r="D858" s="232"/>
      <c r="E858" s="232"/>
      <c r="F858" s="232"/>
      <c r="G858" s="232"/>
      <c r="H858" s="232"/>
      <c r="I858" s="232"/>
      <c r="J858" s="232"/>
      <c r="K858" s="232"/>
      <c r="L858" s="232"/>
      <c r="M858" s="232"/>
      <c r="N858" s="232"/>
      <c r="O858" s="232"/>
      <c r="P858" s="232"/>
      <c r="Q858" s="232"/>
      <c r="R858" s="232"/>
      <c r="S858" s="232"/>
      <c r="T858" s="232"/>
      <c r="U858" s="232"/>
      <c r="V858" s="232"/>
      <c r="W858" s="232"/>
      <c r="X858" s="232"/>
      <c r="Y858" s="232"/>
      <c r="Z858" s="232"/>
    </row>
    <row r="859" spans="1:26" ht="12.75" customHeight="1" x14ac:dyDescent="0.25">
      <c r="A859" s="232"/>
      <c r="B859" s="232"/>
      <c r="C859" s="232"/>
      <c r="D859" s="232"/>
      <c r="E859" s="232"/>
      <c r="F859" s="232"/>
      <c r="G859" s="232"/>
      <c r="H859" s="232"/>
      <c r="I859" s="232"/>
      <c r="J859" s="232"/>
      <c r="K859" s="232"/>
      <c r="L859" s="232"/>
      <c r="M859" s="232"/>
      <c r="N859" s="232"/>
      <c r="O859" s="232"/>
      <c r="P859" s="232"/>
      <c r="Q859" s="232"/>
      <c r="R859" s="232"/>
      <c r="S859" s="232"/>
      <c r="T859" s="232"/>
      <c r="U859" s="232"/>
      <c r="V859" s="232"/>
      <c r="W859" s="232"/>
      <c r="X859" s="232"/>
      <c r="Y859" s="232"/>
      <c r="Z859" s="232"/>
    </row>
    <row r="860" spans="1:26" ht="12.75" customHeight="1" x14ac:dyDescent="0.25">
      <c r="A860" s="232"/>
      <c r="B860" s="232"/>
      <c r="C860" s="232"/>
      <c r="D860" s="232"/>
      <c r="E860" s="232"/>
      <c r="F860" s="232"/>
      <c r="G860" s="232"/>
      <c r="H860" s="232"/>
      <c r="I860" s="232"/>
      <c r="J860" s="232"/>
      <c r="K860" s="232"/>
      <c r="L860" s="232"/>
      <c r="M860" s="232"/>
      <c r="N860" s="232"/>
      <c r="O860" s="232"/>
      <c r="P860" s="232"/>
      <c r="Q860" s="232"/>
      <c r="R860" s="232"/>
      <c r="S860" s="232"/>
      <c r="T860" s="232"/>
      <c r="U860" s="232"/>
      <c r="V860" s="232"/>
      <c r="W860" s="232"/>
      <c r="X860" s="232"/>
      <c r="Y860" s="232"/>
      <c r="Z860" s="232"/>
    </row>
    <row r="861" spans="1:26" ht="12.75" customHeight="1" x14ac:dyDescent="0.25">
      <c r="A861" s="232"/>
      <c r="B861" s="232"/>
      <c r="C861" s="232"/>
      <c r="D861" s="232"/>
      <c r="E861" s="232"/>
      <c r="F861" s="232"/>
      <c r="G861" s="232"/>
      <c r="H861" s="232"/>
      <c r="I861" s="232"/>
      <c r="J861" s="232"/>
      <c r="K861" s="232"/>
      <c r="L861" s="232"/>
      <c r="M861" s="232"/>
      <c r="N861" s="232"/>
      <c r="O861" s="232"/>
      <c r="P861" s="232"/>
      <c r="Q861" s="232"/>
      <c r="R861" s="232"/>
      <c r="S861" s="232"/>
      <c r="T861" s="232"/>
      <c r="U861" s="232"/>
      <c r="V861" s="232"/>
      <c r="W861" s="232"/>
      <c r="X861" s="232"/>
      <c r="Y861" s="232"/>
      <c r="Z861" s="232"/>
    </row>
    <row r="862" spans="1:26" ht="12.75" customHeight="1" x14ac:dyDescent="0.25">
      <c r="A862" s="232"/>
      <c r="B862" s="232"/>
      <c r="C862" s="232"/>
      <c r="D862" s="232"/>
      <c r="E862" s="232"/>
      <c r="F862" s="232"/>
      <c r="G862" s="232"/>
      <c r="H862" s="232"/>
      <c r="I862" s="232"/>
      <c r="J862" s="232"/>
      <c r="K862" s="232"/>
      <c r="L862" s="232"/>
      <c r="M862" s="232"/>
      <c r="N862" s="232"/>
      <c r="O862" s="232"/>
      <c r="P862" s="232"/>
      <c r="Q862" s="232"/>
      <c r="R862" s="232"/>
      <c r="S862" s="232"/>
      <c r="T862" s="232"/>
      <c r="U862" s="232"/>
      <c r="V862" s="232"/>
      <c r="W862" s="232"/>
      <c r="X862" s="232"/>
      <c r="Y862" s="232"/>
      <c r="Z862" s="232"/>
    </row>
    <row r="863" spans="1:26" ht="12.75" customHeight="1" x14ac:dyDescent="0.25">
      <c r="A863" s="232"/>
      <c r="B863" s="232"/>
      <c r="C863" s="232"/>
      <c r="D863" s="232"/>
      <c r="E863" s="232"/>
      <c r="F863" s="232"/>
      <c r="G863" s="232"/>
      <c r="H863" s="232"/>
      <c r="I863" s="232"/>
      <c r="J863" s="232"/>
      <c r="K863" s="232"/>
      <c r="L863" s="232"/>
      <c r="M863" s="232"/>
      <c r="N863" s="232"/>
      <c r="O863" s="232"/>
      <c r="P863" s="232"/>
      <c r="Q863" s="232"/>
      <c r="R863" s="232"/>
      <c r="S863" s="232"/>
      <c r="T863" s="232"/>
      <c r="U863" s="232"/>
      <c r="V863" s="232"/>
      <c r="W863" s="232"/>
      <c r="X863" s="232"/>
      <c r="Y863" s="232"/>
      <c r="Z863" s="232"/>
    </row>
    <row r="864" spans="1:26" ht="12.75" customHeight="1" x14ac:dyDescent="0.25">
      <c r="A864" s="232"/>
      <c r="B864" s="232"/>
      <c r="C864" s="232"/>
      <c r="D864" s="232"/>
      <c r="E864" s="232"/>
      <c r="F864" s="232"/>
      <c r="G864" s="232"/>
      <c r="H864" s="232"/>
      <c r="I864" s="232"/>
      <c r="J864" s="232"/>
      <c r="K864" s="232"/>
      <c r="L864" s="232"/>
      <c r="M864" s="232"/>
      <c r="N864" s="232"/>
      <c r="O864" s="232"/>
      <c r="P864" s="232"/>
      <c r="Q864" s="232"/>
      <c r="R864" s="232"/>
      <c r="S864" s="232"/>
      <c r="T864" s="232"/>
      <c r="U864" s="232"/>
      <c r="V864" s="232"/>
      <c r="W864" s="232"/>
      <c r="X864" s="232"/>
      <c r="Y864" s="232"/>
      <c r="Z864" s="232"/>
    </row>
    <row r="865" spans="1:26" ht="12.75" customHeight="1" x14ac:dyDescent="0.25">
      <c r="A865" s="232"/>
      <c r="B865" s="232"/>
      <c r="C865" s="232"/>
      <c r="D865" s="232"/>
      <c r="E865" s="232"/>
      <c r="F865" s="232"/>
      <c r="G865" s="232"/>
      <c r="H865" s="232"/>
      <c r="I865" s="232"/>
      <c r="J865" s="232"/>
      <c r="K865" s="232"/>
      <c r="L865" s="232"/>
      <c r="M865" s="232"/>
      <c r="N865" s="232"/>
      <c r="O865" s="232"/>
      <c r="P865" s="232"/>
      <c r="Q865" s="232"/>
      <c r="R865" s="232"/>
      <c r="S865" s="232"/>
      <c r="T865" s="232"/>
      <c r="U865" s="232"/>
      <c r="V865" s="232"/>
      <c r="W865" s="232"/>
      <c r="X865" s="232"/>
      <c r="Y865" s="232"/>
      <c r="Z865" s="232"/>
    </row>
    <row r="866" spans="1:26" ht="12.75" customHeight="1" x14ac:dyDescent="0.25">
      <c r="A866" s="232"/>
      <c r="B866" s="232"/>
      <c r="C866" s="232"/>
      <c r="D866" s="232"/>
      <c r="E866" s="232"/>
      <c r="F866" s="232"/>
      <c r="G866" s="232"/>
      <c r="H866" s="232"/>
      <c r="I866" s="232"/>
      <c r="J866" s="232"/>
      <c r="K866" s="232"/>
      <c r="L866" s="232"/>
      <c r="M866" s="232"/>
      <c r="N866" s="232"/>
      <c r="O866" s="232"/>
      <c r="P866" s="232"/>
      <c r="Q866" s="232"/>
      <c r="R866" s="232"/>
      <c r="S866" s="232"/>
      <c r="T866" s="232"/>
      <c r="U866" s="232"/>
      <c r="V866" s="232"/>
      <c r="W866" s="232"/>
      <c r="X866" s="232"/>
      <c r="Y866" s="232"/>
      <c r="Z866" s="232"/>
    </row>
    <row r="867" spans="1:26" ht="12.75" customHeight="1" x14ac:dyDescent="0.25">
      <c r="A867" s="232"/>
      <c r="B867" s="232"/>
      <c r="C867" s="232"/>
      <c r="D867" s="232"/>
      <c r="E867" s="232"/>
      <c r="F867" s="232"/>
      <c r="G867" s="232"/>
      <c r="H867" s="232"/>
      <c r="I867" s="232"/>
      <c r="J867" s="232"/>
      <c r="K867" s="232"/>
      <c r="L867" s="232"/>
      <c r="M867" s="232"/>
      <c r="N867" s="232"/>
      <c r="O867" s="232"/>
      <c r="P867" s="232"/>
      <c r="Q867" s="232"/>
      <c r="R867" s="232"/>
      <c r="S867" s="232"/>
      <c r="T867" s="232"/>
      <c r="U867" s="232"/>
      <c r="V867" s="232"/>
      <c r="W867" s="232"/>
      <c r="X867" s="232"/>
      <c r="Y867" s="232"/>
      <c r="Z867" s="232"/>
    </row>
    <row r="868" spans="1:26" ht="12.75" customHeight="1" x14ac:dyDescent="0.25">
      <c r="A868" s="232"/>
      <c r="B868" s="232"/>
      <c r="C868" s="232"/>
      <c r="D868" s="232"/>
      <c r="E868" s="232"/>
      <c r="F868" s="232"/>
      <c r="G868" s="232"/>
      <c r="H868" s="232"/>
      <c r="I868" s="232"/>
      <c r="J868" s="232"/>
      <c r="K868" s="232"/>
      <c r="L868" s="232"/>
      <c r="M868" s="232"/>
      <c r="N868" s="232"/>
      <c r="O868" s="232"/>
      <c r="P868" s="232"/>
      <c r="Q868" s="232"/>
      <c r="R868" s="232"/>
      <c r="S868" s="232"/>
      <c r="T868" s="232"/>
      <c r="U868" s="232"/>
      <c r="V868" s="232"/>
      <c r="W868" s="232"/>
      <c r="X868" s="232"/>
      <c r="Y868" s="232"/>
      <c r="Z868" s="232"/>
    </row>
    <row r="869" spans="1:26" ht="12.75" customHeight="1" x14ac:dyDescent="0.25">
      <c r="A869" s="232"/>
      <c r="B869" s="232"/>
      <c r="C869" s="232"/>
      <c r="D869" s="232"/>
      <c r="E869" s="232"/>
      <c r="F869" s="232"/>
      <c r="G869" s="232"/>
      <c r="H869" s="232"/>
      <c r="I869" s="232"/>
      <c r="J869" s="232"/>
      <c r="K869" s="232"/>
      <c r="L869" s="232"/>
      <c r="M869" s="232"/>
      <c r="N869" s="232"/>
      <c r="O869" s="232"/>
      <c r="P869" s="232"/>
      <c r="Q869" s="232"/>
      <c r="R869" s="232"/>
      <c r="S869" s="232"/>
      <c r="T869" s="232"/>
      <c r="U869" s="232"/>
      <c r="V869" s="232"/>
      <c r="W869" s="232"/>
      <c r="X869" s="232"/>
      <c r="Y869" s="232"/>
      <c r="Z869" s="232"/>
    </row>
    <row r="870" spans="1:26" ht="12.75" customHeight="1" x14ac:dyDescent="0.25">
      <c r="A870" s="232"/>
      <c r="B870" s="232"/>
      <c r="C870" s="232"/>
      <c r="D870" s="232"/>
      <c r="E870" s="232"/>
      <c r="F870" s="232"/>
      <c r="G870" s="232"/>
      <c r="H870" s="232"/>
      <c r="I870" s="232"/>
      <c r="J870" s="232"/>
      <c r="K870" s="232"/>
      <c r="L870" s="232"/>
      <c r="M870" s="232"/>
      <c r="N870" s="232"/>
      <c r="O870" s="232"/>
      <c r="P870" s="232"/>
      <c r="Q870" s="232"/>
      <c r="R870" s="232"/>
      <c r="S870" s="232"/>
      <c r="T870" s="232"/>
      <c r="U870" s="232"/>
      <c r="V870" s="232"/>
      <c r="W870" s="232"/>
      <c r="X870" s="232"/>
      <c r="Y870" s="232"/>
      <c r="Z870" s="232"/>
    </row>
    <row r="871" spans="1:26" ht="12.75" customHeight="1" x14ac:dyDescent="0.25">
      <c r="A871" s="232"/>
      <c r="B871" s="232"/>
      <c r="C871" s="232"/>
      <c r="D871" s="232"/>
      <c r="E871" s="232"/>
      <c r="F871" s="232"/>
      <c r="G871" s="232"/>
      <c r="H871" s="232"/>
      <c r="I871" s="232"/>
      <c r="J871" s="232"/>
      <c r="K871" s="232"/>
      <c r="L871" s="232"/>
      <c r="M871" s="232"/>
      <c r="N871" s="232"/>
      <c r="O871" s="232"/>
      <c r="P871" s="232"/>
      <c r="Q871" s="232"/>
      <c r="R871" s="232"/>
      <c r="S871" s="232"/>
      <c r="T871" s="232"/>
      <c r="U871" s="232"/>
      <c r="V871" s="232"/>
      <c r="W871" s="232"/>
      <c r="X871" s="232"/>
      <c r="Y871" s="232"/>
      <c r="Z871" s="232"/>
    </row>
    <row r="872" spans="1:26" ht="12.75" customHeight="1" x14ac:dyDescent="0.25">
      <c r="A872" s="232"/>
      <c r="B872" s="232"/>
      <c r="C872" s="232"/>
      <c r="D872" s="232"/>
      <c r="E872" s="232"/>
      <c r="F872" s="232"/>
      <c r="G872" s="232"/>
      <c r="H872" s="232"/>
      <c r="I872" s="232"/>
      <c r="J872" s="232"/>
      <c r="K872" s="232"/>
      <c r="L872" s="232"/>
      <c r="M872" s="232"/>
      <c r="N872" s="232"/>
      <c r="O872" s="232"/>
      <c r="P872" s="232"/>
      <c r="Q872" s="232"/>
      <c r="R872" s="232"/>
      <c r="S872" s="232"/>
      <c r="T872" s="232"/>
      <c r="U872" s="232"/>
      <c r="V872" s="232"/>
      <c r="W872" s="232"/>
      <c r="X872" s="232"/>
      <c r="Y872" s="232"/>
      <c r="Z872" s="232"/>
    </row>
    <row r="873" spans="1:26" ht="12.75" customHeight="1" x14ac:dyDescent="0.25">
      <c r="A873" s="232"/>
      <c r="B873" s="232"/>
      <c r="C873" s="232"/>
      <c r="D873" s="232"/>
      <c r="E873" s="232"/>
      <c r="F873" s="232"/>
      <c r="G873" s="232"/>
      <c r="H873" s="232"/>
      <c r="I873" s="232"/>
      <c r="J873" s="232"/>
      <c r="K873" s="232"/>
      <c r="L873" s="232"/>
      <c r="M873" s="232"/>
      <c r="N873" s="232"/>
      <c r="O873" s="232"/>
      <c r="P873" s="232"/>
      <c r="Q873" s="232"/>
      <c r="R873" s="232"/>
      <c r="S873" s="232"/>
      <c r="T873" s="232"/>
      <c r="U873" s="232"/>
      <c r="V873" s="232"/>
      <c r="W873" s="232"/>
      <c r="X873" s="232"/>
      <c r="Y873" s="232"/>
      <c r="Z873" s="232"/>
    </row>
    <row r="874" spans="1:26" ht="12.75" customHeight="1" x14ac:dyDescent="0.25">
      <c r="A874" s="232"/>
      <c r="B874" s="232"/>
      <c r="C874" s="232"/>
      <c r="D874" s="232"/>
      <c r="E874" s="232"/>
      <c r="F874" s="232"/>
      <c r="G874" s="232"/>
      <c r="H874" s="232"/>
      <c r="I874" s="232"/>
      <c r="J874" s="232"/>
      <c r="K874" s="232"/>
      <c r="L874" s="232"/>
      <c r="M874" s="232"/>
      <c r="N874" s="232"/>
      <c r="O874" s="232"/>
      <c r="P874" s="232"/>
      <c r="Q874" s="232"/>
      <c r="R874" s="232"/>
      <c r="S874" s="232"/>
      <c r="T874" s="232"/>
      <c r="U874" s="232"/>
      <c r="V874" s="232"/>
      <c r="W874" s="232"/>
      <c r="X874" s="232"/>
      <c r="Y874" s="232"/>
      <c r="Z874" s="232"/>
    </row>
    <row r="875" spans="1:26" ht="12.75" customHeight="1" x14ac:dyDescent="0.25">
      <c r="A875" s="232"/>
      <c r="B875" s="232"/>
      <c r="C875" s="232"/>
      <c r="D875" s="232"/>
      <c r="E875" s="232"/>
      <c r="F875" s="232"/>
      <c r="G875" s="232"/>
      <c r="H875" s="232"/>
      <c r="I875" s="232"/>
      <c r="J875" s="232"/>
      <c r="K875" s="232"/>
      <c r="L875" s="232"/>
      <c r="M875" s="232"/>
      <c r="N875" s="232"/>
      <c r="O875" s="232"/>
      <c r="P875" s="232"/>
      <c r="Q875" s="232"/>
      <c r="R875" s="232"/>
      <c r="S875" s="232"/>
      <c r="T875" s="232"/>
      <c r="U875" s="232"/>
      <c r="V875" s="232"/>
      <c r="W875" s="232"/>
      <c r="X875" s="232"/>
      <c r="Y875" s="232"/>
      <c r="Z875" s="232"/>
    </row>
    <row r="876" spans="1:26" ht="12.75" customHeight="1" x14ac:dyDescent="0.25">
      <c r="A876" s="232"/>
      <c r="B876" s="232"/>
      <c r="C876" s="232"/>
      <c r="D876" s="232"/>
      <c r="E876" s="232"/>
      <c r="F876" s="232"/>
      <c r="G876" s="232"/>
      <c r="H876" s="232"/>
      <c r="I876" s="232"/>
      <c r="J876" s="232"/>
      <c r="K876" s="232"/>
      <c r="L876" s="232"/>
      <c r="M876" s="232"/>
      <c r="N876" s="232"/>
      <c r="O876" s="232"/>
      <c r="P876" s="232"/>
      <c r="Q876" s="232"/>
      <c r="R876" s="232"/>
      <c r="S876" s="232"/>
      <c r="T876" s="232"/>
      <c r="U876" s="232"/>
      <c r="V876" s="232"/>
      <c r="W876" s="232"/>
      <c r="X876" s="232"/>
      <c r="Y876" s="232"/>
      <c r="Z876" s="232"/>
    </row>
    <row r="877" spans="1:26" ht="12.75" customHeight="1" x14ac:dyDescent="0.25">
      <c r="A877" s="232"/>
      <c r="B877" s="232"/>
      <c r="C877" s="232"/>
      <c r="D877" s="232"/>
      <c r="E877" s="232"/>
      <c r="F877" s="232"/>
      <c r="G877" s="232"/>
      <c r="H877" s="232"/>
      <c r="I877" s="232"/>
      <c r="J877" s="232"/>
      <c r="K877" s="232"/>
      <c r="L877" s="232"/>
      <c r="M877" s="232"/>
      <c r="N877" s="232"/>
      <c r="O877" s="232"/>
      <c r="P877" s="232"/>
      <c r="Q877" s="232"/>
      <c r="R877" s="232"/>
      <c r="S877" s="232"/>
      <c r="T877" s="232"/>
      <c r="U877" s="232"/>
      <c r="V877" s="232"/>
      <c r="W877" s="232"/>
      <c r="X877" s="232"/>
      <c r="Y877" s="232"/>
      <c r="Z877" s="232"/>
    </row>
    <row r="878" spans="1:26" ht="12.75" customHeight="1" x14ac:dyDescent="0.25">
      <c r="A878" s="232"/>
      <c r="B878" s="232"/>
      <c r="C878" s="232"/>
      <c r="D878" s="232"/>
      <c r="E878" s="232"/>
      <c r="F878" s="232"/>
      <c r="G878" s="232"/>
      <c r="H878" s="232"/>
      <c r="I878" s="232"/>
      <c r="J878" s="232"/>
      <c r="K878" s="232"/>
      <c r="L878" s="232"/>
      <c r="M878" s="232"/>
      <c r="N878" s="232"/>
      <c r="O878" s="232"/>
      <c r="P878" s="232"/>
      <c r="Q878" s="232"/>
      <c r="R878" s="232"/>
      <c r="S878" s="232"/>
      <c r="T878" s="232"/>
      <c r="U878" s="232"/>
      <c r="V878" s="232"/>
      <c r="W878" s="232"/>
      <c r="X878" s="232"/>
      <c r="Y878" s="232"/>
      <c r="Z878" s="232"/>
    </row>
    <row r="879" spans="1:26" ht="12.75" customHeight="1" x14ac:dyDescent="0.25">
      <c r="A879" s="232"/>
      <c r="B879" s="232"/>
      <c r="C879" s="232"/>
      <c r="D879" s="232"/>
      <c r="E879" s="232"/>
      <c r="F879" s="232"/>
      <c r="G879" s="232"/>
      <c r="H879" s="232"/>
      <c r="I879" s="232"/>
      <c r="J879" s="232"/>
      <c r="K879" s="232"/>
      <c r="L879" s="232"/>
      <c r="M879" s="232"/>
      <c r="N879" s="232"/>
      <c r="O879" s="232"/>
      <c r="P879" s="232"/>
      <c r="Q879" s="232"/>
      <c r="R879" s="232"/>
      <c r="S879" s="232"/>
      <c r="T879" s="232"/>
      <c r="U879" s="232"/>
      <c r="V879" s="232"/>
      <c r="W879" s="232"/>
      <c r="X879" s="232"/>
      <c r="Y879" s="232"/>
      <c r="Z879" s="232"/>
    </row>
    <row r="880" spans="1:26" ht="12.75" customHeight="1" x14ac:dyDescent="0.25">
      <c r="A880" s="232"/>
      <c r="B880" s="232"/>
      <c r="C880" s="232"/>
      <c r="D880" s="232"/>
      <c r="E880" s="232"/>
      <c r="F880" s="232"/>
      <c r="G880" s="232"/>
      <c r="H880" s="232"/>
      <c r="I880" s="232"/>
      <c r="J880" s="232"/>
      <c r="K880" s="232"/>
      <c r="L880" s="232"/>
      <c r="M880" s="232"/>
      <c r="N880" s="232"/>
      <c r="O880" s="232"/>
      <c r="P880" s="232"/>
      <c r="Q880" s="232"/>
      <c r="R880" s="232"/>
      <c r="S880" s="232"/>
      <c r="T880" s="232"/>
      <c r="U880" s="232"/>
      <c r="V880" s="232"/>
      <c r="W880" s="232"/>
      <c r="X880" s="232"/>
      <c r="Y880" s="232"/>
      <c r="Z880" s="232"/>
    </row>
    <row r="881" spans="1:26" ht="12.75" customHeight="1" x14ac:dyDescent="0.25">
      <c r="A881" s="232"/>
      <c r="B881" s="232"/>
      <c r="C881" s="232"/>
      <c r="D881" s="232"/>
      <c r="E881" s="232"/>
      <c r="F881" s="232"/>
      <c r="G881" s="232"/>
      <c r="H881" s="232"/>
      <c r="I881" s="232"/>
      <c r="J881" s="232"/>
      <c r="K881" s="232"/>
      <c r="L881" s="232"/>
      <c r="M881" s="232"/>
      <c r="N881" s="232"/>
      <c r="O881" s="232"/>
      <c r="P881" s="232"/>
      <c r="Q881" s="232"/>
      <c r="R881" s="232"/>
      <c r="S881" s="232"/>
      <c r="T881" s="232"/>
      <c r="U881" s="232"/>
      <c r="V881" s="232"/>
      <c r="W881" s="232"/>
      <c r="X881" s="232"/>
      <c r="Y881" s="232"/>
      <c r="Z881" s="232"/>
    </row>
    <row r="882" spans="1:26" ht="12.75" customHeight="1" x14ac:dyDescent="0.25">
      <c r="A882" s="232"/>
      <c r="B882" s="232"/>
      <c r="C882" s="232"/>
      <c r="D882" s="232"/>
      <c r="E882" s="232"/>
      <c r="F882" s="232"/>
      <c r="G882" s="232"/>
      <c r="H882" s="232"/>
      <c r="I882" s="232"/>
      <c r="J882" s="232"/>
      <c r="K882" s="232"/>
      <c r="L882" s="232"/>
      <c r="M882" s="232"/>
      <c r="N882" s="232"/>
      <c r="O882" s="232"/>
      <c r="P882" s="232"/>
      <c r="Q882" s="232"/>
      <c r="R882" s="232"/>
      <c r="S882" s="232"/>
      <c r="T882" s="232"/>
      <c r="U882" s="232"/>
      <c r="V882" s="232"/>
      <c r="W882" s="232"/>
      <c r="X882" s="232"/>
      <c r="Y882" s="232"/>
      <c r="Z882" s="232"/>
    </row>
    <row r="883" spans="1:26" ht="12.75" customHeight="1" x14ac:dyDescent="0.25">
      <c r="A883" s="232"/>
      <c r="B883" s="232"/>
      <c r="C883" s="232"/>
      <c r="D883" s="232"/>
      <c r="E883" s="232"/>
      <c r="F883" s="232"/>
      <c r="G883" s="232"/>
      <c r="H883" s="232"/>
      <c r="I883" s="232"/>
      <c r="J883" s="232"/>
      <c r="K883" s="232"/>
      <c r="L883" s="232"/>
      <c r="M883" s="232"/>
      <c r="N883" s="232"/>
      <c r="O883" s="232"/>
      <c r="P883" s="232"/>
      <c r="Q883" s="232"/>
      <c r="R883" s="232"/>
      <c r="S883" s="232"/>
      <c r="T883" s="232"/>
      <c r="U883" s="232"/>
      <c r="V883" s="232"/>
      <c r="W883" s="232"/>
      <c r="X883" s="232"/>
      <c r="Y883" s="232"/>
      <c r="Z883" s="232"/>
    </row>
    <row r="884" spans="1:26" ht="12.75" customHeight="1" x14ac:dyDescent="0.25">
      <c r="A884" s="232"/>
      <c r="B884" s="232"/>
      <c r="C884" s="232"/>
      <c r="D884" s="232"/>
      <c r="E884" s="232"/>
      <c r="F884" s="232"/>
      <c r="G884" s="232"/>
      <c r="H884" s="232"/>
      <c r="I884" s="232"/>
      <c r="J884" s="232"/>
      <c r="K884" s="232"/>
      <c r="L884" s="232"/>
      <c r="M884" s="232"/>
      <c r="N884" s="232"/>
      <c r="O884" s="232"/>
      <c r="P884" s="232"/>
      <c r="Q884" s="232"/>
      <c r="R884" s="232"/>
      <c r="S884" s="232"/>
      <c r="T884" s="232"/>
      <c r="U884" s="232"/>
      <c r="V884" s="232"/>
      <c r="W884" s="232"/>
      <c r="X884" s="232"/>
      <c r="Y884" s="232"/>
      <c r="Z884" s="232"/>
    </row>
    <row r="885" spans="1:26" ht="12.75" customHeight="1" x14ac:dyDescent="0.25">
      <c r="A885" s="232"/>
      <c r="B885" s="232"/>
      <c r="C885" s="232"/>
      <c r="D885" s="232"/>
      <c r="E885" s="232"/>
      <c r="F885" s="232"/>
      <c r="G885" s="232"/>
      <c r="H885" s="232"/>
      <c r="I885" s="232"/>
      <c r="J885" s="232"/>
      <c r="K885" s="232"/>
      <c r="L885" s="232"/>
      <c r="M885" s="232"/>
      <c r="N885" s="232"/>
      <c r="O885" s="232"/>
      <c r="P885" s="232"/>
      <c r="Q885" s="232"/>
      <c r="R885" s="232"/>
      <c r="S885" s="232"/>
      <c r="T885" s="232"/>
      <c r="U885" s="232"/>
      <c r="V885" s="232"/>
      <c r="W885" s="232"/>
      <c r="X885" s="232"/>
      <c r="Y885" s="232"/>
      <c r="Z885" s="232"/>
    </row>
    <row r="886" spans="1:26" ht="12.75" customHeight="1" x14ac:dyDescent="0.25">
      <c r="A886" s="232"/>
      <c r="B886" s="232"/>
      <c r="C886" s="232"/>
      <c r="D886" s="232"/>
      <c r="E886" s="232"/>
      <c r="F886" s="232"/>
      <c r="G886" s="232"/>
      <c r="H886" s="232"/>
      <c r="I886" s="232"/>
      <c r="J886" s="232"/>
      <c r="K886" s="232"/>
      <c r="L886" s="232"/>
      <c r="M886" s="232"/>
      <c r="N886" s="232"/>
      <c r="O886" s="232"/>
      <c r="P886" s="232"/>
      <c r="Q886" s="232"/>
      <c r="R886" s="232"/>
      <c r="S886" s="232"/>
      <c r="T886" s="232"/>
      <c r="U886" s="232"/>
      <c r="V886" s="232"/>
      <c r="W886" s="232"/>
      <c r="X886" s="232"/>
      <c r="Y886" s="232"/>
      <c r="Z886" s="232"/>
    </row>
    <row r="887" spans="1:26" ht="12.75" customHeight="1" x14ac:dyDescent="0.25">
      <c r="A887" s="232"/>
      <c r="B887" s="232"/>
      <c r="C887" s="232"/>
      <c r="D887" s="232"/>
      <c r="E887" s="232"/>
      <c r="F887" s="232"/>
      <c r="G887" s="232"/>
      <c r="H887" s="232"/>
      <c r="I887" s="232"/>
      <c r="J887" s="232"/>
      <c r="K887" s="232"/>
      <c r="L887" s="232"/>
      <c r="M887" s="232"/>
      <c r="N887" s="232"/>
      <c r="O887" s="232"/>
      <c r="P887" s="232"/>
      <c r="Q887" s="232"/>
      <c r="R887" s="232"/>
      <c r="S887" s="232"/>
      <c r="T887" s="232"/>
      <c r="U887" s="232"/>
      <c r="V887" s="232"/>
      <c r="W887" s="232"/>
      <c r="X887" s="232"/>
      <c r="Y887" s="232"/>
      <c r="Z887" s="232"/>
    </row>
    <row r="888" spans="1:26" ht="12.75" customHeight="1" x14ac:dyDescent="0.25">
      <c r="A888" s="232"/>
      <c r="B888" s="232"/>
      <c r="C888" s="232"/>
      <c r="D888" s="232"/>
      <c r="E888" s="232"/>
      <c r="F888" s="232"/>
      <c r="G888" s="232"/>
      <c r="H888" s="232"/>
      <c r="I888" s="232"/>
      <c r="J888" s="232"/>
      <c r="K888" s="232"/>
      <c r="L888" s="232"/>
      <c r="M888" s="232"/>
      <c r="N888" s="232"/>
      <c r="O888" s="232"/>
      <c r="P888" s="232"/>
      <c r="Q888" s="232"/>
      <c r="R888" s="232"/>
      <c r="S888" s="232"/>
      <c r="T888" s="232"/>
      <c r="U888" s="232"/>
      <c r="V888" s="232"/>
      <c r="W888" s="232"/>
      <c r="X888" s="232"/>
      <c r="Y888" s="232"/>
      <c r="Z888" s="232"/>
    </row>
    <row r="889" spans="1:26" ht="12.75" customHeight="1" x14ac:dyDescent="0.25">
      <c r="A889" s="232"/>
      <c r="B889" s="232"/>
      <c r="C889" s="232"/>
      <c r="D889" s="232"/>
      <c r="E889" s="232"/>
      <c r="F889" s="232"/>
      <c r="G889" s="232"/>
      <c r="H889" s="232"/>
      <c r="I889" s="232"/>
      <c r="J889" s="232"/>
      <c r="K889" s="232"/>
      <c r="L889" s="232"/>
      <c r="M889" s="232"/>
      <c r="N889" s="232"/>
      <c r="O889" s="232"/>
      <c r="P889" s="232"/>
      <c r="Q889" s="232"/>
      <c r="R889" s="232"/>
      <c r="S889" s="232"/>
      <c r="T889" s="232"/>
      <c r="U889" s="232"/>
      <c r="V889" s="232"/>
      <c r="W889" s="232"/>
      <c r="X889" s="232"/>
      <c r="Y889" s="232"/>
      <c r="Z889" s="232"/>
    </row>
    <row r="890" spans="1:26" ht="12.75" customHeight="1" x14ac:dyDescent="0.25">
      <c r="A890" s="232"/>
      <c r="B890" s="232"/>
      <c r="C890" s="232"/>
      <c r="D890" s="232"/>
      <c r="E890" s="232"/>
      <c r="F890" s="232"/>
      <c r="G890" s="232"/>
      <c r="H890" s="232"/>
      <c r="I890" s="232"/>
      <c r="J890" s="232"/>
      <c r="K890" s="232"/>
      <c r="L890" s="232"/>
      <c r="M890" s="232"/>
      <c r="N890" s="232"/>
      <c r="O890" s="232"/>
      <c r="P890" s="232"/>
      <c r="Q890" s="232"/>
      <c r="R890" s="232"/>
      <c r="S890" s="232"/>
      <c r="T890" s="232"/>
      <c r="U890" s="232"/>
      <c r="V890" s="232"/>
      <c r="W890" s="232"/>
      <c r="X890" s="232"/>
      <c r="Y890" s="232"/>
      <c r="Z890" s="232"/>
    </row>
    <row r="891" spans="1:26" ht="12.75" customHeight="1" x14ac:dyDescent="0.25">
      <c r="A891" s="232"/>
      <c r="B891" s="232"/>
      <c r="C891" s="232"/>
      <c r="D891" s="232"/>
      <c r="E891" s="232"/>
      <c r="F891" s="232"/>
      <c r="G891" s="232"/>
      <c r="H891" s="232"/>
      <c r="I891" s="232"/>
      <c r="J891" s="232"/>
      <c r="K891" s="232"/>
      <c r="L891" s="232"/>
      <c r="M891" s="232"/>
      <c r="N891" s="232"/>
      <c r="O891" s="232"/>
      <c r="P891" s="232"/>
      <c r="Q891" s="232"/>
      <c r="R891" s="232"/>
      <c r="S891" s="232"/>
      <c r="T891" s="232"/>
      <c r="U891" s="232"/>
      <c r="V891" s="232"/>
      <c r="W891" s="232"/>
      <c r="X891" s="232"/>
      <c r="Y891" s="232"/>
      <c r="Z891" s="232"/>
    </row>
    <row r="892" spans="1:26" ht="12.75" customHeight="1" x14ac:dyDescent="0.25">
      <c r="A892" s="232"/>
      <c r="B892" s="232"/>
      <c r="C892" s="232"/>
      <c r="D892" s="232"/>
      <c r="E892" s="232"/>
      <c r="F892" s="232"/>
      <c r="G892" s="232"/>
      <c r="H892" s="232"/>
      <c r="I892" s="232"/>
      <c r="J892" s="232"/>
      <c r="K892" s="232"/>
      <c r="L892" s="232"/>
      <c r="M892" s="232"/>
      <c r="N892" s="232"/>
      <c r="O892" s="232"/>
      <c r="P892" s="232"/>
      <c r="Q892" s="232"/>
      <c r="R892" s="232"/>
      <c r="S892" s="232"/>
      <c r="T892" s="232"/>
      <c r="U892" s="232"/>
      <c r="V892" s="232"/>
      <c r="W892" s="232"/>
      <c r="X892" s="232"/>
      <c r="Y892" s="232"/>
      <c r="Z892" s="232"/>
    </row>
    <row r="893" spans="1:26" ht="12.75" customHeight="1" x14ac:dyDescent="0.25">
      <c r="A893" s="232"/>
      <c r="B893" s="232"/>
      <c r="C893" s="232"/>
      <c r="D893" s="232"/>
      <c r="E893" s="232"/>
      <c r="F893" s="232"/>
      <c r="G893" s="232"/>
      <c r="H893" s="232"/>
      <c r="I893" s="232"/>
      <c r="J893" s="232"/>
      <c r="K893" s="232"/>
      <c r="L893" s="232"/>
      <c r="M893" s="232"/>
      <c r="N893" s="232"/>
      <c r="O893" s="232"/>
      <c r="P893" s="232"/>
      <c r="Q893" s="232"/>
      <c r="R893" s="232"/>
      <c r="S893" s="232"/>
      <c r="T893" s="232"/>
      <c r="U893" s="232"/>
      <c r="V893" s="232"/>
      <c r="W893" s="232"/>
      <c r="X893" s="232"/>
      <c r="Y893" s="232"/>
      <c r="Z893" s="232"/>
    </row>
    <row r="894" spans="1:26" ht="12.75" customHeight="1" x14ac:dyDescent="0.25">
      <c r="A894" s="232"/>
      <c r="B894" s="232"/>
      <c r="C894" s="232"/>
      <c r="D894" s="232"/>
      <c r="E894" s="232"/>
      <c r="F894" s="232"/>
      <c r="G894" s="232"/>
      <c r="H894" s="232"/>
      <c r="I894" s="232"/>
      <c r="J894" s="232"/>
      <c r="K894" s="232"/>
      <c r="L894" s="232"/>
      <c r="M894" s="232"/>
      <c r="N894" s="232"/>
      <c r="O894" s="232"/>
      <c r="P894" s="232"/>
      <c r="Q894" s="232"/>
      <c r="R894" s="232"/>
      <c r="S894" s="232"/>
      <c r="T894" s="232"/>
      <c r="U894" s="232"/>
      <c r="V894" s="232"/>
      <c r="W894" s="232"/>
      <c r="X894" s="232"/>
      <c r="Y894" s="232"/>
      <c r="Z894" s="232"/>
    </row>
    <row r="895" spans="1:26" ht="12.75" customHeight="1" x14ac:dyDescent="0.25">
      <c r="A895" s="232"/>
      <c r="B895" s="232"/>
      <c r="C895" s="232"/>
      <c r="D895" s="232"/>
      <c r="E895" s="232"/>
      <c r="F895" s="232"/>
      <c r="G895" s="232"/>
      <c r="H895" s="232"/>
      <c r="I895" s="232"/>
      <c r="J895" s="232"/>
      <c r="K895" s="232"/>
      <c r="L895" s="232"/>
      <c r="M895" s="232"/>
      <c r="N895" s="232"/>
      <c r="O895" s="232"/>
      <c r="P895" s="232"/>
      <c r="Q895" s="232"/>
      <c r="R895" s="232"/>
      <c r="S895" s="232"/>
      <c r="T895" s="232"/>
      <c r="U895" s="232"/>
      <c r="V895" s="232"/>
      <c r="W895" s="232"/>
      <c r="X895" s="232"/>
      <c r="Y895" s="232"/>
      <c r="Z895" s="232"/>
    </row>
    <row r="896" spans="1:26" ht="12.75" customHeight="1" x14ac:dyDescent="0.25">
      <c r="A896" s="232"/>
      <c r="B896" s="232"/>
      <c r="C896" s="232"/>
      <c r="D896" s="232"/>
      <c r="E896" s="232"/>
      <c r="F896" s="232"/>
      <c r="G896" s="232"/>
      <c r="H896" s="232"/>
      <c r="I896" s="232"/>
      <c r="J896" s="232"/>
      <c r="K896" s="232"/>
      <c r="L896" s="232"/>
      <c r="M896" s="232"/>
      <c r="N896" s="232"/>
      <c r="O896" s="232"/>
      <c r="P896" s="232"/>
      <c r="Q896" s="232"/>
      <c r="R896" s="232"/>
      <c r="S896" s="232"/>
      <c r="T896" s="232"/>
      <c r="U896" s="232"/>
      <c r="V896" s="232"/>
      <c r="W896" s="232"/>
      <c r="X896" s="232"/>
      <c r="Y896" s="232"/>
      <c r="Z896" s="232"/>
    </row>
    <row r="897" spans="1:26" ht="12.75" customHeight="1" x14ac:dyDescent="0.25">
      <c r="A897" s="232"/>
      <c r="B897" s="232"/>
      <c r="C897" s="232"/>
      <c r="D897" s="232"/>
      <c r="E897" s="232"/>
      <c r="F897" s="232"/>
      <c r="G897" s="232"/>
      <c r="H897" s="232"/>
      <c r="I897" s="232"/>
      <c r="J897" s="232"/>
      <c r="K897" s="232"/>
      <c r="L897" s="232"/>
      <c r="M897" s="232"/>
      <c r="N897" s="232"/>
      <c r="O897" s="232"/>
      <c r="P897" s="232"/>
      <c r="Q897" s="232"/>
      <c r="R897" s="232"/>
      <c r="S897" s="232"/>
      <c r="T897" s="232"/>
      <c r="U897" s="232"/>
      <c r="V897" s="232"/>
      <c r="W897" s="232"/>
      <c r="X897" s="232"/>
      <c r="Y897" s="232"/>
      <c r="Z897" s="232"/>
    </row>
    <row r="898" spans="1:26" ht="12.75" customHeight="1" x14ac:dyDescent="0.25">
      <c r="A898" s="232"/>
      <c r="B898" s="232"/>
      <c r="C898" s="232"/>
      <c r="D898" s="232"/>
      <c r="E898" s="232"/>
      <c r="F898" s="232"/>
      <c r="G898" s="232"/>
      <c r="H898" s="232"/>
      <c r="I898" s="232"/>
      <c r="J898" s="232"/>
      <c r="K898" s="232"/>
      <c r="L898" s="232"/>
      <c r="M898" s="232"/>
      <c r="N898" s="232"/>
      <c r="O898" s="232"/>
      <c r="P898" s="232"/>
      <c r="Q898" s="232"/>
      <c r="R898" s="232"/>
      <c r="S898" s="232"/>
      <c r="T898" s="232"/>
      <c r="U898" s="232"/>
      <c r="V898" s="232"/>
      <c r="W898" s="232"/>
      <c r="X898" s="232"/>
      <c r="Y898" s="232"/>
      <c r="Z898" s="232"/>
    </row>
    <row r="899" spans="1:26" ht="12.75" customHeight="1" x14ac:dyDescent="0.25">
      <c r="A899" s="232"/>
      <c r="B899" s="232"/>
      <c r="C899" s="232"/>
      <c r="D899" s="232"/>
      <c r="E899" s="232"/>
      <c r="F899" s="232"/>
      <c r="G899" s="232"/>
      <c r="H899" s="232"/>
      <c r="I899" s="232"/>
      <c r="J899" s="232"/>
      <c r="K899" s="232"/>
      <c r="L899" s="232"/>
      <c r="M899" s="232"/>
      <c r="N899" s="232"/>
      <c r="O899" s="232"/>
      <c r="P899" s="232"/>
      <c r="Q899" s="232"/>
      <c r="R899" s="232"/>
      <c r="S899" s="232"/>
      <c r="T899" s="232"/>
      <c r="U899" s="232"/>
      <c r="V899" s="232"/>
      <c r="W899" s="232"/>
      <c r="X899" s="232"/>
      <c r="Y899" s="232"/>
      <c r="Z899" s="232"/>
    </row>
    <row r="900" spans="1:26" ht="12.75" customHeight="1" x14ac:dyDescent="0.25">
      <c r="A900" s="232"/>
      <c r="B900" s="232"/>
      <c r="C900" s="232"/>
      <c r="D900" s="232"/>
      <c r="E900" s="232"/>
      <c r="F900" s="232"/>
      <c r="G900" s="232"/>
      <c r="H900" s="232"/>
      <c r="I900" s="232"/>
      <c r="J900" s="232"/>
      <c r="K900" s="232"/>
      <c r="L900" s="232"/>
      <c r="M900" s="232"/>
      <c r="N900" s="232"/>
      <c r="O900" s="232"/>
      <c r="P900" s="232"/>
      <c r="Q900" s="232"/>
      <c r="R900" s="232"/>
      <c r="S900" s="232"/>
      <c r="T900" s="232"/>
      <c r="U900" s="232"/>
      <c r="V900" s="232"/>
      <c r="W900" s="232"/>
      <c r="X900" s="232"/>
      <c r="Y900" s="232"/>
      <c r="Z900" s="232"/>
    </row>
    <row r="901" spans="1:26" ht="12.75" customHeight="1" x14ac:dyDescent="0.25">
      <c r="A901" s="232"/>
      <c r="B901" s="232"/>
      <c r="C901" s="232"/>
      <c r="D901" s="232"/>
      <c r="E901" s="232"/>
      <c r="F901" s="232"/>
      <c r="G901" s="232"/>
      <c r="H901" s="232"/>
      <c r="I901" s="232"/>
      <c r="J901" s="232"/>
      <c r="K901" s="232"/>
      <c r="L901" s="232"/>
      <c r="M901" s="232"/>
      <c r="N901" s="232"/>
      <c r="O901" s="232"/>
      <c r="P901" s="232"/>
      <c r="Q901" s="232"/>
      <c r="R901" s="232"/>
      <c r="S901" s="232"/>
      <c r="T901" s="232"/>
      <c r="U901" s="232"/>
      <c r="V901" s="232"/>
      <c r="W901" s="232"/>
      <c r="X901" s="232"/>
      <c r="Y901" s="232"/>
      <c r="Z901" s="232"/>
    </row>
    <row r="902" spans="1:26" ht="12.75" customHeight="1" x14ac:dyDescent="0.25">
      <c r="A902" s="232"/>
      <c r="B902" s="232"/>
      <c r="C902" s="232"/>
      <c r="D902" s="232"/>
      <c r="E902" s="232"/>
      <c r="F902" s="232"/>
      <c r="G902" s="232"/>
      <c r="H902" s="232"/>
      <c r="I902" s="232"/>
      <c r="J902" s="232"/>
      <c r="K902" s="232"/>
      <c r="L902" s="232"/>
      <c r="M902" s="232"/>
      <c r="N902" s="232"/>
      <c r="O902" s="232"/>
      <c r="P902" s="232"/>
      <c r="Q902" s="232"/>
      <c r="R902" s="232"/>
      <c r="S902" s="232"/>
      <c r="T902" s="232"/>
      <c r="U902" s="232"/>
      <c r="V902" s="232"/>
      <c r="W902" s="232"/>
      <c r="X902" s="232"/>
      <c r="Y902" s="232"/>
      <c r="Z902" s="232"/>
    </row>
    <row r="903" spans="1:26" ht="12.75" customHeight="1" x14ac:dyDescent="0.25">
      <c r="A903" s="232"/>
      <c r="B903" s="232"/>
      <c r="C903" s="232"/>
      <c r="D903" s="232"/>
      <c r="E903" s="232"/>
      <c r="F903" s="232"/>
      <c r="G903" s="232"/>
      <c r="H903" s="232"/>
      <c r="I903" s="232"/>
      <c r="J903" s="232"/>
      <c r="K903" s="232"/>
      <c r="L903" s="232"/>
      <c r="M903" s="232"/>
      <c r="N903" s="232"/>
      <c r="O903" s="232"/>
      <c r="P903" s="232"/>
      <c r="Q903" s="232"/>
      <c r="R903" s="232"/>
      <c r="S903" s="232"/>
      <c r="T903" s="232"/>
      <c r="U903" s="232"/>
      <c r="V903" s="232"/>
      <c r="W903" s="232"/>
      <c r="X903" s="232"/>
      <c r="Y903" s="232"/>
      <c r="Z903" s="232"/>
    </row>
    <row r="904" spans="1:26" ht="12.75" customHeight="1" x14ac:dyDescent="0.25">
      <c r="A904" s="232"/>
      <c r="B904" s="232"/>
      <c r="C904" s="232"/>
      <c r="D904" s="232"/>
      <c r="E904" s="232"/>
      <c r="F904" s="232"/>
      <c r="G904" s="232"/>
      <c r="H904" s="232"/>
      <c r="I904" s="232"/>
      <c r="J904" s="232"/>
      <c r="K904" s="232"/>
      <c r="L904" s="232"/>
      <c r="M904" s="232"/>
      <c r="N904" s="232"/>
      <c r="O904" s="232"/>
      <c r="P904" s="232"/>
      <c r="Q904" s="232"/>
      <c r="R904" s="232"/>
      <c r="S904" s="232"/>
      <c r="T904" s="232"/>
      <c r="U904" s="232"/>
      <c r="V904" s="232"/>
      <c r="W904" s="232"/>
      <c r="X904" s="232"/>
      <c r="Y904" s="232"/>
      <c r="Z904" s="232"/>
    </row>
    <row r="905" spans="1:26" ht="12.75" customHeight="1" x14ac:dyDescent="0.25">
      <c r="A905" s="232"/>
      <c r="B905" s="232"/>
      <c r="C905" s="232"/>
      <c r="D905" s="232"/>
      <c r="E905" s="232"/>
      <c r="F905" s="232"/>
      <c r="G905" s="232"/>
      <c r="H905" s="232"/>
      <c r="I905" s="232"/>
      <c r="J905" s="232"/>
      <c r="K905" s="232"/>
      <c r="L905" s="232"/>
      <c r="M905" s="232"/>
      <c r="N905" s="232"/>
      <c r="O905" s="232"/>
      <c r="P905" s="232"/>
      <c r="Q905" s="232"/>
      <c r="R905" s="232"/>
      <c r="S905" s="232"/>
      <c r="T905" s="232"/>
      <c r="U905" s="232"/>
      <c r="V905" s="232"/>
      <c r="W905" s="232"/>
      <c r="X905" s="232"/>
      <c r="Y905" s="232"/>
      <c r="Z905" s="232"/>
    </row>
    <row r="906" spans="1:26" ht="12.75" customHeight="1" x14ac:dyDescent="0.25">
      <c r="A906" s="232"/>
      <c r="B906" s="232"/>
      <c r="C906" s="232"/>
      <c r="D906" s="232"/>
      <c r="E906" s="232"/>
      <c r="F906" s="232"/>
      <c r="G906" s="232"/>
      <c r="H906" s="232"/>
      <c r="I906" s="232"/>
      <c r="J906" s="232"/>
      <c r="K906" s="232"/>
      <c r="L906" s="232"/>
      <c r="M906" s="232"/>
      <c r="N906" s="232"/>
      <c r="O906" s="232"/>
      <c r="P906" s="232"/>
      <c r="Q906" s="232"/>
      <c r="R906" s="232"/>
      <c r="S906" s="232"/>
      <c r="T906" s="232"/>
      <c r="U906" s="232"/>
      <c r="V906" s="232"/>
      <c r="W906" s="232"/>
      <c r="X906" s="232"/>
      <c r="Y906" s="232"/>
      <c r="Z906" s="232"/>
    </row>
    <row r="907" spans="1:26" ht="12.75" customHeight="1" x14ac:dyDescent="0.25">
      <c r="A907" s="232"/>
      <c r="B907" s="232"/>
      <c r="C907" s="232"/>
      <c r="D907" s="232"/>
      <c r="E907" s="232"/>
      <c r="F907" s="232"/>
      <c r="G907" s="232"/>
      <c r="H907" s="232"/>
      <c r="I907" s="232"/>
      <c r="J907" s="232"/>
      <c r="K907" s="232"/>
      <c r="L907" s="232"/>
      <c r="M907" s="232"/>
      <c r="N907" s="232"/>
      <c r="O907" s="232"/>
      <c r="P907" s="232"/>
      <c r="Q907" s="232"/>
      <c r="R907" s="232"/>
      <c r="S907" s="232"/>
      <c r="T907" s="232"/>
      <c r="U907" s="232"/>
      <c r="V907" s="232"/>
      <c r="W907" s="232"/>
      <c r="X907" s="232"/>
      <c r="Y907" s="232"/>
      <c r="Z907" s="232"/>
    </row>
    <row r="908" spans="1:26" ht="12.75" customHeight="1" x14ac:dyDescent="0.25">
      <c r="A908" s="232"/>
      <c r="B908" s="232"/>
      <c r="C908" s="232"/>
      <c r="D908" s="232"/>
      <c r="E908" s="232"/>
      <c r="F908" s="232"/>
      <c r="G908" s="232"/>
      <c r="H908" s="232"/>
      <c r="I908" s="232"/>
      <c r="J908" s="232"/>
      <c r="K908" s="232"/>
      <c r="L908" s="232"/>
      <c r="M908" s="232"/>
      <c r="N908" s="232"/>
      <c r="O908" s="232"/>
      <c r="P908" s="232"/>
      <c r="Q908" s="232"/>
      <c r="R908" s="232"/>
      <c r="S908" s="232"/>
      <c r="T908" s="232"/>
      <c r="U908" s="232"/>
      <c r="V908" s="232"/>
      <c r="W908" s="232"/>
      <c r="X908" s="232"/>
      <c r="Y908" s="232"/>
      <c r="Z908" s="232"/>
    </row>
    <row r="909" spans="1:26" ht="12.75" customHeight="1" x14ac:dyDescent="0.25">
      <c r="A909" s="232"/>
      <c r="B909" s="232"/>
      <c r="C909" s="232"/>
      <c r="D909" s="232"/>
      <c r="E909" s="232"/>
      <c r="F909" s="232"/>
      <c r="G909" s="232"/>
      <c r="H909" s="232"/>
      <c r="I909" s="232"/>
      <c r="J909" s="232"/>
      <c r="K909" s="232"/>
      <c r="L909" s="232"/>
      <c r="M909" s="232"/>
      <c r="N909" s="232"/>
      <c r="O909" s="232"/>
      <c r="P909" s="232"/>
      <c r="Q909" s="232"/>
      <c r="R909" s="232"/>
      <c r="S909" s="232"/>
      <c r="T909" s="232"/>
      <c r="U909" s="232"/>
      <c r="V909" s="232"/>
      <c r="W909" s="232"/>
      <c r="X909" s="232"/>
      <c r="Y909" s="232"/>
      <c r="Z909" s="232"/>
    </row>
    <row r="910" spans="1:26" ht="12.75" customHeight="1" x14ac:dyDescent="0.25">
      <c r="A910" s="232"/>
      <c r="B910" s="232"/>
      <c r="C910" s="232"/>
      <c r="D910" s="232"/>
      <c r="E910" s="232"/>
      <c r="F910" s="232"/>
      <c r="G910" s="232"/>
      <c r="H910" s="232"/>
      <c r="I910" s="232"/>
      <c r="J910" s="232"/>
      <c r="K910" s="232"/>
      <c r="L910" s="232"/>
      <c r="M910" s="232"/>
      <c r="N910" s="232"/>
      <c r="O910" s="232"/>
      <c r="P910" s="232"/>
      <c r="Q910" s="232"/>
      <c r="R910" s="232"/>
      <c r="S910" s="232"/>
      <c r="T910" s="232"/>
      <c r="U910" s="232"/>
      <c r="V910" s="232"/>
      <c r="W910" s="232"/>
      <c r="X910" s="232"/>
      <c r="Y910" s="232"/>
      <c r="Z910" s="232"/>
    </row>
    <row r="911" spans="1:26" ht="12.75" customHeight="1" x14ac:dyDescent="0.25">
      <c r="A911" s="232"/>
      <c r="B911" s="232"/>
      <c r="C911" s="232"/>
      <c r="D911" s="232"/>
      <c r="E911" s="232"/>
      <c r="F911" s="232"/>
      <c r="G911" s="232"/>
      <c r="H911" s="232"/>
      <c r="I911" s="232"/>
      <c r="J911" s="232"/>
      <c r="K911" s="232"/>
      <c r="L911" s="232"/>
      <c r="M911" s="232"/>
      <c r="N911" s="232"/>
      <c r="O911" s="232"/>
      <c r="P911" s="232"/>
      <c r="Q911" s="232"/>
      <c r="R911" s="232"/>
      <c r="S911" s="232"/>
      <c r="T911" s="232"/>
      <c r="U911" s="232"/>
      <c r="V911" s="232"/>
      <c r="W911" s="232"/>
      <c r="X911" s="232"/>
      <c r="Y911" s="232"/>
      <c r="Z911" s="232"/>
    </row>
    <row r="912" spans="1:26" ht="12.75" customHeight="1" x14ac:dyDescent="0.25">
      <c r="A912" s="232"/>
      <c r="B912" s="232"/>
      <c r="C912" s="232"/>
      <c r="D912" s="232"/>
      <c r="E912" s="232"/>
      <c r="F912" s="232"/>
      <c r="G912" s="232"/>
      <c r="H912" s="232"/>
      <c r="I912" s="232"/>
      <c r="J912" s="232"/>
      <c r="K912" s="232"/>
      <c r="L912" s="232"/>
      <c r="M912" s="232"/>
      <c r="N912" s="232"/>
      <c r="O912" s="232"/>
      <c r="P912" s="232"/>
      <c r="Q912" s="232"/>
      <c r="R912" s="232"/>
      <c r="S912" s="232"/>
      <c r="T912" s="232"/>
      <c r="U912" s="232"/>
      <c r="V912" s="232"/>
      <c r="W912" s="232"/>
      <c r="X912" s="232"/>
      <c r="Y912" s="232"/>
      <c r="Z912" s="232"/>
    </row>
    <row r="913" spans="1:26" ht="12.75" customHeight="1" x14ac:dyDescent="0.25">
      <c r="A913" s="232"/>
      <c r="B913" s="232"/>
      <c r="C913" s="232"/>
      <c r="D913" s="232"/>
      <c r="E913" s="232"/>
      <c r="F913" s="232"/>
      <c r="G913" s="232"/>
      <c r="H913" s="232"/>
      <c r="I913" s="232"/>
      <c r="J913" s="232"/>
      <c r="K913" s="232"/>
      <c r="L913" s="232"/>
      <c r="M913" s="232"/>
      <c r="N913" s="232"/>
      <c r="O913" s="232"/>
      <c r="P913" s="232"/>
      <c r="Q913" s="232"/>
      <c r="R913" s="232"/>
      <c r="S913" s="232"/>
      <c r="T913" s="232"/>
      <c r="U913" s="232"/>
      <c r="V913" s="232"/>
      <c r="W913" s="232"/>
      <c r="X913" s="232"/>
      <c r="Y913" s="232"/>
      <c r="Z913" s="232"/>
    </row>
    <row r="914" spans="1:26" ht="12.75" customHeight="1" x14ac:dyDescent="0.25">
      <c r="A914" s="232"/>
      <c r="B914" s="232"/>
      <c r="C914" s="232"/>
      <c r="D914" s="232"/>
      <c r="E914" s="232"/>
      <c r="F914" s="232"/>
      <c r="G914" s="232"/>
      <c r="H914" s="232"/>
      <c r="I914" s="232"/>
      <c r="J914" s="232"/>
      <c r="K914" s="232"/>
      <c r="L914" s="232"/>
      <c r="M914" s="232"/>
      <c r="N914" s="232"/>
      <c r="O914" s="232"/>
      <c r="P914" s="232"/>
      <c r="Q914" s="232"/>
      <c r="R914" s="232"/>
      <c r="S914" s="232"/>
      <c r="T914" s="232"/>
      <c r="U914" s="232"/>
      <c r="V914" s="232"/>
      <c r="W914" s="232"/>
      <c r="X914" s="232"/>
      <c r="Y914" s="232"/>
      <c r="Z914" s="232"/>
    </row>
    <row r="915" spans="1:26" ht="12.75" customHeight="1" x14ac:dyDescent="0.25">
      <c r="A915" s="232"/>
      <c r="B915" s="232"/>
      <c r="C915" s="232"/>
      <c r="D915" s="232"/>
      <c r="E915" s="232"/>
      <c r="F915" s="232"/>
      <c r="G915" s="232"/>
      <c r="H915" s="232"/>
      <c r="I915" s="232"/>
      <c r="J915" s="232"/>
      <c r="K915" s="232"/>
      <c r="L915" s="232"/>
      <c r="M915" s="232"/>
      <c r="N915" s="232"/>
      <c r="O915" s="232"/>
      <c r="P915" s="232"/>
      <c r="Q915" s="232"/>
      <c r="R915" s="232"/>
      <c r="S915" s="232"/>
      <c r="T915" s="232"/>
      <c r="U915" s="232"/>
      <c r="V915" s="232"/>
      <c r="W915" s="232"/>
      <c r="X915" s="232"/>
      <c r="Y915" s="232"/>
      <c r="Z915" s="232"/>
    </row>
    <row r="916" spans="1:26" ht="12.75" customHeight="1" x14ac:dyDescent="0.25">
      <c r="A916" s="232"/>
      <c r="B916" s="232"/>
      <c r="C916" s="232"/>
      <c r="D916" s="232"/>
      <c r="E916" s="232"/>
      <c r="F916" s="232"/>
      <c r="G916" s="232"/>
      <c r="H916" s="232"/>
      <c r="I916" s="232"/>
      <c r="J916" s="232"/>
      <c r="K916" s="232"/>
      <c r="L916" s="232"/>
      <c r="M916" s="232"/>
      <c r="N916" s="232"/>
      <c r="O916" s="232"/>
      <c r="P916" s="232"/>
      <c r="Q916" s="232"/>
      <c r="R916" s="232"/>
      <c r="S916" s="232"/>
      <c r="T916" s="232"/>
      <c r="U916" s="232"/>
      <c r="V916" s="232"/>
      <c r="W916" s="232"/>
      <c r="X916" s="232"/>
      <c r="Y916" s="232"/>
      <c r="Z916" s="232"/>
    </row>
    <row r="917" spans="1:26" ht="12.75" customHeight="1" x14ac:dyDescent="0.25">
      <c r="A917" s="232"/>
      <c r="B917" s="232"/>
      <c r="C917" s="232"/>
      <c r="D917" s="232"/>
      <c r="E917" s="232"/>
      <c r="F917" s="232"/>
      <c r="G917" s="232"/>
      <c r="H917" s="232"/>
      <c r="I917" s="232"/>
      <c r="J917" s="232"/>
      <c r="K917" s="232"/>
      <c r="L917" s="232"/>
      <c r="M917" s="232"/>
      <c r="N917" s="232"/>
      <c r="O917" s="232"/>
      <c r="P917" s="232"/>
      <c r="Q917" s="232"/>
      <c r="R917" s="232"/>
      <c r="S917" s="232"/>
      <c r="T917" s="232"/>
      <c r="U917" s="232"/>
      <c r="V917" s="232"/>
      <c r="W917" s="232"/>
      <c r="X917" s="232"/>
      <c r="Y917" s="232"/>
      <c r="Z917" s="232"/>
    </row>
    <row r="918" spans="1:26" ht="12.75" customHeight="1" x14ac:dyDescent="0.25">
      <c r="A918" s="232"/>
      <c r="B918" s="232"/>
      <c r="C918" s="232"/>
      <c r="D918" s="232"/>
      <c r="E918" s="232"/>
      <c r="F918" s="232"/>
      <c r="G918" s="232"/>
      <c r="H918" s="232"/>
      <c r="I918" s="232"/>
      <c r="J918" s="232"/>
      <c r="K918" s="232"/>
      <c r="L918" s="232"/>
      <c r="M918" s="232"/>
      <c r="N918" s="232"/>
      <c r="O918" s="232"/>
      <c r="P918" s="232"/>
      <c r="Q918" s="232"/>
      <c r="R918" s="232"/>
      <c r="S918" s="232"/>
      <c r="T918" s="232"/>
      <c r="U918" s="232"/>
      <c r="V918" s="232"/>
      <c r="W918" s="232"/>
      <c r="X918" s="232"/>
      <c r="Y918" s="232"/>
      <c r="Z918" s="232"/>
    </row>
    <row r="919" spans="1:26" ht="12.75" customHeight="1" x14ac:dyDescent="0.25">
      <c r="A919" s="232"/>
      <c r="B919" s="232"/>
      <c r="C919" s="232"/>
      <c r="D919" s="232"/>
      <c r="E919" s="232"/>
      <c r="F919" s="232"/>
      <c r="G919" s="232"/>
      <c r="H919" s="232"/>
      <c r="I919" s="232"/>
      <c r="J919" s="232"/>
      <c r="K919" s="232"/>
      <c r="L919" s="232"/>
      <c r="M919" s="232"/>
      <c r="N919" s="232"/>
      <c r="O919" s="232"/>
      <c r="P919" s="232"/>
      <c r="Q919" s="232"/>
      <c r="R919" s="232"/>
      <c r="S919" s="232"/>
      <c r="T919" s="232"/>
      <c r="U919" s="232"/>
      <c r="V919" s="232"/>
      <c r="W919" s="232"/>
      <c r="X919" s="232"/>
      <c r="Y919" s="232"/>
      <c r="Z919" s="232"/>
    </row>
    <row r="920" spans="1:26" ht="12.75" customHeight="1" x14ac:dyDescent="0.25">
      <c r="A920" s="232"/>
      <c r="B920" s="232"/>
      <c r="C920" s="232"/>
      <c r="D920" s="232"/>
      <c r="E920" s="232"/>
      <c r="F920" s="232"/>
      <c r="G920" s="232"/>
      <c r="H920" s="232"/>
      <c r="I920" s="232"/>
      <c r="J920" s="232"/>
      <c r="K920" s="232"/>
      <c r="L920" s="232"/>
      <c r="M920" s="232"/>
      <c r="N920" s="232"/>
      <c r="O920" s="232"/>
      <c r="P920" s="232"/>
      <c r="Q920" s="232"/>
      <c r="R920" s="232"/>
      <c r="S920" s="232"/>
      <c r="T920" s="232"/>
      <c r="U920" s="232"/>
      <c r="V920" s="232"/>
      <c r="W920" s="232"/>
      <c r="X920" s="232"/>
      <c r="Y920" s="232"/>
      <c r="Z920" s="232"/>
    </row>
    <row r="921" spans="1:26" ht="12.75" customHeight="1" x14ac:dyDescent="0.25">
      <c r="A921" s="232"/>
      <c r="B921" s="232"/>
      <c r="C921" s="232"/>
      <c r="D921" s="232"/>
      <c r="E921" s="232"/>
      <c r="F921" s="232"/>
      <c r="G921" s="232"/>
      <c r="H921" s="232"/>
      <c r="I921" s="232"/>
      <c r="J921" s="232"/>
      <c r="K921" s="232"/>
      <c r="L921" s="232"/>
      <c r="M921" s="232"/>
      <c r="N921" s="232"/>
      <c r="O921" s="232"/>
      <c r="P921" s="232"/>
      <c r="Q921" s="232"/>
      <c r="R921" s="232"/>
      <c r="S921" s="232"/>
      <c r="T921" s="232"/>
      <c r="U921" s="232"/>
      <c r="V921" s="232"/>
      <c r="W921" s="232"/>
      <c r="X921" s="232"/>
      <c r="Y921" s="232"/>
      <c r="Z921" s="232"/>
    </row>
    <row r="922" spans="1:26" ht="12.75" customHeight="1" x14ac:dyDescent="0.25">
      <c r="A922" s="232"/>
      <c r="B922" s="232"/>
      <c r="C922" s="232"/>
      <c r="D922" s="232"/>
      <c r="E922" s="232"/>
      <c r="F922" s="232"/>
      <c r="G922" s="232"/>
      <c r="H922" s="232"/>
      <c r="I922" s="232"/>
      <c r="J922" s="232"/>
      <c r="K922" s="232"/>
      <c r="L922" s="232"/>
      <c r="M922" s="232"/>
      <c r="N922" s="232"/>
      <c r="O922" s="232"/>
      <c r="P922" s="232"/>
      <c r="Q922" s="232"/>
      <c r="R922" s="232"/>
      <c r="S922" s="232"/>
      <c r="T922" s="232"/>
      <c r="U922" s="232"/>
      <c r="V922" s="232"/>
      <c r="W922" s="232"/>
      <c r="X922" s="232"/>
      <c r="Y922" s="232"/>
      <c r="Z922" s="232"/>
    </row>
    <row r="923" spans="1:26" ht="12.75" customHeight="1" x14ac:dyDescent="0.25">
      <c r="A923" s="232"/>
      <c r="B923" s="232"/>
      <c r="C923" s="232"/>
      <c r="D923" s="232"/>
      <c r="E923" s="232"/>
      <c r="F923" s="232"/>
      <c r="G923" s="232"/>
      <c r="H923" s="232"/>
      <c r="I923" s="232"/>
      <c r="J923" s="232"/>
      <c r="K923" s="232"/>
      <c r="L923" s="232"/>
      <c r="M923" s="232"/>
      <c r="N923" s="232"/>
      <c r="O923" s="232"/>
      <c r="P923" s="232"/>
      <c r="Q923" s="232"/>
      <c r="R923" s="232"/>
      <c r="S923" s="232"/>
      <c r="T923" s="232"/>
      <c r="U923" s="232"/>
      <c r="V923" s="232"/>
      <c r="W923" s="232"/>
      <c r="X923" s="232"/>
      <c r="Y923" s="232"/>
      <c r="Z923" s="232"/>
    </row>
    <row r="924" spans="1:26" ht="12.75" customHeight="1" x14ac:dyDescent="0.25">
      <c r="A924" s="232"/>
      <c r="B924" s="232"/>
      <c r="C924" s="232"/>
      <c r="D924" s="232"/>
      <c r="E924" s="232"/>
      <c r="F924" s="232"/>
      <c r="G924" s="232"/>
      <c r="H924" s="232"/>
      <c r="I924" s="232"/>
      <c r="J924" s="232"/>
      <c r="K924" s="232"/>
      <c r="L924" s="232"/>
      <c r="M924" s="232"/>
      <c r="N924" s="232"/>
      <c r="O924" s="232"/>
      <c r="P924" s="232"/>
      <c r="Q924" s="232"/>
      <c r="R924" s="232"/>
      <c r="S924" s="232"/>
      <c r="T924" s="232"/>
      <c r="U924" s="232"/>
      <c r="V924" s="232"/>
      <c r="W924" s="232"/>
      <c r="X924" s="232"/>
      <c r="Y924" s="232"/>
      <c r="Z924" s="232"/>
    </row>
    <row r="925" spans="1:26" ht="12.75" customHeight="1" x14ac:dyDescent="0.25">
      <c r="A925" s="232"/>
      <c r="B925" s="232"/>
      <c r="C925" s="232"/>
      <c r="D925" s="232"/>
      <c r="E925" s="232"/>
      <c r="F925" s="232"/>
      <c r="G925" s="232"/>
      <c r="H925" s="232"/>
      <c r="I925" s="232"/>
      <c r="J925" s="232"/>
      <c r="K925" s="232"/>
      <c r="L925" s="232"/>
      <c r="M925" s="232"/>
      <c r="N925" s="232"/>
      <c r="O925" s="232"/>
      <c r="P925" s="232"/>
      <c r="Q925" s="232"/>
      <c r="R925" s="232"/>
      <c r="S925" s="232"/>
      <c r="T925" s="232"/>
      <c r="U925" s="232"/>
      <c r="V925" s="232"/>
      <c r="W925" s="232"/>
      <c r="X925" s="232"/>
      <c r="Y925" s="232"/>
      <c r="Z925" s="232"/>
    </row>
    <row r="926" spans="1:26" ht="12.75" customHeight="1" x14ac:dyDescent="0.25">
      <c r="A926" s="232"/>
      <c r="B926" s="232"/>
      <c r="C926" s="232"/>
      <c r="D926" s="232"/>
      <c r="E926" s="232"/>
      <c r="F926" s="232"/>
      <c r="G926" s="232"/>
      <c r="H926" s="232"/>
      <c r="I926" s="232"/>
      <c r="J926" s="232"/>
      <c r="K926" s="232"/>
      <c r="L926" s="232"/>
      <c r="M926" s="232"/>
      <c r="N926" s="232"/>
      <c r="O926" s="232"/>
      <c r="P926" s="232"/>
      <c r="Q926" s="232"/>
      <c r="R926" s="232"/>
      <c r="S926" s="232"/>
      <c r="T926" s="232"/>
      <c r="U926" s="232"/>
      <c r="V926" s="232"/>
      <c r="W926" s="232"/>
      <c r="X926" s="232"/>
      <c r="Y926" s="232"/>
      <c r="Z926" s="232"/>
    </row>
    <row r="927" spans="1:26" ht="12.75" customHeight="1" x14ac:dyDescent="0.25">
      <c r="A927" s="232"/>
      <c r="B927" s="232"/>
      <c r="C927" s="232"/>
      <c r="D927" s="232"/>
      <c r="E927" s="232"/>
      <c r="F927" s="232"/>
      <c r="G927" s="232"/>
      <c r="H927" s="232"/>
      <c r="I927" s="232"/>
      <c r="J927" s="232"/>
      <c r="K927" s="232"/>
      <c r="L927" s="232"/>
      <c r="M927" s="232"/>
      <c r="N927" s="232"/>
      <c r="O927" s="232"/>
      <c r="P927" s="232"/>
      <c r="Q927" s="232"/>
      <c r="R927" s="232"/>
      <c r="S927" s="232"/>
      <c r="T927" s="232"/>
      <c r="U927" s="232"/>
      <c r="V927" s="232"/>
      <c r="W927" s="232"/>
      <c r="X927" s="232"/>
      <c r="Y927" s="232"/>
      <c r="Z927" s="232"/>
    </row>
    <row r="928" spans="1:26" ht="12.75" customHeight="1" x14ac:dyDescent="0.25">
      <c r="A928" s="232"/>
      <c r="B928" s="232"/>
      <c r="C928" s="232"/>
      <c r="D928" s="232"/>
      <c r="E928" s="232"/>
      <c r="F928" s="232"/>
      <c r="G928" s="232"/>
      <c r="H928" s="232"/>
      <c r="I928" s="232"/>
      <c r="J928" s="232"/>
      <c r="K928" s="232"/>
      <c r="L928" s="232"/>
      <c r="M928" s="232"/>
      <c r="N928" s="232"/>
      <c r="O928" s="232"/>
      <c r="P928" s="232"/>
      <c r="Q928" s="232"/>
      <c r="R928" s="232"/>
      <c r="S928" s="232"/>
      <c r="T928" s="232"/>
      <c r="U928" s="232"/>
      <c r="V928" s="232"/>
      <c r="W928" s="232"/>
      <c r="X928" s="232"/>
      <c r="Y928" s="232"/>
      <c r="Z928" s="232"/>
    </row>
    <row r="929" spans="1:26" ht="12.75" customHeight="1" x14ac:dyDescent="0.25">
      <c r="A929" s="232"/>
      <c r="B929" s="232"/>
      <c r="C929" s="232"/>
      <c r="D929" s="232"/>
      <c r="E929" s="232"/>
      <c r="F929" s="232"/>
      <c r="G929" s="232"/>
      <c r="H929" s="232"/>
      <c r="I929" s="232"/>
      <c r="J929" s="232"/>
      <c r="K929" s="232"/>
      <c r="L929" s="232"/>
      <c r="M929" s="232"/>
      <c r="N929" s="232"/>
      <c r="O929" s="232"/>
      <c r="P929" s="232"/>
      <c r="Q929" s="232"/>
      <c r="R929" s="232"/>
      <c r="S929" s="232"/>
      <c r="T929" s="232"/>
      <c r="U929" s="232"/>
      <c r="V929" s="232"/>
      <c r="W929" s="232"/>
      <c r="X929" s="232"/>
      <c r="Y929" s="232"/>
      <c r="Z929" s="232"/>
    </row>
    <row r="930" spans="1:26" ht="12.75" customHeight="1" x14ac:dyDescent="0.25">
      <c r="A930" s="232"/>
      <c r="B930" s="232"/>
      <c r="C930" s="232"/>
      <c r="D930" s="232"/>
      <c r="E930" s="232"/>
      <c r="F930" s="232"/>
      <c r="G930" s="232"/>
      <c r="H930" s="232"/>
      <c r="I930" s="232"/>
      <c r="J930" s="232"/>
      <c r="K930" s="232"/>
      <c r="L930" s="232"/>
      <c r="M930" s="232"/>
      <c r="N930" s="232"/>
      <c r="O930" s="232"/>
      <c r="P930" s="232"/>
      <c r="Q930" s="232"/>
      <c r="R930" s="232"/>
      <c r="S930" s="232"/>
      <c r="T930" s="232"/>
      <c r="U930" s="232"/>
      <c r="V930" s="232"/>
      <c r="W930" s="232"/>
      <c r="X930" s="232"/>
      <c r="Y930" s="232"/>
      <c r="Z930" s="232"/>
    </row>
    <row r="931" spans="1:26" ht="12.75" customHeight="1" x14ac:dyDescent="0.25">
      <c r="A931" s="232"/>
      <c r="B931" s="232"/>
      <c r="C931" s="232"/>
      <c r="D931" s="232"/>
      <c r="E931" s="232"/>
      <c r="F931" s="232"/>
      <c r="G931" s="232"/>
      <c r="H931" s="232"/>
      <c r="I931" s="232"/>
      <c r="J931" s="232"/>
      <c r="K931" s="232"/>
      <c r="L931" s="232"/>
      <c r="M931" s="232"/>
      <c r="N931" s="232"/>
      <c r="O931" s="232"/>
      <c r="P931" s="232"/>
      <c r="Q931" s="232"/>
      <c r="R931" s="232"/>
      <c r="S931" s="232"/>
      <c r="T931" s="232"/>
      <c r="U931" s="232"/>
      <c r="V931" s="232"/>
      <c r="W931" s="232"/>
      <c r="X931" s="232"/>
      <c r="Y931" s="232"/>
      <c r="Z931" s="232"/>
    </row>
    <row r="932" spans="1:26" ht="12.75" customHeight="1" x14ac:dyDescent="0.25">
      <c r="A932" s="232"/>
      <c r="B932" s="232"/>
      <c r="C932" s="232"/>
      <c r="D932" s="232"/>
      <c r="E932" s="232"/>
      <c r="F932" s="232"/>
      <c r="G932" s="232"/>
      <c r="H932" s="232"/>
      <c r="I932" s="232"/>
      <c r="J932" s="232"/>
      <c r="K932" s="232"/>
      <c r="L932" s="232"/>
      <c r="M932" s="232"/>
      <c r="N932" s="232"/>
      <c r="O932" s="232"/>
      <c r="P932" s="232"/>
      <c r="Q932" s="232"/>
      <c r="R932" s="232"/>
      <c r="S932" s="232"/>
      <c r="T932" s="232"/>
      <c r="U932" s="232"/>
      <c r="V932" s="232"/>
      <c r="W932" s="232"/>
      <c r="X932" s="232"/>
      <c r="Y932" s="232"/>
      <c r="Z932" s="232"/>
    </row>
    <row r="933" spans="1:26" ht="12.75" customHeight="1" x14ac:dyDescent="0.25">
      <c r="A933" s="232"/>
      <c r="B933" s="232"/>
      <c r="C933" s="232"/>
      <c r="D933" s="232"/>
      <c r="E933" s="232"/>
      <c r="F933" s="232"/>
      <c r="G933" s="232"/>
      <c r="H933" s="232"/>
      <c r="I933" s="232"/>
      <c r="J933" s="232"/>
      <c r="K933" s="232"/>
      <c r="L933" s="232"/>
      <c r="M933" s="232"/>
      <c r="N933" s="232"/>
      <c r="O933" s="232"/>
      <c r="P933" s="232"/>
      <c r="Q933" s="232"/>
      <c r="R933" s="232"/>
      <c r="S933" s="232"/>
      <c r="T933" s="232"/>
      <c r="U933" s="232"/>
      <c r="V933" s="232"/>
      <c r="W933" s="232"/>
      <c r="X933" s="232"/>
      <c r="Y933" s="232"/>
      <c r="Z933" s="232"/>
    </row>
    <row r="934" spans="1:26" ht="12.75" customHeight="1" x14ac:dyDescent="0.25">
      <c r="A934" s="232"/>
      <c r="B934" s="232"/>
      <c r="C934" s="232"/>
      <c r="D934" s="232"/>
      <c r="E934" s="232"/>
      <c r="F934" s="232"/>
      <c r="G934" s="232"/>
      <c r="H934" s="232"/>
      <c r="I934" s="232"/>
      <c r="J934" s="232"/>
      <c r="K934" s="232"/>
      <c r="L934" s="232"/>
      <c r="M934" s="232"/>
      <c r="N934" s="232"/>
      <c r="O934" s="232"/>
      <c r="P934" s="232"/>
      <c r="Q934" s="232"/>
      <c r="R934" s="232"/>
      <c r="S934" s="232"/>
      <c r="T934" s="232"/>
      <c r="U934" s="232"/>
      <c r="V934" s="232"/>
      <c r="W934" s="232"/>
      <c r="X934" s="232"/>
      <c r="Y934" s="232"/>
      <c r="Z934" s="232"/>
    </row>
    <row r="935" spans="1:26" ht="12.75" customHeight="1" x14ac:dyDescent="0.25">
      <c r="A935" s="232"/>
      <c r="B935" s="232"/>
      <c r="C935" s="232"/>
      <c r="D935" s="232"/>
      <c r="E935" s="232"/>
      <c r="F935" s="232"/>
      <c r="G935" s="232"/>
      <c r="H935" s="232"/>
      <c r="I935" s="232"/>
      <c r="J935" s="232"/>
      <c r="K935" s="232"/>
      <c r="L935" s="232"/>
      <c r="M935" s="232"/>
      <c r="N935" s="232"/>
      <c r="O935" s="232"/>
      <c r="P935" s="232"/>
      <c r="Q935" s="232"/>
      <c r="R935" s="232"/>
      <c r="S935" s="232"/>
      <c r="T935" s="232"/>
      <c r="U935" s="232"/>
      <c r="V935" s="232"/>
      <c r="W935" s="232"/>
      <c r="X935" s="232"/>
      <c r="Y935" s="232"/>
      <c r="Z935" s="232"/>
    </row>
    <row r="936" spans="1:26" ht="12.75" customHeight="1" x14ac:dyDescent="0.25">
      <c r="A936" s="232"/>
      <c r="B936" s="232"/>
      <c r="C936" s="232"/>
      <c r="D936" s="232"/>
      <c r="E936" s="232"/>
      <c r="F936" s="232"/>
      <c r="G936" s="232"/>
      <c r="H936" s="232"/>
      <c r="I936" s="232"/>
      <c r="J936" s="232"/>
      <c r="K936" s="232"/>
      <c r="L936" s="232"/>
      <c r="M936" s="232"/>
      <c r="N936" s="232"/>
      <c r="O936" s="232"/>
      <c r="P936" s="232"/>
      <c r="Q936" s="232"/>
      <c r="R936" s="232"/>
      <c r="S936" s="232"/>
      <c r="T936" s="232"/>
      <c r="U936" s="232"/>
      <c r="V936" s="232"/>
      <c r="W936" s="232"/>
      <c r="X936" s="232"/>
      <c r="Y936" s="232"/>
      <c r="Z936" s="232"/>
    </row>
    <row r="937" spans="1:26" ht="12.75" customHeight="1" x14ac:dyDescent="0.25">
      <c r="A937" s="232"/>
      <c r="B937" s="232"/>
      <c r="C937" s="232"/>
      <c r="D937" s="232"/>
      <c r="E937" s="232"/>
      <c r="F937" s="232"/>
      <c r="G937" s="232"/>
      <c r="H937" s="232"/>
      <c r="I937" s="232"/>
      <c r="J937" s="232"/>
      <c r="K937" s="232"/>
      <c r="L937" s="232"/>
      <c r="M937" s="232"/>
      <c r="N937" s="232"/>
      <c r="O937" s="232"/>
      <c r="P937" s="232"/>
      <c r="Q937" s="232"/>
      <c r="R937" s="232"/>
      <c r="S937" s="232"/>
      <c r="T937" s="232"/>
      <c r="U937" s="232"/>
      <c r="V937" s="232"/>
      <c r="W937" s="232"/>
      <c r="X937" s="232"/>
      <c r="Y937" s="232"/>
      <c r="Z937" s="232"/>
    </row>
    <row r="938" spans="1:26" ht="12.75" customHeight="1" x14ac:dyDescent="0.25">
      <c r="A938" s="232"/>
      <c r="B938" s="232"/>
      <c r="C938" s="232"/>
      <c r="D938" s="232"/>
      <c r="E938" s="232"/>
      <c r="F938" s="232"/>
      <c r="G938" s="232"/>
      <c r="H938" s="232"/>
      <c r="I938" s="232"/>
      <c r="J938" s="232"/>
      <c r="K938" s="232"/>
      <c r="L938" s="232"/>
      <c r="M938" s="232"/>
      <c r="N938" s="232"/>
      <c r="O938" s="232"/>
      <c r="P938" s="232"/>
      <c r="Q938" s="232"/>
      <c r="R938" s="232"/>
      <c r="S938" s="232"/>
      <c r="T938" s="232"/>
      <c r="U938" s="232"/>
      <c r="V938" s="232"/>
      <c r="W938" s="232"/>
      <c r="X938" s="232"/>
      <c r="Y938" s="232"/>
      <c r="Z938" s="232"/>
    </row>
    <row r="939" spans="1:26" ht="12.75" customHeight="1" x14ac:dyDescent="0.25">
      <c r="A939" s="232"/>
      <c r="B939" s="232"/>
      <c r="C939" s="232"/>
      <c r="D939" s="232"/>
      <c r="E939" s="232"/>
      <c r="F939" s="232"/>
      <c r="G939" s="232"/>
      <c r="H939" s="232"/>
      <c r="I939" s="232"/>
      <c r="J939" s="232"/>
      <c r="K939" s="232"/>
      <c r="L939" s="232"/>
      <c r="M939" s="232"/>
      <c r="N939" s="232"/>
      <c r="O939" s="232"/>
      <c r="P939" s="232"/>
      <c r="Q939" s="232"/>
      <c r="R939" s="232"/>
      <c r="S939" s="232"/>
      <c r="T939" s="232"/>
      <c r="U939" s="232"/>
      <c r="V939" s="232"/>
      <c r="W939" s="232"/>
      <c r="X939" s="232"/>
      <c r="Y939" s="232"/>
      <c r="Z939" s="232"/>
    </row>
    <row r="940" spans="1:26" ht="12.75" customHeight="1" x14ac:dyDescent="0.25">
      <c r="A940" s="232"/>
      <c r="B940" s="232"/>
      <c r="C940" s="232"/>
      <c r="D940" s="232"/>
      <c r="E940" s="232"/>
      <c r="F940" s="232"/>
      <c r="G940" s="232"/>
      <c r="H940" s="232"/>
      <c r="I940" s="232"/>
      <c r="J940" s="232"/>
      <c r="K940" s="232"/>
      <c r="L940" s="232"/>
      <c r="M940" s="232"/>
      <c r="N940" s="232"/>
      <c r="O940" s="232"/>
      <c r="P940" s="232"/>
      <c r="Q940" s="232"/>
      <c r="R940" s="232"/>
      <c r="S940" s="232"/>
      <c r="T940" s="232"/>
      <c r="U940" s="232"/>
      <c r="V940" s="232"/>
      <c r="W940" s="232"/>
      <c r="X940" s="232"/>
      <c r="Y940" s="232"/>
      <c r="Z940" s="232"/>
    </row>
    <row r="941" spans="1:26" ht="12.75" customHeight="1" x14ac:dyDescent="0.25">
      <c r="A941" s="232"/>
      <c r="B941" s="232"/>
      <c r="C941" s="232"/>
      <c r="D941" s="232"/>
      <c r="E941" s="232"/>
      <c r="F941" s="232"/>
      <c r="G941" s="232"/>
      <c r="H941" s="232"/>
      <c r="I941" s="232"/>
      <c r="J941" s="232"/>
      <c r="K941" s="232"/>
      <c r="L941" s="232"/>
      <c r="M941" s="232"/>
      <c r="N941" s="232"/>
      <c r="O941" s="232"/>
      <c r="P941" s="232"/>
      <c r="Q941" s="232"/>
      <c r="R941" s="232"/>
      <c r="S941" s="232"/>
      <c r="T941" s="232"/>
      <c r="U941" s="232"/>
      <c r="V941" s="232"/>
      <c r="W941" s="232"/>
      <c r="X941" s="232"/>
      <c r="Y941" s="232"/>
      <c r="Z941" s="232"/>
    </row>
    <row r="942" spans="1:26" ht="12.75" customHeight="1" x14ac:dyDescent="0.25">
      <c r="A942" s="232"/>
      <c r="B942" s="232"/>
      <c r="C942" s="232"/>
      <c r="D942" s="232"/>
      <c r="E942" s="232"/>
      <c r="F942" s="232"/>
      <c r="G942" s="232"/>
      <c r="H942" s="232"/>
      <c r="I942" s="232"/>
      <c r="J942" s="232"/>
      <c r="K942" s="232"/>
      <c r="L942" s="232"/>
      <c r="M942" s="232"/>
      <c r="N942" s="232"/>
      <c r="O942" s="232"/>
      <c r="P942" s="232"/>
      <c r="Q942" s="232"/>
      <c r="R942" s="232"/>
      <c r="S942" s="232"/>
      <c r="T942" s="232"/>
      <c r="U942" s="232"/>
      <c r="V942" s="232"/>
      <c r="W942" s="232"/>
      <c r="X942" s="232"/>
      <c r="Y942" s="232"/>
      <c r="Z942" s="232"/>
    </row>
    <row r="943" spans="1:26" ht="12.75" customHeight="1" x14ac:dyDescent="0.25">
      <c r="A943" s="232"/>
      <c r="B943" s="232"/>
      <c r="C943" s="232"/>
      <c r="D943" s="232"/>
      <c r="E943" s="232"/>
      <c r="F943" s="232"/>
      <c r="G943" s="232"/>
      <c r="H943" s="232"/>
      <c r="I943" s="232"/>
      <c r="J943" s="232"/>
      <c r="K943" s="232"/>
      <c r="L943" s="232"/>
      <c r="M943" s="232"/>
      <c r="N943" s="232"/>
      <c r="O943" s="232"/>
      <c r="P943" s="232"/>
      <c r="Q943" s="232"/>
      <c r="R943" s="232"/>
      <c r="S943" s="232"/>
      <c r="T943" s="232"/>
      <c r="U943" s="232"/>
      <c r="V943" s="232"/>
      <c r="W943" s="232"/>
      <c r="X943" s="232"/>
      <c r="Y943" s="232"/>
      <c r="Z943" s="232"/>
    </row>
    <row r="944" spans="1:26" ht="12.75" customHeight="1" x14ac:dyDescent="0.25">
      <c r="A944" s="232"/>
      <c r="B944" s="232"/>
      <c r="C944" s="232"/>
      <c r="D944" s="232"/>
      <c r="E944" s="232"/>
      <c r="F944" s="232"/>
      <c r="G944" s="232"/>
      <c r="H944" s="232"/>
      <c r="I944" s="232"/>
      <c r="J944" s="232"/>
      <c r="K944" s="232"/>
      <c r="L944" s="232"/>
      <c r="M944" s="232"/>
      <c r="N944" s="232"/>
      <c r="O944" s="232"/>
      <c r="P944" s="232"/>
      <c r="Q944" s="232"/>
      <c r="R944" s="232"/>
      <c r="S944" s="232"/>
      <c r="T944" s="232"/>
      <c r="U944" s="232"/>
      <c r="V944" s="232"/>
      <c r="W944" s="232"/>
      <c r="X944" s="232"/>
      <c r="Y944" s="232"/>
      <c r="Z944" s="232"/>
    </row>
    <row r="945" spans="1:26" ht="12.75" customHeight="1" x14ac:dyDescent="0.25">
      <c r="A945" s="232"/>
      <c r="B945" s="232"/>
      <c r="C945" s="232"/>
      <c r="D945" s="232"/>
      <c r="E945" s="232"/>
      <c r="F945" s="232"/>
      <c r="G945" s="232"/>
      <c r="H945" s="232"/>
      <c r="I945" s="232"/>
      <c r="J945" s="232"/>
      <c r="K945" s="232"/>
      <c r="L945" s="232"/>
      <c r="M945" s="232"/>
      <c r="N945" s="232"/>
      <c r="O945" s="232"/>
      <c r="P945" s="232"/>
      <c r="Q945" s="232"/>
      <c r="R945" s="232"/>
      <c r="S945" s="232"/>
      <c r="T945" s="232"/>
      <c r="U945" s="232"/>
      <c r="V945" s="232"/>
      <c r="W945" s="232"/>
      <c r="X945" s="232"/>
      <c r="Y945" s="232"/>
      <c r="Z945" s="232"/>
    </row>
    <row r="946" spans="1:26" ht="12.75" customHeight="1" x14ac:dyDescent="0.25">
      <c r="A946" s="232"/>
      <c r="B946" s="232"/>
      <c r="C946" s="232"/>
      <c r="D946" s="232"/>
      <c r="E946" s="232"/>
      <c r="F946" s="232"/>
      <c r="G946" s="232"/>
      <c r="H946" s="232"/>
      <c r="I946" s="232"/>
      <c r="J946" s="232"/>
      <c r="K946" s="232"/>
      <c r="L946" s="232"/>
      <c r="M946" s="232"/>
      <c r="N946" s="232"/>
      <c r="O946" s="232"/>
      <c r="P946" s="232"/>
      <c r="Q946" s="232"/>
      <c r="R946" s="232"/>
      <c r="S946" s="232"/>
      <c r="T946" s="232"/>
      <c r="U946" s="232"/>
      <c r="V946" s="232"/>
      <c r="W946" s="232"/>
      <c r="X946" s="232"/>
      <c r="Y946" s="232"/>
      <c r="Z946" s="232"/>
    </row>
    <row r="947" spans="1:26" ht="12.75" customHeight="1" x14ac:dyDescent="0.25">
      <c r="A947" s="232"/>
      <c r="B947" s="232"/>
      <c r="C947" s="232"/>
      <c r="D947" s="232"/>
      <c r="E947" s="232"/>
      <c r="F947" s="232"/>
      <c r="G947" s="232"/>
      <c r="H947" s="232"/>
      <c r="I947" s="232"/>
      <c r="J947" s="232"/>
      <c r="K947" s="232"/>
      <c r="L947" s="232"/>
      <c r="M947" s="232"/>
      <c r="N947" s="232"/>
      <c r="O947" s="232"/>
      <c r="P947" s="232"/>
      <c r="Q947" s="232"/>
      <c r="R947" s="232"/>
      <c r="S947" s="232"/>
      <c r="T947" s="232"/>
      <c r="U947" s="232"/>
      <c r="V947" s="232"/>
      <c r="W947" s="232"/>
      <c r="X947" s="232"/>
      <c r="Y947" s="232"/>
      <c r="Z947" s="232"/>
    </row>
    <row r="948" spans="1:26" ht="12.75" customHeight="1" x14ac:dyDescent="0.25">
      <c r="A948" s="232"/>
      <c r="B948" s="232"/>
      <c r="C948" s="232"/>
      <c r="D948" s="232"/>
      <c r="E948" s="232"/>
      <c r="F948" s="232"/>
      <c r="G948" s="232"/>
      <c r="H948" s="232"/>
      <c r="I948" s="232"/>
      <c r="J948" s="232"/>
      <c r="K948" s="232"/>
      <c r="L948" s="232"/>
      <c r="M948" s="232"/>
      <c r="N948" s="232"/>
      <c r="O948" s="232"/>
      <c r="P948" s="232"/>
      <c r="Q948" s="232"/>
      <c r="R948" s="232"/>
      <c r="S948" s="232"/>
      <c r="T948" s="232"/>
      <c r="U948" s="232"/>
      <c r="V948" s="232"/>
      <c r="W948" s="232"/>
      <c r="X948" s="232"/>
      <c r="Y948" s="232"/>
      <c r="Z948" s="232"/>
    </row>
    <row r="949" spans="1:26" ht="12.75" customHeight="1" x14ac:dyDescent="0.25">
      <c r="A949" s="232"/>
      <c r="B949" s="232"/>
      <c r="C949" s="232"/>
      <c r="D949" s="232"/>
      <c r="E949" s="232"/>
      <c r="F949" s="232"/>
      <c r="G949" s="232"/>
      <c r="H949" s="232"/>
      <c r="I949" s="232"/>
      <c r="J949" s="232"/>
      <c r="K949" s="232"/>
      <c r="L949" s="232"/>
      <c r="M949" s="232"/>
      <c r="N949" s="232"/>
      <c r="O949" s="232"/>
      <c r="P949" s="232"/>
      <c r="Q949" s="232"/>
      <c r="R949" s="232"/>
      <c r="S949" s="232"/>
      <c r="T949" s="232"/>
      <c r="U949" s="232"/>
      <c r="V949" s="232"/>
      <c r="W949" s="232"/>
      <c r="X949" s="232"/>
      <c r="Y949" s="232"/>
      <c r="Z949" s="232"/>
    </row>
    <row r="950" spans="1:26" ht="12.75" customHeight="1" x14ac:dyDescent="0.25">
      <c r="A950" s="232"/>
      <c r="B950" s="232"/>
      <c r="C950" s="232"/>
      <c r="D950" s="232"/>
      <c r="E950" s="232"/>
      <c r="F950" s="232"/>
      <c r="G950" s="232"/>
      <c r="H950" s="232"/>
      <c r="I950" s="232"/>
      <c r="J950" s="232"/>
      <c r="K950" s="232"/>
      <c r="L950" s="232"/>
      <c r="M950" s="232"/>
      <c r="N950" s="232"/>
      <c r="O950" s="232"/>
      <c r="P950" s="232"/>
      <c r="Q950" s="232"/>
      <c r="R950" s="232"/>
      <c r="S950" s="232"/>
      <c r="T950" s="232"/>
      <c r="U950" s="232"/>
      <c r="V950" s="232"/>
      <c r="W950" s="232"/>
      <c r="X950" s="232"/>
      <c r="Y950" s="232"/>
      <c r="Z950" s="232"/>
    </row>
    <row r="951" spans="1:26" ht="12.75" customHeight="1" x14ac:dyDescent="0.25">
      <c r="A951" s="232"/>
      <c r="B951" s="232"/>
      <c r="C951" s="232"/>
      <c r="D951" s="232"/>
      <c r="E951" s="232"/>
      <c r="F951" s="232"/>
      <c r="G951" s="232"/>
      <c r="H951" s="232"/>
      <c r="I951" s="232"/>
      <c r="J951" s="232"/>
      <c r="K951" s="232"/>
      <c r="L951" s="232"/>
      <c r="M951" s="232"/>
      <c r="N951" s="232"/>
      <c r="O951" s="232"/>
      <c r="P951" s="232"/>
      <c r="Q951" s="232"/>
      <c r="R951" s="232"/>
      <c r="S951" s="232"/>
      <c r="T951" s="232"/>
      <c r="U951" s="232"/>
      <c r="V951" s="232"/>
      <c r="W951" s="232"/>
      <c r="X951" s="232"/>
      <c r="Y951" s="232"/>
      <c r="Z951" s="232"/>
    </row>
    <row r="952" spans="1:26" ht="12.75" customHeight="1" x14ac:dyDescent="0.25">
      <c r="A952" s="232"/>
      <c r="B952" s="232"/>
      <c r="C952" s="232"/>
      <c r="D952" s="232"/>
      <c r="E952" s="232"/>
      <c r="F952" s="232"/>
      <c r="G952" s="232"/>
      <c r="H952" s="232"/>
      <c r="I952" s="232"/>
      <c r="J952" s="232"/>
      <c r="K952" s="232"/>
      <c r="L952" s="232"/>
      <c r="M952" s="232"/>
      <c r="N952" s="232"/>
      <c r="O952" s="232"/>
      <c r="P952" s="232"/>
      <c r="Q952" s="232"/>
      <c r="R952" s="232"/>
      <c r="S952" s="232"/>
      <c r="T952" s="232"/>
      <c r="U952" s="232"/>
      <c r="V952" s="232"/>
      <c r="W952" s="232"/>
      <c r="X952" s="232"/>
      <c r="Y952" s="232"/>
      <c r="Z952" s="232"/>
    </row>
    <row r="953" spans="1:26" ht="12.75" customHeight="1" x14ac:dyDescent="0.25">
      <c r="A953" s="232"/>
      <c r="B953" s="232"/>
      <c r="C953" s="232"/>
      <c r="D953" s="232"/>
      <c r="E953" s="232"/>
      <c r="F953" s="232"/>
      <c r="G953" s="232"/>
      <c r="H953" s="232"/>
      <c r="I953" s="232"/>
      <c r="J953" s="232"/>
      <c r="K953" s="232"/>
      <c r="L953" s="232"/>
      <c r="M953" s="232"/>
      <c r="N953" s="232"/>
      <c r="O953" s="232"/>
      <c r="P953" s="232"/>
      <c r="Q953" s="232"/>
      <c r="R953" s="232"/>
      <c r="S953" s="232"/>
      <c r="T953" s="232"/>
      <c r="U953" s="232"/>
      <c r="V953" s="232"/>
      <c r="W953" s="232"/>
      <c r="X953" s="232"/>
      <c r="Y953" s="232"/>
      <c r="Z953" s="232"/>
    </row>
    <row r="954" spans="1:26" ht="12.75" customHeight="1" x14ac:dyDescent="0.25">
      <c r="A954" s="232"/>
      <c r="B954" s="232"/>
      <c r="C954" s="232"/>
      <c r="D954" s="232"/>
      <c r="E954" s="232"/>
      <c r="F954" s="232"/>
      <c r="G954" s="232"/>
      <c r="H954" s="232"/>
      <c r="I954" s="232"/>
      <c r="J954" s="232"/>
      <c r="K954" s="232"/>
      <c r="L954" s="232"/>
      <c r="M954" s="232"/>
      <c r="N954" s="232"/>
      <c r="O954" s="232"/>
      <c r="P954" s="232"/>
      <c r="Q954" s="232"/>
      <c r="R954" s="232"/>
      <c r="S954" s="232"/>
      <c r="T954" s="232"/>
      <c r="U954" s="232"/>
      <c r="V954" s="232"/>
      <c r="W954" s="232"/>
      <c r="X954" s="232"/>
      <c r="Y954" s="232"/>
      <c r="Z954" s="232"/>
    </row>
    <row r="955" spans="1:26" ht="12.75" customHeight="1" x14ac:dyDescent="0.25">
      <c r="A955" s="232"/>
      <c r="B955" s="232"/>
      <c r="C955" s="232"/>
      <c r="D955" s="232"/>
      <c r="E955" s="232"/>
      <c r="F955" s="232"/>
      <c r="G955" s="232"/>
      <c r="H955" s="232"/>
      <c r="I955" s="232"/>
      <c r="J955" s="232"/>
      <c r="K955" s="232"/>
      <c r="L955" s="232"/>
      <c r="M955" s="232"/>
      <c r="N955" s="232"/>
      <c r="O955" s="232"/>
      <c r="P955" s="232"/>
      <c r="Q955" s="232"/>
      <c r="R955" s="232"/>
      <c r="S955" s="232"/>
      <c r="T955" s="232"/>
      <c r="U955" s="232"/>
      <c r="V955" s="232"/>
      <c r="W955" s="232"/>
      <c r="X955" s="232"/>
      <c r="Y955" s="232"/>
      <c r="Z955" s="232"/>
    </row>
    <row r="956" spans="1:26" ht="12.75" customHeight="1" x14ac:dyDescent="0.25">
      <c r="A956" s="232"/>
      <c r="B956" s="232"/>
      <c r="C956" s="232"/>
      <c r="D956" s="232"/>
      <c r="E956" s="232"/>
      <c r="F956" s="232"/>
      <c r="G956" s="232"/>
      <c r="H956" s="232"/>
      <c r="I956" s="232"/>
      <c r="J956" s="232"/>
      <c r="K956" s="232"/>
      <c r="L956" s="232"/>
      <c r="M956" s="232"/>
      <c r="N956" s="232"/>
      <c r="O956" s="232"/>
      <c r="P956" s="232"/>
      <c r="Q956" s="232"/>
      <c r="R956" s="232"/>
      <c r="S956" s="232"/>
      <c r="T956" s="232"/>
      <c r="U956" s="232"/>
      <c r="V956" s="232"/>
      <c r="W956" s="232"/>
      <c r="X956" s="232"/>
      <c r="Y956" s="232"/>
      <c r="Z956" s="232"/>
    </row>
    <row r="957" spans="1:26" ht="12.75" customHeight="1" x14ac:dyDescent="0.25">
      <c r="A957" s="232"/>
      <c r="B957" s="232"/>
      <c r="C957" s="232"/>
      <c r="D957" s="232"/>
      <c r="E957" s="232"/>
      <c r="F957" s="232"/>
      <c r="G957" s="232"/>
      <c r="H957" s="232"/>
      <c r="I957" s="232"/>
      <c r="J957" s="232"/>
      <c r="K957" s="232"/>
      <c r="L957" s="232"/>
      <c r="M957" s="232"/>
      <c r="N957" s="232"/>
      <c r="O957" s="232"/>
      <c r="P957" s="232"/>
      <c r="Q957" s="232"/>
      <c r="R957" s="232"/>
      <c r="S957" s="232"/>
      <c r="T957" s="232"/>
      <c r="U957" s="232"/>
      <c r="V957" s="232"/>
      <c r="W957" s="232"/>
      <c r="X957" s="232"/>
      <c r="Y957" s="232"/>
      <c r="Z957" s="232"/>
    </row>
    <row r="958" spans="1:26" ht="12.75" customHeight="1" x14ac:dyDescent="0.25">
      <c r="A958" s="232"/>
      <c r="B958" s="232"/>
      <c r="C958" s="232"/>
      <c r="D958" s="232"/>
      <c r="E958" s="232"/>
      <c r="F958" s="232"/>
      <c r="G958" s="232"/>
      <c r="H958" s="232"/>
      <c r="I958" s="232"/>
      <c r="J958" s="232"/>
      <c r="K958" s="232"/>
      <c r="L958" s="232"/>
      <c r="M958" s="232"/>
      <c r="N958" s="232"/>
      <c r="O958" s="232"/>
      <c r="P958" s="232"/>
      <c r="Q958" s="232"/>
      <c r="R958" s="232"/>
      <c r="S958" s="232"/>
      <c r="T958" s="232"/>
      <c r="U958" s="232"/>
      <c r="V958" s="232"/>
      <c r="W958" s="232"/>
      <c r="X958" s="232"/>
      <c r="Y958" s="232"/>
      <c r="Z958" s="232"/>
    </row>
    <row r="959" spans="1:26" ht="12.75" customHeight="1" x14ac:dyDescent="0.25">
      <c r="A959" s="232"/>
      <c r="B959" s="232"/>
      <c r="C959" s="232"/>
      <c r="D959" s="232"/>
      <c r="E959" s="232"/>
      <c r="F959" s="232"/>
      <c r="G959" s="232"/>
      <c r="H959" s="232"/>
      <c r="I959" s="232"/>
      <c r="J959" s="232"/>
      <c r="K959" s="232"/>
      <c r="L959" s="232"/>
      <c r="M959" s="232"/>
      <c r="N959" s="232"/>
      <c r="O959" s="232"/>
      <c r="P959" s="232"/>
      <c r="Q959" s="232"/>
      <c r="R959" s="232"/>
      <c r="S959" s="232"/>
      <c r="T959" s="232"/>
      <c r="U959" s="232"/>
      <c r="V959" s="232"/>
      <c r="W959" s="232"/>
      <c r="X959" s="232"/>
      <c r="Y959" s="232"/>
      <c r="Z959" s="232"/>
    </row>
    <row r="960" spans="1:26" ht="12.75" customHeight="1" x14ac:dyDescent="0.25">
      <c r="A960" s="232"/>
      <c r="B960" s="232"/>
      <c r="C960" s="232"/>
      <c r="D960" s="232"/>
      <c r="E960" s="232"/>
      <c r="F960" s="232"/>
      <c r="G960" s="232"/>
      <c r="H960" s="232"/>
      <c r="I960" s="232"/>
      <c r="J960" s="232"/>
      <c r="K960" s="232"/>
      <c r="L960" s="232"/>
      <c r="M960" s="232"/>
      <c r="N960" s="232"/>
      <c r="O960" s="232"/>
      <c r="P960" s="232"/>
      <c r="Q960" s="232"/>
      <c r="R960" s="232"/>
      <c r="S960" s="232"/>
      <c r="T960" s="232"/>
      <c r="U960" s="232"/>
      <c r="V960" s="232"/>
      <c r="W960" s="232"/>
      <c r="X960" s="232"/>
      <c r="Y960" s="232"/>
      <c r="Z960" s="232"/>
    </row>
    <row r="961" spans="1:26" ht="12.75" customHeight="1" x14ac:dyDescent="0.25">
      <c r="A961" s="232"/>
      <c r="B961" s="232"/>
      <c r="C961" s="232"/>
      <c r="D961" s="232"/>
      <c r="E961" s="232"/>
      <c r="F961" s="232"/>
      <c r="G961" s="232"/>
      <c r="H961" s="232"/>
      <c r="I961" s="232"/>
      <c r="J961" s="232"/>
      <c r="K961" s="232"/>
      <c r="L961" s="232"/>
      <c r="M961" s="232"/>
      <c r="N961" s="232"/>
      <c r="O961" s="232"/>
      <c r="P961" s="232"/>
      <c r="Q961" s="232"/>
      <c r="R961" s="232"/>
      <c r="S961" s="232"/>
      <c r="T961" s="232"/>
      <c r="U961" s="232"/>
      <c r="V961" s="232"/>
      <c r="W961" s="232"/>
      <c r="X961" s="232"/>
      <c r="Y961" s="232"/>
      <c r="Z961" s="232"/>
    </row>
    <row r="962" spans="1:26" ht="12.75" customHeight="1" x14ac:dyDescent="0.25">
      <c r="A962" s="232"/>
      <c r="B962" s="232"/>
      <c r="C962" s="232"/>
      <c r="D962" s="232"/>
      <c r="E962" s="232"/>
      <c r="F962" s="232"/>
      <c r="G962" s="232"/>
      <c r="H962" s="232"/>
      <c r="I962" s="232"/>
      <c r="J962" s="232"/>
      <c r="K962" s="232"/>
      <c r="L962" s="232"/>
      <c r="M962" s="232"/>
      <c r="N962" s="232"/>
      <c r="O962" s="232"/>
      <c r="P962" s="232"/>
      <c r="Q962" s="232"/>
      <c r="R962" s="232"/>
      <c r="S962" s="232"/>
      <c r="T962" s="232"/>
      <c r="U962" s="232"/>
      <c r="V962" s="232"/>
      <c r="W962" s="232"/>
      <c r="X962" s="232"/>
      <c r="Y962" s="232"/>
      <c r="Z962" s="232"/>
    </row>
    <row r="963" spans="1:26" ht="12.75" customHeight="1" x14ac:dyDescent="0.25">
      <c r="A963" s="232"/>
      <c r="B963" s="232"/>
      <c r="C963" s="232"/>
      <c r="D963" s="232"/>
      <c r="E963" s="232"/>
      <c r="F963" s="232"/>
      <c r="G963" s="232"/>
      <c r="H963" s="232"/>
      <c r="I963" s="232"/>
      <c r="J963" s="232"/>
      <c r="K963" s="232"/>
      <c r="L963" s="232"/>
      <c r="M963" s="232"/>
      <c r="N963" s="232"/>
      <c r="O963" s="232"/>
      <c r="P963" s="232"/>
      <c r="Q963" s="232"/>
      <c r="R963" s="232"/>
      <c r="S963" s="232"/>
      <c r="T963" s="232"/>
      <c r="U963" s="232"/>
      <c r="V963" s="232"/>
      <c r="W963" s="232"/>
      <c r="X963" s="232"/>
      <c r="Y963" s="232"/>
      <c r="Z963" s="232"/>
    </row>
    <row r="964" spans="1:26" ht="12.75" customHeight="1" x14ac:dyDescent="0.25">
      <c r="A964" s="232"/>
      <c r="B964" s="232"/>
      <c r="C964" s="232"/>
      <c r="D964" s="232"/>
      <c r="E964" s="232"/>
      <c r="F964" s="232"/>
      <c r="G964" s="232"/>
      <c r="H964" s="232"/>
      <c r="I964" s="232"/>
      <c r="J964" s="232"/>
      <c r="K964" s="232"/>
      <c r="L964" s="232"/>
      <c r="M964" s="232"/>
      <c r="N964" s="232"/>
      <c r="O964" s="232"/>
      <c r="P964" s="232"/>
      <c r="Q964" s="232"/>
      <c r="R964" s="232"/>
      <c r="S964" s="232"/>
      <c r="T964" s="232"/>
      <c r="U964" s="232"/>
      <c r="V964" s="232"/>
      <c r="W964" s="232"/>
      <c r="X964" s="232"/>
      <c r="Y964" s="232"/>
      <c r="Z964" s="232"/>
    </row>
    <row r="965" spans="1:26" ht="12.75" customHeight="1" x14ac:dyDescent="0.25">
      <c r="A965" s="232"/>
      <c r="B965" s="232"/>
      <c r="C965" s="232"/>
      <c r="D965" s="232"/>
      <c r="E965" s="232"/>
      <c r="F965" s="232"/>
      <c r="G965" s="232"/>
      <c r="H965" s="232"/>
      <c r="I965" s="232"/>
      <c r="J965" s="232"/>
      <c r="K965" s="232"/>
      <c r="L965" s="232"/>
      <c r="M965" s="232"/>
      <c r="N965" s="232"/>
      <c r="O965" s="232"/>
      <c r="P965" s="232"/>
      <c r="Q965" s="232"/>
      <c r="R965" s="232"/>
      <c r="S965" s="232"/>
      <c r="T965" s="232"/>
      <c r="U965" s="232"/>
      <c r="V965" s="232"/>
      <c r="W965" s="232"/>
      <c r="X965" s="232"/>
      <c r="Y965" s="232"/>
      <c r="Z965" s="232"/>
    </row>
    <row r="966" spans="1:26" ht="12.75" customHeight="1" x14ac:dyDescent="0.25">
      <c r="A966" s="232"/>
      <c r="B966" s="232"/>
      <c r="C966" s="232"/>
      <c r="D966" s="232"/>
      <c r="E966" s="232"/>
      <c r="F966" s="232"/>
      <c r="G966" s="232"/>
      <c r="H966" s="232"/>
      <c r="I966" s="232"/>
      <c r="J966" s="232"/>
      <c r="K966" s="232"/>
      <c r="L966" s="232"/>
      <c r="M966" s="232"/>
      <c r="N966" s="232"/>
      <c r="O966" s="232"/>
      <c r="P966" s="232"/>
      <c r="Q966" s="232"/>
      <c r="R966" s="232"/>
      <c r="S966" s="232"/>
      <c r="T966" s="232"/>
      <c r="U966" s="232"/>
      <c r="V966" s="232"/>
      <c r="W966" s="232"/>
      <c r="X966" s="232"/>
      <c r="Y966" s="232"/>
      <c r="Z966" s="232"/>
    </row>
    <row r="967" spans="1:26" ht="12.75" customHeight="1" x14ac:dyDescent="0.25">
      <c r="A967" s="232"/>
      <c r="B967" s="232"/>
      <c r="C967" s="232"/>
      <c r="D967" s="232"/>
      <c r="E967" s="232"/>
      <c r="F967" s="232"/>
      <c r="G967" s="232"/>
      <c r="H967" s="232"/>
      <c r="I967" s="232"/>
      <c r="J967" s="232"/>
      <c r="K967" s="232"/>
      <c r="L967" s="232"/>
      <c r="M967" s="232"/>
      <c r="N967" s="232"/>
      <c r="O967" s="232"/>
      <c r="P967" s="232"/>
      <c r="Q967" s="232"/>
      <c r="R967" s="232"/>
      <c r="S967" s="232"/>
      <c r="T967" s="232"/>
      <c r="U967" s="232"/>
      <c r="V967" s="232"/>
      <c r="W967" s="232"/>
      <c r="X967" s="232"/>
      <c r="Y967" s="232"/>
      <c r="Z967" s="232"/>
    </row>
    <row r="968" spans="1:26" ht="12.75" customHeight="1" x14ac:dyDescent="0.25">
      <c r="A968" s="232"/>
      <c r="B968" s="232"/>
      <c r="C968" s="232"/>
      <c r="D968" s="232"/>
      <c r="E968" s="232"/>
      <c r="F968" s="232"/>
      <c r="G968" s="232"/>
      <c r="H968" s="232"/>
      <c r="I968" s="232"/>
      <c r="J968" s="232"/>
      <c r="K968" s="232"/>
      <c r="L968" s="232"/>
      <c r="M968" s="232"/>
      <c r="N968" s="232"/>
      <c r="O968" s="232"/>
      <c r="P968" s="232"/>
      <c r="Q968" s="232"/>
      <c r="R968" s="232"/>
      <c r="S968" s="232"/>
      <c r="T968" s="232"/>
      <c r="U968" s="232"/>
      <c r="V968" s="232"/>
      <c r="W968" s="232"/>
      <c r="X968" s="232"/>
      <c r="Y968" s="232"/>
      <c r="Z968" s="232"/>
    </row>
    <row r="969" spans="1:26" ht="12.75" customHeight="1" x14ac:dyDescent="0.25">
      <c r="A969" s="232"/>
      <c r="B969" s="232"/>
      <c r="C969" s="232"/>
      <c r="D969" s="232"/>
      <c r="E969" s="232"/>
      <c r="F969" s="232"/>
      <c r="G969" s="232"/>
      <c r="H969" s="232"/>
      <c r="I969" s="232"/>
      <c r="J969" s="232"/>
      <c r="K969" s="232"/>
      <c r="L969" s="232"/>
      <c r="M969" s="232"/>
      <c r="N969" s="232"/>
      <c r="O969" s="232"/>
      <c r="P969" s="232"/>
      <c r="Q969" s="232"/>
      <c r="R969" s="232"/>
      <c r="S969" s="232"/>
      <c r="T969" s="232"/>
      <c r="U969" s="232"/>
      <c r="V969" s="232"/>
      <c r="W969" s="232"/>
      <c r="X969" s="232"/>
      <c r="Y969" s="232"/>
      <c r="Z969" s="232"/>
    </row>
    <row r="970" spans="1:26" ht="12.75" customHeight="1" x14ac:dyDescent="0.25">
      <c r="A970" s="232"/>
      <c r="B970" s="232"/>
      <c r="C970" s="232"/>
      <c r="D970" s="232"/>
      <c r="E970" s="232"/>
      <c r="F970" s="232"/>
      <c r="G970" s="232"/>
      <c r="H970" s="232"/>
      <c r="I970" s="232"/>
      <c r="J970" s="232"/>
      <c r="K970" s="232"/>
      <c r="L970" s="232"/>
      <c r="M970" s="232"/>
      <c r="N970" s="232"/>
      <c r="O970" s="232"/>
      <c r="P970" s="232"/>
      <c r="Q970" s="232"/>
      <c r="R970" s="232"/>
      <c r="S970" s="232"/>
      <c r="T970" s="232"/>
      <c r="U970" s="232"/>
      <c r="V970" s="232"/>
      <c r="W970" s="232"/>
      <c r="X970" s="232"/>
      <c r="Y970" s="232"/>
      <c r="Z970" s="232"/>
    </row>
    <row r="971" spans="1:26" ht="12.75" customHeight="1" x14ac:dyDescent="0.25">
      <c r="A971" s="232"/>
      <c r="B971" s="232"/>
      <c r="C971" s="232"/>
      <c r="D971" s="232"/>
      <c r="E971" s="232"/>
      <c r="F971" s="232"/>
      <c r="G971" s="232"/>
      <c r="H971" s="232"/>
      <c r="I971" s="232"/>
      <c r="J971" s="232"/>
      <c r="K971" s="232"/>
      <c r="L971" s="232"/>
      <c r="M971" s="232"/>
      <c r="N971" s="232"/>
      <c r="O971" s="232"/>
      <c r="P971" s="232"/>
      <c r="Q971" s="232"/>
      <c r="R971" s="232"/>
      <c r="S971" s="232"/>
      <c r="T971" s="232"/>
      <c r="U971" s="232"/>
      <c r="V971" s="232"/>
      <c r="W971" s="232"/>
      <c r="X971" s="232"/>
      <c r="Y971" s="232"/>
      <c r="Z971" s="232"/>
    </row>
    <row r="972" spans="1:26" ht="12.75" customHeight="1" x14ac:dyDescent="0.25">
      <c r="A972" s="232"/>
      <c r="B972" s="232"/>
      <c r="C972" s="232"/>
      <c r="D972" s="232"/>
      <c r="E972" s="232"/>
      <c r="F972" s="232"/>
      <c r="G972" s="232"/>
      <c r="H972" s="232"/>
      <c r="I972" s="232"/>
      <c r="J972" s="232"/>
      <c r="K972" s="232"/>
      <c r="L972" s="232"/>
      <c r="M972" s="232"/>
      <c r="N972" s="232"/>
      <c r="O972" s="232"/>
      <c r="P972" s="232"/>
      <c r="Q972" s="232"/>
      <c r="R972" s="232"/>
      <c r="S972" s="232"/>
      <c r="T972" s="232"/>
      <c r="U972" s="232"/>
      <c r="V972" s="232"/>
      <c r="W972" s="232"/>
      <c r="X972" s="232"/>
      <c r="Y972" s="232"/>
      <c r="Z972" s="232"/>
    </row>
    <row r="973" spans="1:26" ht="12.75" customHeight="1" x14ac:dyDescent="0.25">
      <c r="A973" s="232"/>
      <c r="B973" s="232"/>
      <c r="C973" s="232"/>
      <c r="D973" s="232"/>
      <c r="E973" s="232"/>
      <c r="F973" s="232"/>
      <c r="G973" s="232"/>
      <c r="H973" s="232"/>
      <c r="I973" s="232"/>
      <c r="J973" s="232"/>
      <c r="K973" s="232"/>
      <c r="L973" s="232"/>
      <c r="M973" s="232"/>
      <c r="N973" s="232"/>
      <c r="O973" s="232"/>
      <c r="P973" s="232"/>
      <c r="Q973" s="232"/>
      <c r="R973" s="232"/>
      <c r="S973" s="232"/>
      <c r="T973" s="232"/>
      <c r="U973" s="232"/>
      <c r="V973" s="232"/>
      <c r="W973" s="232"/>
      <c r="X973" s="232"/>
      <c r="Y973" s="232"/>
      <c r="Z973" s="232"/>
    </row>
    <row r="974" spans="1:26" ht="12.75" customHeight="1" x14ac:dyDescent="0.25">
      <c r="A974" s="232"/>
      <c r="B974" s="232"/>
      <c r="C974" s="232"/>
      <c r="D974" s="232"/>
      <c r="E974" s="232"/>
      <c r="F974" s="232"/>
      <c r="G974" s="232"/>
      <c r="H974" s="232"/>
      <c r="I974" s="232"/>
      <c r="J974" s="232"/>
      <c r="K974" s="232"/>
      <c r="L974" s="232"/>
      <c r="M974" s="232"/>
      <c r="N974" s="232"/>
      <c r="O974" s="232"/>
      <c r="P974" s="232"/>
      <c r="Q974" s="232"/>
      <c r="R974" s="232"/>
      <c r="S974" s="232"/>
      <c r="T974" s="232"/>
      <c r="U974" s="232"/>
      <c r="V974" s="232"/>
      <c r="W974" s="232"/>
      <c r="X974" s="232"/>
      <c r="Y974" s="232"/>
      <c r="Z974" s="232"/>
    </row>
    <row r="975" spans="1:26" ht="12.75" customHeight="1" x14ac:dyDescent="0.25">
      <c r="A975" s="232"/>
      <c r="B975" s="232"/>
      <c r="C975" s="232"/>
      <c r="D975" s="232"/>
      <c r="E975" s="232"/>
      <c r="F975" s="232"/>
      <c r="G975" s="232"/>
      <c r="H975" s="232"/>
      <c r="I975" s="232"/>
      <c r="J975" s="232"/>
      <c r="K975" s="232"/>
      <c r="L975" s="232"/>
      <c r="M975" s="232"/>
      <c r="N975" s="232"/>
      <c r="O975" s="232"/>
      <c r="P975" s="232"/>
      <c r="Q975" s="232"/>
      <c r="R975" s="232"/>
      <c r="S975" s="232"/>
      <c r="T975" s="232"/>
      <c r="U975" s="232"/>
      <c r="V975" s="232"/>
      <c r="W975" s="232"/>
      <c r="X975" s="232"/>
      <c r="Y975" s="232"/>
      <c r="Z975" s="232"/>
    </row>
    <row r="976" spans="1:26" ht="12.75" customHeight="1" x14ac:dyDescent="0.25">
      <c r="A976" s="232"/>
      <c r="B976" s="232"/>
      <c r="C976" s="232"/>
      <c r="D976" s="232"/>
      <c r="E976" s="232"/>
      <c r="F976" s="232"/>
      <c r="G976" s="232"/>
      <c r="H976" s="232"/>
      <c r="I976" s="232"/>
      <c r="J976" s="232"/>
      <c r="K976" s="232"/>
      <c r="L976" s="232"/>
      <c r="M976" s="232"/>
      <c r="N976" s="232"/>
      <c r="O976" s="232"/>
      <c r="P976" s="232"/>
      <c r="Q976" s="232"/>
      <c r="R976" s="232"/>
      <c r="S976" s="232"/>
      <c r="T976" s="232"/>
      <c r="U976" s="232"/>
      <c r="V976" s="232"/>
      <c r="W976" s="232"/>
      <c r="X976" s="232"/>
      <c r="Y976" s="232"/>
      <c r="Z976" s="232"/>
    </row>
    <row r="977" spans="1:26" ht="12.75" customHeight="1" x14ac:dyDescent="0.25">
      <c r="A977" s="232"/>
      <c r="B977" s="232"/>
      <c r="C977" s="232"/>
      <c r="D977" s="232"/>
      <c r="E977" s="232"/>
      <c r="F977" s="232"/>
      <c r="G977" s="232"/>
      <c r="H977" s="232"/>
      <c r="I977" s="232"/>
      <c r="J977" s="232"/>
      <c r="K977" s="232"/>
      <c r="L977" s="232"/>
      <c r="M977" s="232"/>
      <c r="N977" s="232"/>
      <c r="O977" s="232"/>
      <c r="P977" s="232"/>
      <c r="Q977" s="232"/>
      <c r="R977" s="232"/>
      <c r="S977" s="232"/>
      <c r="T977" s="232"/>
      <c r="U977" s="232"/>
      <c r="V977" s="232"/>
      <c r="W977" s="232"/>
      <c r="X977" s="232"/>
      <c r="Y977" s="232"/>
      <c r="Z977" s="232"/>
    </row>
    <row r="978" spans="1:26" ht="12.75" customHeight="1" x14ac:dyDescent="0.25">
      <c r="A978" s="232"/>
      <c r="B978" s="232"/>
      <c r="C978" s="232"/>
      <c r="D978" s="232"/>
      <c r="E978" s="232"/>
      <c r="F978" s="232"/>
      <c r="G978" s="232"/>
      <c r="H978" s="232"/>
      <c r="I978" s="232"/>
      <c r="J978" s="232"/>
      <c r="K978" s="232"/>
      <c r="L978" s="232"/>
      <c r="M978" s="232"/>
      <c r="N978" s="232"/>
      <c r="O978" s="232"/>
      <c r="P978" s="232"/>
      <c r="Q978" s="232"/>
      <c r="R978" s="232"/>
      <c r="S978" s="232"/>
      <c r="T978" s="232"/>
      <c r="U978" s="232"/>
      <c r="V978" s="232"/>
      <c r="W978" s="232"/>
      <c r="X978" s="232"/>
      <c r="Y978" s="232"/>
      <c r="Z978" s="232"/>
    </row>
    <row r="979" spans="1:26" ht="12.75" customHeight="1" x14ac:dyDescent="0.25">
      <c r="A979" s="232"/>
      <c r="B979" s="232"/>
      <c r="C979" s="232"/>
      <c r="D979" s="232"/>
      <c r="E979" s="232"/>
      <c r="F979" s="232"/>
      <c r="G979" s="232"/>
      <c r="H979" s="232"/>
      <c r="I979" s="232"/>
      <c r="J979" s="232"/>
      <c r="K979" s="232"/>
      <c r="L979" s="232"/>
      <c r="M979" s="232"/>
      <c r="N979" s="232"/>
      <c r="O979" s="232"/>
      <c r="P979" s="232"/>
      <c r="Q979" s="232"/>
      <c r="R979" s="232"/>
      <c r="S979" s="232"/>
      <c r="T979" s="232"/>
      <c r="U979" s="232"/>
      <c r="V979" s="232"/>
      <c r="W979" s="232"/>
      <c r="X979" s="232"/>
      <c r="Y979" s="232"/>
      <c r="Z979" s="232"/>
    </row>
    <row r="980" spans="1:26" ht="12.75" customHeight="1" x14ac:dyDescent="0.25">
      <c r="A980" s="232"/>
      <c r="B980" s="232"/>
      <c r="C980" s="232"/>
      <c r="D980" s="232"/>
      <c r="E980" s="232"/>
      <c r="F980" s="232"/>
      <c r="G980" s="232"/>
      <c r="H980" s="232"/>
      <c r="I980" s="232"/>
      <c r="J980" s="232"/>
      <c r="K980" s="232"/>
      <c r="L980" s="232"/>
      <c r="M980" s="232"/>
      <c r="N980" s="232"/>
      <c r="O980" s="232"/>
      <c r="P980" s="232"/>
      <c r="Q980" s="232"/>
      <c r="R980" s="232"/>
      <c r="S980" s="232"/>
      <c r="T980" s="232"/>
      <c r="U980" s="232"/>
      <c r="V980" s="232"/>
      <c r="W980" s="232"/>
      <c r="X980" s="232"/>
      <c r="Y980" s="232"/>
      <c r="Z980" s="232"/>
    </row>
    <row r="981" spans="1:26" ht="12.75" customHeight="1" x14ac:dyDescent="0.25">
      <c r="A981" s="232"/>
      <c r="B981" s="232"/>
      <c r="C981" s="232"/>
      <c r="D981" s="232"/>
      <c r="E981" s="232"/>
      <c r="F981" s="232"/>
      <c r="G981" s="232"/>
      <c r="H981" s="232"/>
      <c r="I981" s="232"/>
      <c r="J981" s="232"/>
      <c r="K981" s="232"/>
      <c r="L981" s="232"/>
      <c r="M981" s="232"/>
      <c r="N981" s="232"/>
      <c r="O981" s="232"/>
      <c r="P981" s="232"/>
      <c r="Q981" s="232"/>
      <c r="R981" s="232"/>
      <c r="S981" s="232"/>
      <c r="T981" s="232"/>
      <c r="U981" s="232"/>
      <c r="V981" s="232"/>
      <c r="W981" s="232"/>
      <c r="X981" s="232"/>
      <c r="Y981" s="232"/>
      <c r="Z981" s="232"/>
    </row>
    <row r="982" spans="1:26" ht="12.75" customHeight="1" x14ac:dyDescent="0.25">
      <c r="A982" s="232"/>
      <c r="B982" s="232"/>
      <c r="C982" s="232"/>
      <c r="D982" s="232"/>
      <c r="E982" s="232"/>
      <c r="F982" s="232"/>
      <c r="G982" s="232"/>
      <c r="H982" s="232"/>
      <c r="I982" s="232"/>
      <c r="J982" s="232"/>
      <c r="K982" s="232"/>
      <c r="L982" s="232"/>
      <c r="M982" s="232"/>
      <c r="N982" s="232"/>
      <c r="O982" s="232"/>
      <c r="P982" s="232"/>
      <c r="Q982" s="232"/>
      <c r="R982" s="232"/>
      <c r="S982" s="232"/>
      <c r="T982" s="232"/>
      <c r="U982" s="232"/>
      <c r="V982" s="232"/>
      <c r="W982" s="232"/>
      <c r="X982" s="232"/>
      <c r="Y982" s="232"/>
      <c r="Z982" s="232"/>
    </row>
    <row r="983" spans="1:26" ht="12.75" customHeight="1" x14ac:dyDescent="0.25">
      <c r="A983" s="232"/>
      <c r="B983" s="232"/>
      <c r="C983" s="232"/>
      <c r="D983" s="232"/>
      <c r="E983" s="232"/>
      <c r="F983" s="232"/>
      <c r="G983" s="232"/>
      <c r="H983" s="232"/>
      <c r="I983" s="232"/>
      <c r="J983" s="232"/>
      <c r="K983" s="232"/>
      <c r="L983" s="232"/>
      <c r="M983" s="232"/>
      <c r="N983" s="232"/>
      <c r="O983" s="232"/>
      <c r="P983" s="232"/>
      <c r="Q983" s="232"/>
      <c r="R983" s="232"/>
      <c r="S983" s="232"/>
      <c r="T983" s="232"/>
      <c r="U983" s="232"/>
      <c r="V983" s="232"/>
      <c r="W983" s="232"/>
      <c r="X983" s="232"/>
      <c r="Y983" s="232"/>
      <c r="Z983" s="232"/>
    </row>
    <row r="984" spans="1:26" ht="12.75" customHeight="1" x14ac:dyDescent="0.25">
      <c r="A984" s="232"/>
      <c r="B984" s="232"/>
      <c r="C984" s="232"/>
      <c r="D984" s="232"/>
      <c r="E984" s="232"/>
      <c r="F984" s="232"/>
      <c r="G984" s="232"/>
      <c r="H984" s="232"/>
      <c r="I984" s="232"/>
      <c r="J984" s="232"/>
      <c r="K984" s="232"/>
      <c r="L984" s="232"/>
      <c r="M984" s="232"/>
      <c r="N984" s="232"/>
      <c r="O984" s="232"/>
      <c r="P984" s="232"/>
      <c r="Q984" s="232"/>
      <c r="R984" s="232"/>
      <c r="S984" s="232"/>
      <c r="T984" s="232"/>
      <c r="U984" s="232"/>
      <c r="V984" s="232"/>
      <c r="W984" s="232"/>
      <c r="X984" s="232"/>
      <c r="Y984" s="232"/>
      <c r="Z984" s="232"/>
    </row>
    <row r="985" spans="1:26" ht="12.75" customHeight="1" x14ac:dyDescent="0.25">
      <c r="A985" s="232"/>
      <c r="B985" s="232"/>
      <c r="C985" s="232"/>
      <c r="D985" s="232"/>
      <c r="E985" s="232"/>
      <c r="F985" s="232"/>
      <c r="G985" s="232"/>
      <c r="H985" s="232"/>
      <c r="I985" s="232"/>
      <c r="J985" s="232"/>
      <c r="K985" s="232"/>
      <c r="L985" s="232"/>
      <c r="M985" s="232"/>
      <c r="N985" s="232"/>
      <c r="O985" s="232"/>
      <c r="P985" s="232"/>
      <c r="Q985" s="232"/>
      <c r="R985" s="232"/>
      <c r="S985" s="232"/>
      <c r="T985" s="232"/>
      <c r="U985" s="232"/>
      <c r="V985" s="232"/>
      <c r="W985" s="232"/>
      <c r="X985" s="232"/>
      <c r="Y985" s="232"/>
      <c r="Z985" s="232"/>
    </row>
    <row r="986" spans="1:26" ht="12.75" customHeight="1" x14ac:dyDescent="0.25">
      <c r="A986" s="232"/>
      <c r="B986" s="232"/>
      <c r="C986" s="232"/>
      <c r="D986" s="232"/>
      <c r="E986" s="232"/>
      <c r="F986" s="232"/>
      <c r="G986" s="232"/>
      <c r="H986" s="232"/>
      <c r="I986" s="232"/>
      <c r="J986" s="232"/>
      <c r="K986" s="232"/>
      <c r="L986" s="232"/>
      <c r="M986" s="232"/>
      <c r="N986" s="232"/>
      <c r="O986" s="232"/>
      <c r="P986" s="232"/>
      <c r="Q986" s="232"/>
      <c r="R986" s="232"/>
      <c r="S986" s="232"/>
      <c r="T986" s="232"/>
      <c r="U986" s="232"/>
      <c r="V986" s="232"/>
      <c r="W986" s="232"/>
      <c r="X986" s="232"/>
      <c r="Y986" s="232"/>
      <c r="Z986" s="232"/>
    </row>
    <row r="987" spans="1:26" ht="12.75" customHeight="1" x14ac:dyDescent="0.25">
      <c r="A987" s="232"/>
      <c r="B987" s="232"/>
      <c r="C987" s="232"/>
      <c r="D987" s="232"/>
      <c r="E987" s="232"/>
      <c r="F987" s="232"/>
      <c r="G987" s="232"/>
      <c r="H987" s="232"/>
      <c r="I987" s="232"/>
      <c r="J987" s="232"/>
      <c r="K987" s="232"/>
      <c r="L987" s="232"/>
      <c r="M987" s="232"/>
      <c r="N987" s="232"/>
      <c r="O987" s="232"/>
      <c r="P987" s="232"/>
      <c r="Q987" s="232"/>
      <c r="R987" s="232"/>
      <c r="S987" s="232"/>
      <c r="T987" s="232"/>
      <c r="U987" s="232"/>
      <c r="V987" s="232"/>
      <c r="W987" s="232"/>
      <c r="X987" s="232"/>
      <c r="Y987" s="232"/>
      <c r="Z987" s="232"/>
    </row>
    <row r="988" spans="1:26" ht="12.75" customHeight="1" x14ac:dyDescent="0.25">
      <c r="A988" s="232"/>
      <c r="B988" s="232"/>
      <c r="C988" s="232"/>
      <c r="D988" s="232"/>
      <c r="E988" s="232"/>
      <c r="F988" s="232"/>
      <c r="G988" s="232"/>
      <c r="H988" s="232"/>
      <c r="I988" s="232"/>
      <c r="J988" s="232"/>
      <c r="K988" s="232"/>
      <c r="L988" s="232"/>
      <c r="M988" s="232"/>
      <c r="N988" s="232"/>
      <c r="O988" s="232"/>
      <c r="P988" s="232"/>
      <c r="Q988" s="232"/>
      <c r="R988" s="232"/>
      <c r="S988" s="232"/>
      <c r="T988" s="232"/>
      <c r="U988" s="232"/>
      <c r="V988" s="232"/>
      <c r="W988" s="232"/>
      <c r="X988" s="232"/>
      <c r="Y988" s="232"/>
      <c r="Z988" s="232"/>
    </row>
    <row r="989" spans="1:26" ht="12.75" customHeight="1" x14ac:dyDescent="0.25">
      <c r="A989" s="232"/>
      <c r="B989" s="232"/>
      <c r="C989" s="232"/>
      <c r="D989" s="232"/>
      <c r="E989" s="232"/>
      <c r="F989" s="232"/>
      <c r="G989" s="232"/>
      <c r="H989" s="232"/>
      <c r="I989" s="232"/>
      <c r="J989" s="232"/>
      <c r="K989" s="232"/>
      <c r="L989" s="232"/>
      <c r="M989" s="232"/>
      <c r="N989" s="232"/>
      <c r="O989" s="232"/>
      <c r="P989" s="232"/>
      <c r="Q989" s="232"/>
      <c r="R989" s="232"/>
      <c r="S989" s="232"/>
      <c r="T989" s="232"/>
      <c r="U989" s="232"/>
      <c r="V989" s="232"/>
      <c r="W989" s="232"/>
      <c r="X989" s="232"/>
      <c r="Y989" s="232"/>
      <c r="Z989" s="232"/>
    </row>
    <row r="990" spans="1:26" ht="12.75" customHeight="1" x14ac:dyDescent="0.25">
      <c r="A990" s="232"/>
      <c r="B990" s="232"/>
      <c r="C990" s="232"/>
      <c r="D990" s="232"/>
      <c r="E990" s="232"/>
      <c r="F990" s="232"/>
      <c r="G990" s="232"/>
      <c r="H990" s="232"/>
      <c r="I990" s="232"/>
      <c r="J990" s="232"/>
      <c r="K990" s="232"/>
      <c r="L990" s="232"/>
      <c r="M990" s="232"/>
      <c r="N990" s="232"/>
      <c r="O990" s="232"/>
      <c r="P990" s="232"/>
      <c r="Q990" s="232"/>
      <c r="R990" s="232"/>
      <c r="S990" s="232"/>
      <c r="T990" s="232"/>
      <c r="U990" s="232"/>
      <c r="V990" s="232"/>
      <c r="W990" s="232"/>
      <c r="X990" s="232"/>
      <c r="Y990" s="232"/>
      <c r="Z990" s="232"/>
    </row>
    <row r="991" spans="1:26" ht="12.75" customHeight="1" x14ac:dyDescent="0.25">
      <c r="A991" s="232"/>
      <c r="B991" s="232"/>
      <c r="C991" s="232"/>
      <c r="D991" s="232"/>
      <c r="E991" s="232"/>
      <c r="F991" s="232"/>
      <c r="G991" s="232"/>
      <c r="H991" s="232"/>
      <c r="I991" s="232"/>
      <c r="J991" s="232"/>
      <c r="K991" s="232"/>
      <c r="L991" s="232"/>
      <c r="M991" s="232"/>
      <c r="N991" s="232"/>
      <c r="O991" s="232"/>
      <c r="P991" s="232"/>
      <c r="Q991" s="232"/>
      <c r="R991" s="232"/>
      <c r="S991" s="232"/>
      <c r="T991" s="232"/>
      <c r="U991" s="232"/>
      <c r="V991" s="232"/>
      <c r="W991" s="232"/>
      <c r="X991" s="232"/>
      <c r="Y991" s="232"/>
      <c r="Z991" s="232"/>
    </row>
    <row r="992" spans="1:26" ht="12.75" customHeight="1" x14ac:dyDescent="0.25">
      <c r="A992" s="232"/>
      <c r="B992" s="232"/>
      <c r="C992" s="232"/>
      <c r="D992" s="232"/>
      <c r="E992" s="232"/>
      <c r="F992" s="232"/>
      <c r="G992" s="232"/>
      <c r="H992" s="232"/>
      <c r="I992" s="232"/>
      <c r="J992" s="232"/>
      <c r="K992" s="232"/>
      <c r="L992" s="232"/>
      <c r="M992" s="232"/>
      <c r="N992" s="232"/>
      <c r="O992" s="232"/>
      <c r="P992" s="232"/>
      <c r="Q992" s="232"/>
      <c r="R992" s="232"/>
      <c r="S992" s="232"/>
      <c r="T992" s="232"/>
      <c r="U992" s="232"/>
      <c r="V992" s="232"/>
      <c r="W992" s="232"/>
      <c r="X992" s="232"/>
      <c r="Y992" s="232"/>
      <c r="Z992" s="232"/>
    </row>
    <row r="993" spans="1:26" ht="12.75" customHeight="1" x14ac:dyDescent="0.25">
      <c r="A993" s="232"/>
      <c r="B993" s="232"/>
      <c r="C993" s="232"/>
      <c r="D993" s="232"/>
      <c r="E993" s="232"/>
      <c r="F993" s="232"/>
      <c r="G993" s="232"/>
      <c r="H993" s="232"/>
      <c r="I993" s="232"/>
      <c r="J993" s="232"/>
      <c r="K993" s="232"/>
      <c r="L993" s="232"/>
      <c r="M993" s="232"/>
      <c r="N993" s="232"/>
      <c r="O993" s="232"/>
      <c r="P993" s="232"/>
      <c r="Q993" s="232"/>
      <c r="R993" s="232"/>
      <c r="S993" s="232"/>
      <c r="T993" s="232"/>
      <c r="U993" s="232"/>
      <c r="V993" s="232"/>
      <c r="W993" s="232"/>
      <c r="X993" s="232"/>
      <c r="Y993" s="232"/>
      <c r="Z993" s="232"/>
    </row>
    <row r="994" spans="1:26" ht="12.75" customHeight="1" x14ac:dyDescent="0.25">
      <c r="A994" s="232"/>
      <c r="B994" s="232"/>
      <c r="C994" s="232"/>
      <c r="D994" s="232"/>
      <c r="E994" s="232"/>
      <c r="F994" s="232"/>
      <c r="G994" s="232"/>
      <c r="H994" s="232"/>
      <c r="I994" s="232"/>
      <c r="J994" s="232"/>
      <c r="K994" s="232"/>
      <c r="L994" s="232"/>
      <c r="M994" s="232"/>
      <c r="N994" s="232"/>
      <c r="O994" s="232"/>
      <c r="P994" s="232"/>
      <c r="Q994" s="232"/>
      <c r="R994" s="232"/>
      <c r="S994" s="232"/>
      <c r="T994" s="232"/>
      <c r="U994" s="232"/>
      <c r="V994" s="232"/>
      <c r="W994" s="232"/>
      <c r="X994" s="232"/>
      <c r="Y994" s="232"/>
      <c r="Z994" s="232"/>
    </row>
    <row r="995" spans="1:26" ht="12.75" customHeight="1" x14ac:dyDescent="0.25">
      <c r="A995" s="232"/>
      <c r="B995" s="232"/>
      <c r="C995" s="232"/>
      <c r="D995" s="232"/>
      <c r="E995" s="232"/>
      <c r="F995" s="232"/>
      <c r="G995" s="232"/>
      <c r="H995" s="232"/>
      <c r="I995" s="232"/>
      <c r="J995" s="232"/>
      <c r="K995" s="232"/>
      <c r="L995" s="232"/>
      <c r="M995" s="232"/>
      <c r="N995" s="232"/>
      <c r="O995" s="232"/>
      <c r="P995" s="232"/>
      <c r="Q995" s="232"/>
      <c r="R995" s="232"/>
      <c r="S995" s="232"/>
      <c r="T995" s="232"/>
      <c r="U995" s="232"/>
      <c r="V995" s="232"/>
      <c r="W995" s="232"/>
      <c r="X995" s="232"/>
      <c r="Y995" s="232"/>
      <c r="Z995" s="232"/>
    </row>
    <row r="996" spans="1:26" ht="12.75" customHeight="1" x14ac:dyDescent="0.25">
      <c r="A996" s="232"/>
      <c r="B996" s="232"/>
      <c r="C996" s="232"/>
      <c r="D996" s="232"/>
      <c r="E996" s="232"/>
      <c r="F996" s="232"/>
      <c r="G996" s="232"/>
      <c r="H996" s="232"/>
      <c r="I996" s="232"/>
      <c r="J996" s="232"/>
      <c r="K996" s="232"/>
      <c r="L996" s="232"/>
      <c r="M996" s="232"/>
      <c r="N996" s="232"/>
      <c r="O996" s="232"/>
      <c r="P996" s="232"/>
      <c r="Q996" s="232"/>
      <c r="R996" s="232"/>
      <c r="S996" s="232"/>
      <c r="T996" s="232"/>
      <c r="U996" s="232"/>
      <c r="V996" s="232"/>
      <c r="W996" s="232"/>
      <c r="X996" s="232"/>
      <c r="Y996" s="232"/>
      <c r="Z996" s="232"/>
    </row>
    <row r="997" spans="1:26" ht="12.75" customHeight="1" x14ac:dyDescent="0.25">
      <c r="A997" s="232"/>
      <c r="B997" s="232"/>
      <c r="C997" s="232"/>
      <c r="D997" s="232"/>
      <c r="E997" s="232"/>
      <c r="F997" s="232"/>
      <c r="G997" s="232"/>
      <c r="H997" s="232"/>
      <c r="I997" s="232"/>
      <c r="J997" s="232"/>
      <c r="K997" s="232"/>
      <c r="L997" s="232"/>
      <c r="M997" s="232"/>
      <c r="N997" s="232"/>
      <c r="O997" s="232"/>
      <c r="P997" s="232"/>
      <c r="Q997" s="232"/>
      <c r="R997" s="232"/>
      <c r="S997" s="232"/>
      <c r="T997" s="232"/>
      <c r="U997" s="232"/>
      <c r="V997" s="232"/>
      <c r="W997" s="232"/>
      <c r="X997" s="232"/>
      <c r="Y997" s="232"/>
      <c r="Z997" s="232"/>
    </row>
    <row r="998" spans="1:26" ht="12.75" customHeight="1" x14ac:dyDescent="0.25">
      <c r="A998" s="232"/>
      <c r="B998" s="232"/>
      <c r="C998" s="232"/>
      <c r="D998" s="232"/>
      <c r="E998" s="232"/>
      <c r="F998" s="232"/>
      <c r="G998" s="232"/>
      <c r="H998" s="232"/>
      <c r="I998" s="232"/>
      <c r="J998" s="232"/>
      <c r="K998" s="232"/>
      <c r="L998" s="232"/>
      <c r="M998" s="232"/>
      <c r="N998" s="232"/>
      <c r="O998" s="232"/>
      <c r="P998" s="232"/>
      <c r="Q998" s="232"/>
      <c r="R998" s="232"/>
      <c r="S998" s="232"/>
      <c r="T998" s="232"/>
      <c r="U998" s="232"/>
      <c r="V998" s="232"/>
      <c r="W998" s="232"/>
      <c r="X998" s="232"/>
      <c r="Y998" s="232"/>
      <c r="Z998" s="232"/>
    </row>
    <row r="999" spans="1:26" ht="12.75" customHeight="1" x14ac:dyDescent="0.25">
      <c r="A999" s="232"/>
      <c r="B999" s="232"/>
      <c r="C999" s="232"/>
      <c r="D999" s="232"/>
      <c r="E999" s="232"/>
      <c r="F999" s="232"/>
      <c r="G999" s="232"/>
      <c r="H999" s="232"/>
      <c r="I999" s="232"/>
      <c r="J999" s="232"/>
      <c r="K999" s="232"/>
      <c r="L999" s="232"/>
      <c r="M999" s="232"/>
      <c r="N999" s="232"/>
      <c r="O999" s="232"/>
      <c r="P999" s="232"/>
      <c r="Q999" s="232"/>
      <c r="R999" s="232"/>
      <c r="S999" s="232"/>
      <c r="T999" s="232"/>
      <c r="U999" s="232"/>
      <c r="V999" s="232"/>
      <c r="W999" s="232"/>
      <c r="X999" s="232"/>
      <c r="Y999" s="232"/>
      <c r="Z999" s="232"/>
    </row>
    <row r="1000" spans="1:26" ht="12.75" customHeight="1" x14ac:dyDescent="0.25">
      <c r="A1000" s="232"/>
      <c r="B1000" s="232"/>
      <c r="C1000" s="232"/>
      <c r="D1000" s="232"/>
      <c r="E1000" s="232"/>
      <c r="F1000" s="232"/>
      <c r="G1000" s="232"/>
      <c r="H1000" s="232"/>
      <c r="I1000" s="232"/>
      <c r="J1000" s="232"/>
      <c r="K1000" s="232"/>
      <c r="L1000" s="232"/>
      <c r="M1000" s="232"/>
      <c r="N1000" s="232"/>
      <c r="O1000" s="232"/>
      <c r="P1000" s="232"/>
      <c r="Q1000" s="232"/>
      <c r="R1000" s="232"/>
      <c r="S1000" s="232"/>
      <c r="T1000" s="232"/>
      <c r="U1000" s="232"/>
      <c r="V1000" s="232"/>
      <c r="W1000" s="232"/>
      <c r="X1000" s="232"/>
      <c r="Y1000" s="232"/>
      <c r="Z1000" s="232"/>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1000"/>
  <sheetViews>
    <sheetView workbookViewId="0"/>
  </sheetViews>
  <sheetFormatPr baseColWidth="10" defaultColWidth="14.42578125" defaultRowHeight="15" customHeight="1" x14ac:dyDescent="0.25"/>
  <cols>
    <col min="1" max="1" width="4" customWidth="1"/>
    <col min="2" max="2" width="10" customWidth="1"/>
    <col min="3" max="3" width="34.140625" customWidth="1"/>
    <col min="4" max="4" width="70.140625" customWidth="1"/>
    <col min="5" max="10" width="18" customWidth="1"/>
    <col min="11" max="12" width="19.140625" customWidth="1"/>
    <col min="13" max="14" width="16.42578125" hidden="1" customWidth="1"/>
    <col min="15" max="16" width="5.28515625" hidden="1" customWidth="1"/>
    <col min="17" max="17" width="4.5703125" hidden="1" customWidth="1"/>
    <col min="18" max="20" width="11" customWidth="1"/>
    <col min="21" max="21" width="30.85546875" customWidth="1"/>
    <col min="25" max="25" width="14.42578125" hidden="1"/>
  </cols>
  <sheetData>
    <row r="1" spans="1:34" ht="42" customHeight="1" x14ac:dyDescent="0.25">
      <c r="A1" s="2"/>
      <c r="B1" s="502"/>
      <c r="C1" s="414"/>
      <c r="D1" s="529" t="s">
        <v>572</v>
      </c>
      <c r="E1" s="382"/>
      <c r="F1" s="382"/>
      <c r="G1" s="382"/>
      <c r="H1" s="382"/>
      <c r="I1" s="382"/>
      <c r="J1" s="382"/>
      <c r="K1" s="382"/>
      <c r="L1" s="382"/>
      <c r="M1" s="382"/>
      <c r="N1" s="414"/>
      <c r="O1" s="18"/>
      <c r="P1" s="18"/>
      <c r="Q1" s="18"/>
      <c r="R1" s="507" t="s">
        <v>573</v>
      </c>
      <c r="S1" s="373"/>
      <c r="T1" s="373"/>
      <c r="U1" s="508"/>
      <c r="V1" s="19"/>
      <c r="W1" s="19"/>
      <c r="X1" s="19"/>
      <c r="Y1" s="19"/>
      <c r="Z1" s="19"/>
      <c r="AA1" s="19"/>
      <c r="AB1" s="19"/>
      <c r="AC1" s="19"/>
      <c r="AD1" s="19"/>
      <c r="AE1" s="19"/>
      <c r="AF1" s="19"/>
      <c r="AG1" s="19"/>
      <c r="AH1" s="19"/>
    </row>
    <row r="2" spans="1:34" ht="42" customHeight="1" x14ac:dyDescent="0.25">
      <c r="A2" s="2"/>
      <c r="B2" s="435"/>
      <c r="C2" s="429"/>
      <c r="D2" s="435"/>
      <c r="E2" s="406"/>
      <c r="F2" s="406"/>
      <c r="G2" s="406"/>
      <c r="H2" s="406"/>
      <c r="I2" s="406"/>
      <c r="J2" s="406"/>
      <c r="K2" s="406"/>
      <c r="L2" s="406"/>
      <c r="M2" s="406"/>
      <c r="N2" s="429"/>
      <c r="O2" s="18"/>
      <c r="P2" s="18"/>
      <c r="Q2" s="18"/>
      <c r="R2" s="507" t="s">
        <v>574</v>
      </c>
      <c r="S2" s="373"/>
      <c r="T2" s="373"/>
      <c r="U2" s="508"/>
      <c r="V2" s="19"/>
      <c r="W2" s="19"/>
      <c r="X2" s="19"/>
      <c r="Y2" s="19"/>
      <c r="Z2" s="19"/>
      <c r="AA2" s="19"/>
      <c r="AB2" s="19"/>
      <c r="AC2" s="19"/>
      <c r="AD2" s="19"/>
      <c r="AE2" s="19"/>
      <c r="AF2" s="19"/>
      <c r="AG2" s="19"/>
      <c r="AH2" s="19"/>
    </row>
    <row r="3" spans="1:34" ht="42" customHeight="1" x14ac:dyDescent="0.25">
      <c r="A3" s="2"/>
      <c r="B3" s="503"/>
      <c r="C3" s="505"/>
      <c r="D3" s="503"/>
      <c r="E3" s="504"/>
      <c r="F3" s="504"/>
      <c r="G3" s="504"/>
      <c r="H3" s="504"/>
      <c r="I3" s="504"/>
      <c r="J3" s="504"/>
      <c r="K3" s="504"/>
      <c r="L3" s="504"/>
      <c r="M3" s="504"/>
      <c r="N3" s="505"/>
      <c r="O3" s="18"/>
      <c r="P3" s="18"/>
      <c r="Q3" s="18"/>
      <c r="R3" s="507" t="s">
        <v>575</v>
      </c>
      <c r="S3" s="373"/>
      <c r="T3" s="373"/>
      <c r="U3" s="508"/>
      <c r="V3" s="19"/>
      <c r="W3" s="19"/>
      <c r="X3" s="19"/>
      <c r="Y3" s="19"/>
      <c r="Z3" s="19"/>
      <c r="AA3" s="19"/>
      <c r="AB3" s="19"/>
      <c r="AC3" s="19"/>
      <c r="AD3" s="19"/>
      <c r="AE3" s="19"/>
      <c r="AF3" s="19"/>
      <c r="AG3" s="19"/>
      <c r="AH3" s="19"/>
    </row>
    <row r="4" spans="1:34" ht="15.75" customHeight="1" x14ac:dyDescent="0.25">
      <c r="A4" s="23"/>
      <c r="B4" s="24"/>
      <c r="C4" s="24"/>
      <c r="D4" s="25"/>
      <c r="E4" s="25"/>
      <c r="F4" s="23"/>
      <c r="G4" s="23"/>
      <c r="H4" s="23"/>
      <c r="I4" s="23"/>
      <c r="J4" s="23"/>
      <c r="K4" s="23"/>
      <c r="L4" s="23"/>
      <c r="M4" s="23"/>
      <c r="N4" s="23"/>
      <c r="O4" s="23"/>
      <c r="P4" s="23"/>
      <c r="Q4" s="23"/>
      <c r="AH4" s="28" t="s">
        <v>23</v>
      </c>
    </row>
    <row r="5" spans="1:34" ht="111.75" customHeight="1" x14ac:dyDescent="0.25">
      <c r="A5" s="23"/>
      <c r="B5" s="250" t="s">
        <v>24</v>
      </c>
      <c r="C5" s="251" t="s">
        <v>27</v>
      </c>
      <c r="D5" s="251" t="s">
        <v>29</v>
      </c>
      <c r="E5" s="252" t="s">
        <v>395</v>
      </c>
      <c r="F5" s="252" t="s">
        <v>396</v>
      </c>
      <c r="G5" s="252" t="s">
        <v>397</v>
      </c>
      <c r="H5" s="252" t="s">
        <v>398</v>
      </c>
      <c r="I5" s="252" t="s">
        <v>399</v>
      </c>
      <c r="J5" s="252" t="s">
        <v>400</v>
      </c>
      <c r="K5" s="252" t="s">
        <v>401</v>
      </c>
      <c r="L5" s="252" t="s">
        <v>402</v>
      </c>
      <c r="M5" s="253" t="s">
        <v>51</v>
      </c>
      <c r="N5" s="254" t="s">
        <v>52</v>
      </c>
      <c r="O5" s="255" t="s">
        <v>53</v>
      </c>
      <c r="P5" s="255" t="s">
        <v>22</v>
      </c>
      <c r="Q5" s="255" t="s">
        <v>54</v>
      </c>
      <c r="R5" s="255" t="s">
        <v>53</v>
      </c>
      <c r="S5" s="255" t="s">
        <v>22</v>
      </c>
      <c r="T5" s="255" t="s">
        <v>54</v>
      </c>
      <c r="U5" s="256" t="s">
        <v>55</v>
      </c>
      <c r="V5" s="42"/>
      <c r="W5" s="42"/>
      <c r="X5" s="42"/>
      <c r="Y5" s="42"/>
      <c r="Z5" s="42"/>
      <c r="AA5" s="42"/>
      <c r="AB5" s="42"/>
      <c r="AC5" s="42"/>
      <c r="AD5" s="42"/>
      <c r="AE5" s="42"/>
      <c r="AF5" s="42"/>
      <c r="AG5" s="42"/>
      <c r="AH5" s="42" t="s">
        <v>51</v>
      </c>
    </row>
    <row r="6" spans="1:34" ht="78" customHeight="1" x14ac:dyDescent="0.25">
      <c r="A6" s="23"/>
      <c r="B6" s="43">
        <v>1</v>
      </c>
      <c r="C6" s="45" t="str">
        <f>VLOOKUP(B6,'Mapa Corrupcion'!$A$7:$B$218,2,TRUE)</f>
        <v>Gestión del Talento Humano</v>
      </c>
      <c r="D6" s="45" t="e">
        <f>VLOOKUP(B6,'Mapa Corrupcion'!$A$7:$H$218,9,1)</f>
        <v>#REF!</v>
      </c>
      <c r="E6" s="49" t="s">
        <v>51</v>
      </c>
      <c r="F6" s="49" t="s">
        <v>51</v>
      </c>
      <c r="G6" s="49" t="s">
        <v>51</v>
      </c>
      <c r="H6" s="49" t="s">
        <v>51</v>
      </c>
      <c r="I6" s="49" t="s">
        <v>51</v>
      </c>
      <c r="J6" s="49" t="s">
        <v>51</v>
      </c>
      <c r="K6" s="49" t="s">
        <v>52</v>
      </c>
      <c r="L6" s="49" t="s">
        <v>52</v>
      </c>
      <c r="M6" s="50">
        <f t="shared" ref="M6:M41" si="0">COUNTIF(E6:L6,"SI")</f>
        <v>6</v>
      </c>
      <c r="N6" s="51">
        <f t="shared" ref="N6:N41" si="1">COUNTIF(E6:M6,"NO")</f>
        <v>2</v>
      </c>
      <c r="O6" s="52">
        <f t="shared" ref="O6:O41" si="2">+IF((M6&lt;=20)*AND(M6&gt;=12),19,0)</f>
        <v>0</v>
      </c>
      <c r="P6" s="52">
        <f t="shared" ref="P6:P41" si="3">+IF((M6&lt;=12)*AND(M6&gt;=6),11,0)</f>
        <v>11</v>
      </c>
      <c r="Q6" s="52">
        <f t="shared" ref="Q6:Q41" si="4">+IF((M6&lt;6),5,0)</f>
        <v>0</v>
      </c>
      <c r="R6" s="56" t="str">
        <f t="shared" ref="R6:R41" si="5">IF(COUNTIF(O6,"=19"),"Catastrófico"," ")</f>
        <v xml:space="preserve"> </v>
      </c>
      <c r="S6" s="56" t="str">
        <f t="shared" ref="S6:S41" si="6">IF(COUNTIF(P6,"=11"),"Mayor"," ")</f>
        <v>Mayor</v>
      </c>
      <c r="T6" s="56" t="str">
        <f t="shared" ref="T6:T41" si="7">IF(COUNTIF(Q6,"=5"),"Moderado"," ")</f>
        <v xml:space="preserve"> </v>
      </c>
      <c r="U6" s="57" t="s">
        <v>22</v>
      </c>
      <c r="X6" s="58"/>
      <c r="Y6" s="28" t="s">
        <v>76</v>
      </c>
      <c r="AH6" s="58" t="s">
        <v>52</v>
      </c>
    </row>
    <row r="7" spans="1:34" ht="78" customHeight="1" x14ac:dyDescent="0.25">
      <c r="A7" s="23"/>
      <c r="B7" s="59">
        <v>2</v>
      </c>
      <c r="C7" s="45" t="str">
        <f>VLOOKUP(B7,'Mapa Corrupcion'!$A$7:$B$218,2,TRUE)</f>
        <v>Gestión Jurídica</v>
      </c>
      <c r="D7" s="45" t="e">
        <f>VLOOKUP(B7,'Mapa Corrupcion'!$A$7:$H$218,9,1)</f>
        <v>#REF!</v>
      </c>
      <c r="E7" s="49" t="s">
        <v>51</v>
      </c>
      <c r="F7" s="49" t="s">
        <v>51</v>
      </c>
      <c r="G7" s="49" t="s">
        <v>51</v>
      </c>
      <c r="H7" s="49" t="s">
        <v>51</v>
      </c>
      <c r="I7" s="49" t="s">
        <v>51</v>
      </c>
      <c r="J7" s="49" t="s">
        <v>51</v>
      </c>
      <c r="K7" s="49" t="s">
        <v>52</v>
      </c>
      <c r="L7" s="49" t="s">
        <v>52</v>
      </c>
      <c r="M7" s="50">
        <f t="shared" si="0"/>
        <v>6</v>
      </c>
      <c r="N7" s="51">
        <f t="shared" si="1"/>
        <v>2</v>
      </c>
      <c r="O7" s="52">
        <f t="shared" si="2"/>
        <v>0</v>
      </c>
      <c r="P7" s="52">
        <f t="shared" si="3"/>
        <v>11</v>
      </c>
      <c r="Q7" s="52">
        <f t="shared" si="4"/>
        <v>0</v>
      </c>
      <c r="R7" s="56" t="str">
        <f t="shared" si="5"/>
        <v xml:space="preserve"> </v>
      </c>
      <c r="S7" s="56" t="str">
        <f t="shared" si="6"/>
        <v>Mayor</v>
      </c>
      <c r="T7" s="56" t="str">
        <f t="shared" si="7"/>
        <v xml:space="preserve"> </v>
      </c>
      <c r="U7" s="57" t="s">
        <v>22</v>
      </c>
      <c r="X7" s="58"/>
      <c r="Y7" s="28" t="s">
        <v>51</v>
      </c>
    </row>
    <row r="8" spans="1:34" ht="78" customHeight="1" x14ac:dyDescent="0.25">
      <c r="A8" s="23"/>
      <c r="B8" s="59">
        <v>3</v>
      </c>
      <c r="C8" s="45" t="str">
        <f>VLOOKUP(B8,'Mapa Corrupcion'!$A$7:$B$218,2,TRUE)</f>
        <v>Gestión Jurídica</v>
      </c>
      <c r="D8" s="45" t="e">
        <f>VLOOKUP(B8,'Mapa Corrupcion'!$A$7:$H$218,9,1)</f>
        <v>#REF!</v>
      </c>
      <c r="E8" s="49" t="s">
        <v>51</v>
      </c>
      <c r="F8" s="49" t="s">
        <v>51</v>
      </c>
      <c r="G8" s="49" t="s">
        <v>51</v>
      </c>
      <c r="H8" s="49" t="s">
        <v>51</v>
      </c>
      <c r="I8" s="49" t="s">
        <v>51</v>
      </c>
      <c r="J8" s="49" t="s">
        <v>51</v>
      </c>
      <c r="K8" s="49" t="s">
        <v>52</v>
      </c>
      <c r="L8" s="49" t="s">
        <v>52</v>
      </c>
      <c r="M8" s="50">
        <f t="shared" si="0"/>
        <v>6</v>
      </c>
      <c r="N8" s="51">
        <f t="shared" si="1"/>
        <v>2</v>
      </c>
      <c r="O8" s="52">
        <f t="shared" si="2"/>
        <v>0</v>
      </c>
      <c r="P8" s="52">
        <f t="shared" si="3"/>
        <v>11</v>
      </c>
      <c r="Q8" s="52">
        <f t="shared" si="4"/>
        <v>0</v>
      </c>
      <c r="R8" s="56" t="str">
        <f t="shared" si="5"/>
        <v xml:space="preserve"> </v>
      </c>
      <c r="S8" s="56" t="str">
        <f t="shared" si="6"/>
        <v>Mayor</v>
      </c>
      <c r="T8" s="56" t="str">
        <f t="shared" si="7"/>
        <v xml:space="preserve"> </v>
      </c>
      <c r="U8" s="57" t="s">
        <v>22</v>
      </c>
      <c r="X8" s="58"/>
      <c r="Y8" s="28" t="s">
        <v>51</v>
      </c>
    </row>
    <row r="9" spans="1:34" ht="78" customHeight="1" x14ac:dyDescent="0.25">
      <c r="A9" s="23"/>
      <c r="B9" s="59">
        <v>4</v>
      </c>
      <c r="C9" s="45" t="str">
        <f>VLOOKUP(B9,'Mapa Corrupcion'!$A$7:$B$218,2,TRUE)</f>
        <v>Planeación</v>
      </c>
      <c r="D9" s="45" t="e">
        <f>VLOOKUP(B9,'Mapa Corrupcion'!$A$7:$H$218,9,1)</f>
        <v>#REF!</v>
      </c>
      <c r="E9" s="49" t="s">
        <v>51</v>
      </c>
      <c r="F9" s="49" t="s">
        <v>51</v>
      </c>
      <c r="G9" s="49" t="s">
        <v>51</v>
      </c>
      <c r="H9" s="49" t="s">
        <v>51</v>
      </c>
      <c r="I9" s="49" t="s">
        <v>51</v>
      </c>
      <c r="J9" s="49" t="s">
        <v>51</v>
      </c>
      <c r="K9" s="49" t="s">
        <v>52</v>
      </c>
      <c r="L9" s="49" t="s">
        <v>52</v>
      </c>
      <c r="M9" s="50">
        <f t="shared" si="0"/>
        <v>6</v>
      </c>
      <c r="N9" s="51">
        <f t="shared" si="1"/>
        <v>2</v>
      </c>
      <c r="O9" s="52">
        <f t="shared" si="2"/>
        <v>0</v>
      </c>
      <c r="P9" s="52">
        <f t="shared" si="3"/>
        <v>11</v>
      </c>
      <c r="Q9" s="52">
        <f t="shared" si="4"/>
        <v>0</v>
      </c>
      <c r="R9" s="56" t="str">
        <f t="shared" si="5"/>
        <v xml:space="preserve"> </v>
      </c>
      <c r="S9" s="56" t="str">
        <f t="shared" si="6"/>
        <v>Mayor</v>
      </c>
      <c r="T9" s="56" t="str">
        <f t="shared" si="7"/>
        <v xml:space="preserve"> </v>
      </c>
      <c r="U9" s="57" t="s">
        <v>22</v>
      </c>
      <c r="X9" s="58"/>
    </row>
    <row r="10" spans="1:34" ht="78" customHeight="1" x14ac:dyDescent="0.25">
      <c r="A10" s="23"/>
      <c r="B10" s="59">
        <v>5</v>
      </c>
      <c r="C10" s="45" t="str">
        <f>VLOOKUP(B10,'Mapa Corrupcion'!$A$7:$B$218,2,TRUE)</f>
        <v>Evaluación independiente de la gestión</v>
      </c>
      <c r="D10" s="45" t="e">
        <f>VLOOKUP(B10,'Mapa Corrupcion'!$A$7:$H$218,9,1)</f>
        <v>#REF!</v>
      </c>
      <c r="E10" s="49" t="s">
        <v>51</v>
      </c>
      <c r="F10" s="49" t="s">
        <v>51</v>
      </c>
      <c r="G10" s="49" t="s">
        <v>51</v>
      </c>
      <c r="H10" s="49" t="s">
        <v>51</v>
      </c>
      <c r="I10" s="49" t="s">
        <v>51</v>
      </c>
      <c r="J10" s="49" t="s">
        <v>51</v>
      </c>
      <c r="K10" s="49" t="s">
        <v>52</v>
      </c>
      <c r="L10" s="49" t="s">
        <v>52</v>
      </c>
      <c r="M10" s="50">
        <f t="shared" si="0"/>
        <v>6</v>
      </c>
      <c r="N10" s="51">
        <f t="shared" si="1"/>
        <v>2</v>
      </c>
      <c r="O10" s="52">
        <f t="shared" si="2"/>
        <v>0</v>
      </c>
      <c r="P10" s="52">
        <f t="shared" si="3"/>
        <v>11</v>
      </c>
      <c r="Q10" s="52">
        <f t="shared" si="4"/>
        <v>0</v>
      </c>
      <c r="R10" s="56" t="str">
        <f t="shared" si="5"/>
        <v xml:space="preserve"> </v>
      </c>
      <c r="S10" s="56" t="str">
        <f t="shared" si="6"/>
        <v>Mayor</v>
      </c>
      <c r="T10" s="56" t="str">
        <f t="shared" si="7"/>
        <v xml:space="preserve"> </v>
      </c>
      <c r="U10" s="57" t="s">
        <v>22</v>
      </c>
      <c r="X10" s="58"/>
    </row>
    <row r="11" spans="1:34" ht="78" customHeight="1" x14ac:dyDescent="0.25">
      <c r="A11" s="23"/>
      <c r="B11" s="59">
        <v>6</v>
      </c>
      <c r="C11" s="45" t="str">
        <f>VLOOKUP(B11,'Mapa Corrupcion'!$A$7:$B$218,2,TRUE)</f>
        <v>Control Interno Disciplinario</v>
      </c>
      <c r="D11" s="45" t="e">
        <f>VLOOKUP(B11,'Mapa Corrupcion'!$A$7:$H$218,9,1)</f>
        <v>#REF!</v>
      </c>
      <c r="E11" s="49" t="s">
        <v>51</v>
      </c>
      <c r="F11" s="49" t="s">
        <v>51</v>
      </c>
      <c r="G11" s="49" t="s">
        <v>51</v>
      </c>
      <c r="H11" s="49" t="s">
        <v>51</v>
      </c>
      <c r="I11" s="49" t="s">
        <v>51</v>
      </c>
      <c r="J11" s="49" t="s">
        <v>51</v>
      </c>
      <c r="K11" s="49" t="s">
        <v>52</v>
      </c>
      <c r="L11" s="49" t="s">
        <v>52</v>
      </c>
      <c r="M11" s="50">
        <f t="shared" si="0"/>
        <v>6</v>
      </c>
      <c r="N11" s="51">
        <f t="shared" si="1"/>
        <v>2</v>
      </c>
      <c r="O11" s="52">
        <f t="shared" si="2"/>
        <v>0</v>
      </c>
      <c r="P11" s="52">
        <f t="shared" si="3"/>
        <v>11</v>
      </c>
      <c r="Q11" s="52">
        <f t="shared" si="4"/>
        <v>0</v>
      </c>
      <c r="R11" s="56" t="str">
        <f t="shared" si="5"/>
        <v xml:space="preserve"> </v>
      </c>
      <c r="S11" s="56" t="str">
        <f t="shared" si="6"/>
        <v>Mayor</v>
      </c>
      <c r="T11" s="56" t="str">
        <f t="shared" si="7"/>
        <v xml:space="preserve"> </v>
      </c>
      <c r="U11" s="57" t="s">
        <v>22</v>
      </c>
      <c r="X11" s="58"/>
    </row>
    <row r="12" spans="1:34" ht="78" customHeight="1" x14ac:dyDescent="0.25">
      <c r="A12" s="23"/>
      <c r="B12" s="59">
        <v>7</v>
      </c>
      <c r="C12" s="45" t="str">
        <f>VLOOKUP(B12,'Mapa Corrupcion'!$A$7:$B$218,2,TRUE)</f>
        <v>Transformación Cultural para la revitalización del Centro</v>
      </c>
      <c r="D12" s="45" t="e">
        <f>VLOOKUP(B12,'Mapa Corrupcion'!$A$7:$H$218,9,1)</f>
        <v>#REF!</v>
      </c>
      <c r="E12" s="49" t="s">
        <v>51</v>
      </c>
      <c r="F12" s="49" t="s">
        <v>51</v>
      </c>
      <c r="G12" s="49" t="s">
        <v>51</v>
      </c>
      <c r="H12" s="49" t="s">
        <v>51</v>
      </c>
      <c r="I12" s="49" t="s">
        <v>51</v>
      </c>
      <c r="J12" s="49" t="s">
        <v>51</v>
      </c>
      <c r="K12" s="49" t="s">
        <v>52</v>
      </c>
      <c r="L12" s="49" t="s">
        <v>52</v>
      </c>
      <c r="M12" s="50">
        <f t="shared" si="0"/>
        <v>6</v>
      </c>
      <c r="N12" s="51">
        <f t="shared" si="1"/>
        <v>2</v>
      </c>
      <c r="O12" s="52">
        <f t="shared" si="2"/>
        <v>0</v>
      </c>
      <c r="P12" s="52">
        <f t="shared" si="3"/>
        <v>11</v>
      </c>
      <c r="Q12" s="52">
        <f t="shared" si="4"/>
        <v>0</v>
      </c>
      <c r="R12" s="56" t="str">
        <f t="shared" si="5"/>
        <v xml:space="preserve"> </v>
      </c>
      <c r="S12" s="56" t="str">
        <f t="shared" si="6"/>
        <v>Mayor</v>
      </c>
      <c r="T12" s="56" t="str">
        <f t="shared" si="7"/>
        <v xml:space="preserve"> </v>
      </c>
      <c r="U12" s="57" t="s">
        <v>22</v>
      </c>
    </row>
    <row r="13" spans="1:34" ht="78" customHeight="1" x14ac:dyDescent="0.25">
      <c r="A13" s="23"/>
      <c r="B13" s="59">
        <v>8</v>
      </c>
      <c r="C13" s="45" t="str">
        <f>VLOOKUP(B13,'Mapa Corrupcion'!$A$7:$B$218,2,TRUE)</f>
        <v>Transformación Cultural para la revitalización del Centro</v>
      </c>
      <c r="D13" s="45" t="e">
        <f>VLOOKUP(B13,'Mapa Corrupcion'!$A$7:$H$218,9,1)</f>
        <v>#REF!</v>
      </c>
      <c r="E13" s="49" t="s">
        <v>51</v>
      </c>
      <c r="F13" s="49" t="s">
        <v>51</v>
      </c>
      <c r="G13" s="49" t="s">
        <v>51</v>
      </c>
      <c r="H13" s="49" t="s">
        <v>51</v>
      </c>
      <c r="I13" s="49" t="s">
        <v>51</v>
      </c>
      <c r="J13" s="49" t="s">
        <v>51</v>
      </c>
      <c r="K13" s="49" t="s">
        <v>52</v>
      </c>
      <c r="L13" s="49" t="s">
        <v>52</v>
      </c>
      <c r="M13" s="50">
        <f t="shared" si="0"/>
        <v>6</v>
      </c>
      <c r="N13" s="51">
        <f t="shared" si="1"/>
        <v>2</v>
      </c>
      <c r="O13" s="52">
        <f t="shared" si="2"/>
        <v>0</v>
      </c>
      <c r="P13" s="52">
        <f t="shared" si="3"/>
        <v>11</v>
      </c>
      <c r="Q13" s="52">
        <f t="shared" si="4"/>
        <v>0</v>
      </c>
      <c r="R13" s="56" t="str">
        <f t="shared" si="5"/>
        <v xml:space="preserve"> </v>
      </c>
      <c r="S13" s="56" t="str">
        <f t="shared" si="6"/>
        <v>Mayor</v>
      </c>
      <c r="T13" s="56" t="str">
        <f t="shared" si="7"/>
        <v xml:space="preserve"> </v>
      </c>
      <c r="U13" s="57" t="s">
        <v>22</v>
      </c>
    </row>
    <row r="14" spans="1:34" ht="78" customHeight="1" x14ac:dyDescent="0.25">
      <c r="A14" s="23"/>
      <c r="B14" s="59">
        <v>9</v>
      </c>
      <c r="C14" s="45" t="str">
        <f>VLOOKUP(B14,'Mapa Corrupcion'!$A$7:$B$218,2,TRUE)</f>
        <v>Gestión TIC</v>
      </c>
      <c r="D14" s="45" t="e">
        <f>VLOOKUP(B14,'Mapa Corrupcion'!$A$7:$H$218,9,1)</f>
        <v>#REF!</v>
      </c>
      <c r="E14" s="49" t="s">
        <v>51</v>
      </c>
      <c r="F14" s="49" t="s">
        <v>51</v>
      </c>
      <c r="G14" s="49" t="s">
        <v>51</v>
      </c>
      <c r="H14" s="49" t="s">
        <v>51</v>
      </c>
      <c r="I14" s="49" t="s">
        <v>51</v>
      </c>
      <c r="J14" s="49" t="s">
        <v>51</v>
      </c>
      <c r="K14" s="49" t="s">
        <v>52</v>
      </c>
      <c r="L14" s="49" t="s">
        <v>52</v>
      </c>
      <c r="M14" s="50">
        <f t="shared" si="0"/>
        <v>6</v>
      </c>
      <c r="N14" s="51">
        <f t="shared" si="1"/>
        <v>2</v>
      </c>
      <c r="O14" s="52">
        <f t="shared" si="2"/>
        <v>0</v>
      </c>
      <c r="P14" s="52">
        <f t="shared" si="3"/>
        <v>11</v>
      </c>
      <c r="Q14" s="52">
        <f t="shared" si="4"/>
        <v>0</v>
      </c>
      <c r="R14" s="56" t="str">
        <f t="shared" si="5"/>
        <v xml:space="preserve"> </v>
      </c>
      <c r="S14" s="56" t="str">
        <f t="shared" si="6"/>
        <v>Mayor</v>
      </c>
      <c r="T14" s="56" t="str">
        <f t="shared" si="7"/>
        <v xml:space="preserve"> </v>
      </c>
      <c r="U14" s="57" t="s">
        <v>22</v>
      </c>
    </row>
    <row r="15" spans="1:34" ht="78" customHeight="1" x14ac:dyDescent="0.25">
      <c r="A15" s="23"/>
      <c r="B15" s="59">
        <v>10</v>
      </c>
      <c r="C15" s="45" t="str">
        <f>VLOOKUP(B15,'Mapa Corrupcion'!$A$7:$B$218,2,TRUE)</f>
        <v>Gestión TIC</v>
      </c>
      <c r="D15" s="45" t="e">
        <f>VLOOKUP(B15,'Mapa Corrupcion'!$A$7:$H$218,9,1)</f>
        <v>#REF!</v>
      </c>
      <c r="E15" s="49" t="s">
        <v>51</v>
      </c>
      <c r="F15" s="49" t="s">
        <v>51</v>
      </c>
      <c r="G15" s="49" t="s">
        <v>51</v>
      </c>
      <c r="H15" s="49" t="s">
        <v>51</v>
      </c>
      <c r="I15" s="49" t="s">
        <v>51</v>
      </c>
      <c r="J15" s="49" t="s">
        <v>51</v>
      </c>
      <c r="K15" s="49" t="s">
        <v>52</v>
      </c>
      <c r="L15" s="49" t="s">
        <v>52</v>
      </c>
      <c r="M15" s="50">
        <f t="shared" si="0"/>
        <v>6</v>
      </c>
      <c r="N15" s="51">
        <f t="shared" si="1"/>
        <v>2</v>
      </c>
      <c r="O15" s="52">
        <f t="shared" si="2"/>
        <v>0</v>
      </c>
      <c r="P15" s="52">
        <f t="shared" si="3"/>
        <v>11</v>
      </c>
      <c r="Q15" s="52">
        <f t="shared" si="4"/>
        <v>0</v>
      </c>
      <c r="R15" s="56" t="str">
        <f t="shared" si="5"/>
        <v xml:space="preserve"> </v>
      </c>
      <c r="S15" s="56" t="str">
        <f t="shared" si="6"/>
        <v>Mayor</v>
      </c>
      <c r="T15" s="56" t="str">
        <f t="shared" si="7"/>
        <v xml:space="preserve"> </v>
      </c>
      <c r="U15" s="57" t="s">
        <v>22</v>
      </c>
    </row>
    <row r="16" spans="1:34" ht="78" customHeight="1" x14ac:dyDescent="0.25">
      <c r="A16" s="23"/>
      <c r="B16" s="59">
        <v>11</v>
      </c>
      <c r="C16" s="45" t="str">
        <f>VLOOKUP(B16,'Mapa Corrupcion'!$A$7:$B$218,2,TRUE)</f>
        <v>Gestión TIC</v>
      </c>
      <c r="D16" s="45" t="e">
        <f>VLOOKUP(B16,'Mapa Corrupcion'!$A$7:$H$218,9,1)</f>
        <v>#REF!</v>
      </c>
      <c r="E16" s="49" t="s">
        <v>52</v>
      </c>
      <c r="F16" s="49" t="s">
        <v>52</v>
      </c>
      <c r="G16" s="49" t="s">
        <v>51</v>
      </c>
      <c r="H16" s="49" t="s">
        <v>51</v>
      </c>
      <c r="I16" s="49" t="s">
        <v>52</v>
      </c>
      <c r="J16" s="49" t="s">
        <v>52</v>
      </c>
      <c r="K16" s="49" t="s">
        <v>52</v>
      </c>
      <c r="L16" s="49" t="s">
        <v>52</v>
      </c>
      <c r="M16" s="50">
        <f t="shared" si="0"/>
        <v>2</v>
      </c>
      <c r="N16" s="51">
        <f t="shared" si="1"/>
        <v>6</v>
      </c>
      <c r="O16" s="52">
        <f t="shared" si="2"/>
        <v>0</v>
      </c>
      <c r="P16" s="52">
        <f t="shared" si="3"/>
        <v>0</v>
      </c>
      <c r="Q16" s="52">
        <f t="shared" si="4"/>
        <v>5</v>
      </c>
      <c r="R16" s="56" t="str">
        <f t="shared" si="5"/>
        <v xml:space="preserve"> </v>
      </c>
      <c r="S16" s="56" t="str">
        <f t="shared" si="6"/>
        <v xml:space="preserve"> </v>
      </c>
      <c r="T16" s="56" t="str">
        <f t="shared" si="7"/>
        <v>Moderado</v>
      </c>
      <c r="U16" s="57" t="s">
        <v>54</v>
      </c>
    </row>
    <row r="17" spans="1:21" ht="78" customHeight="1" x14ac:dyDescent="0.25">
      <c r="A17" s="23"/>
      <c r="B17" s="59">
        <v>12</v>
      </c>
      <c r="C17" s="45" t="str">
        <f>VLOOKUP(B17,'Mapa Corrupcion'!$A$7:$B$218,2,TRUE)</f>
        <v>Gestión TIC</v>
      </c>
      <c r="D17" s="45" t="e">
        <f>VLOOKUP(B17,'Mapa Corrupcion'!$A$7:$H$218,9,1)</f>
        <v>#REF!</v>
      </c>
      <c r="E17" s="49" t="s">
        <v>52</v>
      </c>
      <c r="F17" s="49" t="s">
        <v>52</v>
      </c>
      <c r="G17" s="49" t="s">
        <v>51</v>
      </c>
      <c r="H17" s="49" t="s">
        <v>51</v>
      </c>
      <c r="I17" s="49" t="s">
        <v>52</v>
      </c>
      <c r="J17" s="49" t="s">
        <v>52</v>
      </c>
      <c r="K17" s="49" t="s">
        <v>52</v>
      </c>
      <c r="L17" s="49" t="s">
        <v>52</v>
      </c>
      <c r="M17" s="50">
        <f t="shared" si="0"/>
        <v>2</v>
      </c>
      <c r="N17" s="51">
        <f t="shared" si="1"/>
        <v>6</v>
      </c>
      <c r="O17" s="52">
        <f t="shared" si="2"/>
        <v>0</v>
      </c>
      <c r="P17" s="52">
        <f t="shared" si="3"/>
        <v>0</v>
      </c>
      <c r="Q17" s="52">
        <f t="shared" si="4"/>
        <v>5</v>
      </c>
      <c r="R17" s="56" t="str">
        <f t="shared" si="5"/>
        <v xml:space="preserve"> </v>
      </c>
      <c r="S17" s="56" t="str">
        <f t="shared" si="6"/>
        <v xml:space="preserve"> </v>
      </c>
      <c r="T17" s="56" t="str">
        <f t="shared" si="7"/>
        <v>Moderado</v>
      </c>
      <c r="U17" s="57" t="s">
        <v>54</v>
      </c>
    </row>
    <row r="18" spans="1:21" ht="78" customHeight="1" x14ac:dyDescent="0.25">
      <c r="A18" s="23"/>
      <c r="B18" s="59">
        <v>13</v>
      </c>
      <c r="C18" s="45" t="str">
        <f>VLOOKUP(B18,'Mapa Corrupcion'!$A$7:$B$218,2,TRUE)</f>
        <v xml:space="preserve">SELECCIONE EL NOMBRE PROCESO </v>
      </c>
      <c r="D18" s="45" t="e">
        <f>VLOOKUP(B18,'Mapa Corrupcion'!$A$7:$H$218,9,1)</f>
        <v>#REF!</v>
      </c>
      <c r="E18" s="49" t="s">
        <v>51</v>
      </c>
      <c r="F18" s="49" t="s">
        <v>51</v>
      </c>
      <c r="G18" s="49" t="s">
        <v>51</v>
      </c>
      <c r="H18" s="49" t="s">
        <v>51</v>
      </c>
      <c r="I18" s="49" t="s">
        <v>51</v>
      </c>
      <c r="J18" s="49" t="s">
        <v>51</v>
      </c>
      <c r="K18" s="49" t="s">
        <v>52</v>
      </c>
      <c r="L18" s="49" t="s">
        <v>52</v>
      </c>
      <c r="M18" s="50">
        <f t="shared" si="0"/>
        <v>6</v>
      </c>
      <c r="N18" s="51">
        <f t="shared" si="1"/>
        <v>2</v>
      </c>
      <c r="O18" s="52">
        <f t="shared" si="2"/>
        <v>0</v>
      </c>
      <c r="P18" s="52">
        <f t="shared" si="3"/>
        <v>11</v>
      </c>
      <c r="Q18" s="52">
        <f t="shared" si="4"/>
        <v>0</v>
      </c>
      <c r="R18" s="56" t="str">
        <f t="shared" si="5"/>
        <v xml:space="preserve"> </v>
      </c>
      <c r="S18" s="56" t="str">
        <f t="shared" si="6"/>
        <v>Mayor</v>
      </c>
      <c r="T18" s="56" t="str">
        <f t="shared" si="7"/>
        <v xml:space="preserve"> </v>
      </c>
      <c r="U18" s="57" t="s">
        <v>22</v>
      </c>
    </row>
    <row r="19" spans="1:21" ht="78" customHeight="1" x14ac:dyDescent="0.25">
      <c r="A19" s="23"/>
      <c r="B19" s="59">
        <v>14</v>
      </c>
      <c r="C19" s="45" t="str">
        <f>VLOOKUP(B19,'Mapa Corrupcion'!$A$7:$B$218,2,TRUE)</f>
        <v xml:space="preserve">SELECCIONE EL NOMBRE PROCESO </v>
      </c>
      <c r="D19" s="45" t="e">
        <f>VLOOKUP(B19,'Mapa Corrupcion'!$A$7:$H$218,9,1)</f>
        <v>#REF!</v>
      </c>
      <c r="E19" s="49" t="s">
        <v>51</v>
      </c>
      <c r="F19" s="49" t="s">
        <v>51</v>
      </c>
      <c r="G19" s="49" t="s">
        <v>51</v>
      </c>
      <c r="H19" s="49" t="s">
        <v>51</v>
      </c>
      <c r="I19" s="49" t="s">
        <v>51</v>
      </c>
      <c r="J19" s="49" t="s">
        <v>51</v>
      </c>
      <c r="K19" s="49" t="s">
        <v>52</v>
      </c>
      <c r="L19" s="49" t="s">
        <v>52</v>
      </c>
      <c r="M19" s="50">
        <f t="shared" si="0"/>
        <v>6</v>
      </c>
      <c r="N19" s="51">
        <f t="shared" si="1"/>
        <v>2</v>
      </c>
      <c r="O19" s="52">
        <f t="shared" si="2"/>
        <v>0</v>
      </c>
      <c r="P19" s="52">
        <f t="shared" si="3"/>
        <v>11</v>
      </c>
      <c r="Q19" s="52">
        <f t="shared" si="4"/>
        <v>0</v>
      </c>
      <c r="R19" s="56" t="str">
        <f t="shared" si="5"/>
        <v xml:space="preserve"> </v>
      </c>
      <c r="S19" s="56" t="str">
        <f t="shared" si="6"/>
        <v>Mayor</v>
      </c>
      <c r="T19" s="56" t="str">
        <f t="shared" si="7"/>
        <v xml:space="preserve"> </v>
      </c>
      <c r="U19" s="57" t="s">
        <v>22</v>
      </c>
    </row>
    <row r="20" spans="1:21" ht="78" customHeight="1" x14ac:dyDescent="0.25">
      <c r="A20" s="23"/>
      <c r="B20" s="59">
        <v>15</v>
      </c>
      <c r="C20" s="45" t="str">
        <f>VLOOKUP(B20,'Mapa Corrupcion'!$A$7:$B$218,2,TRUE)</f>
        <v xml:space="preserve">SELECCIONE EL NOMBRE PROCESO </v>
      </c>
      <c r="D20" s="45" t="e">
        <f>VLOOKUP(B20,'Mapa Corrupcion'!$A$7:$H$218,9,1)</f>
        <v>#REF!</v>
      </c>
      <c r="E20" s="49" t="s">
        <v>51</v>
      </c>
      <c r="F20" s="49" t="s">
        <v>51</v>
      </c>
      <c r="G20" s="49" t="s">
        <v>51</v>
      </c>
      <c r="H20" s="49" t="s">
        <v>51</v>
      </c>
      <c r="I20" s="49" t="s">
        <v>51</v>
      </c>
      <c r="J20" s="49" t="s">
        <v>51</v>
      </c>
      <c r="K20" s="49" t="s">
        <v>52</v>
      </c>
      <c r="L20" s="49" t="s">
        <v>52</v>
      </c>
      <c r="M20" s="50">
        <f t="shared" si="0"/>
        <v>6</v>
      </c>
      <c r="N20" s="51">
        <f t="shared" si="1"/>
        <v>2</v>
      </c>
      <c r="O20" s="52">
        <f t="shared" si="2"/>
        <v>0</v>
      </c>
      <c r="P20" s="52">
        <f t="shared" si="3"/>
        <v>11</v>
      </c>
      <c r="Q20" s="52">
        <f t="shared" si="4"/>
        <v>0</v>
      </c>
      <c r="R20" s="56" t="str">
        <f t="shared" si="5"/>
        <v xml:space="preserve"> </v>
      </c>
      <c r="S20" s="56" t="str">
        <f t="shared" si="6"/>
        <v>Mayor</v>
      </c>
      <c r="T20" s="56" t="str">
        <f t="shared" si="7"/>
        <v xml:space="preserve"> </v>
      </c>
      <c r="U20" s="57" t="s">
        <v>22</v>
      </c>
    </row>
    <row r="21" spans="1:21" ht="78" customHeight="1" x14ac:dyDescent="0.25">
      <c r="A21" s="23"/>
      <c r="B21" s="59">
        <v>16</v>
      </c>
      <c r="C21" s="45" t="str">
        <f>VLOOKUP(B21,'Mapa Corrupcion'!$A$7:$B$218,2,TRUE)</f>
        <v xml:space="preserve">SELECCIONE EL NOMBRE PROCESO </v>
      </c>
      <c r="D21" s="45" t="e">
        <f>VLOOKUP(B21,'Mapa Corrupcion'!$A$7:$H$218,9,1)</f>
        <v>#REF!</v>
      </c>
      <c r="E21" s="49" t="s">
        <v>51</v>
      </c>
      <c r="F21" s="49" t="s">
        <v>51</v>
      </c>
      <c r="G21" s="49" t="s">
        <v>51</v>
      </c>
      <c r="H21" s="49" t="s">
        <v>51</v>
      </c>
      <c r="I21" s="49" t="s">
        <v>51</v>
      </c>
      <c r="J21" s="49" t="s">
        <v>51</v>
      </c>
      <c r="K21" s="49" t="s">
        <v>52</v>
      </c>
      <c r="L21" s="49" t="s">
        <v>52</v>
      </c>
      <c r="M21" s="50">
        <f t="shared" si="0"/>
        <v>6</v>
      </c>
      <c r="N21" s="51">
        <f t="shared" si="1"/>
        <v>2</v>
      </c>
      <c r="O21" s="52">
        <f t="shared" si="2"/>
        <v>0</v>
      </c>
      <c r="P21" s="52">
        <f t="shared" si="3"/>
        <v>11</v>
      </c>
      <c r="Q21" s="52">
        <f t="shared" si="4"/>
        <v>0</v>
      </c>
      <c r="R21" s="56" t="str">
        <f t="shared" si="5"/>
        <v xml:space="preserve"> </v>
      </c>
      <c r="S21" s="56" t="str">
        <f t="shared" si="6"/>
        <v>Mayor</v>
      </c>
      <c r="T21" s="56" t="str">
        <f t="shared" si="7"/>
        <v xml:space="preserve"> </v>
      </c>
      <c r="U21" s="57" t="s">
        <v>22</v>
      </c>
    </row>
    <row r="22" spans="1:21" ht="78" customHeight="1" x14ac:dyDescent="0.25">
      <c r="A22" s="23"/>
      <c r="B22" s="59">
        <v>17</v>
      </c>
      <c r="C22" s="45" t="str">
        <f>VLOOKUP(B22,'Mapa Corrupcion'!$A$7:$B$218,2,TRUE)</f>
        <v xml:space="preserve">SELECCIONE EL NOMBRE PROCESO </v>
      </c>
      <c r="D22" s="45" t="e">
        <f>VLOOKUP(B22,'Mapa Corrupcion'!$A$7:$H$218,9,1)</f>
        <v>#REF!</v>
      </c>
      <c r="E22" s="49" t="s">
        <v>52</v>
      </c>
      <c r="F22" s="49" t="s">
        <v>52</v>
      </c>
      <c r="G22" s="49" t="s">
        <v>51</v>
      </c>
      <c r="H22" s="49" t="s">
        <v>51</v>
      </c>
      <c r="I22" s="49" t="s">
        <v>52</v>
      </c>
      <c r="J22" s="49" t="s">
        <v>52</v>
      </c>
      <c r="K22" s="49" t="s">
        <v>52</v>
      </c>
      <c r="L22" s="49" t="s">
        <v>52</v>
      </c>
      <c r="M22" s="50">
        <f t="shared" si="0"/>
        <v>2</v>
      </c>
      <c r="N22" s="51">
        <f t="shared" si="1"/>
        <v>6</v>
      </c>
      <c r="O22" s="52">
        <f t="shared" si="2"/>
        <v>0</v>
      </c>
      <c r="P22" s="52">
        <f t="shared" si="3"/>
        <v>0</v>
      </c>
      <c r="Q22" s="52">
        <f t="shared" si="4"/>
        <v>5</v>
      </c>
      <c r="R22" s="56" t="str">
        <f t="shared" si="5"/>
        <v xml:space="preserve"> </v>
      </c>
      <c r="S22" s="56" t="str">
        <f t="shared" si="6"/>
        <v xml:space="preserve"> </v>
      </c>
      <c r="T22" s="56" t="str">
        <f t="shared" si="7"/>
        <v>Moderado</v>
      </c>
      <c r="U22" s="57" t="s">
        <v>54</v>
      </c>
    </row>
    <row r="23" spans="1:21" ht="78" customHeight="1" x14ac:dyDescent="0.25">
      <c r="A23" s="23"/>
      <c r="B23" s="59">
        <v>18</v>
      </c>
      <c r="C23" s="45" t="str">
        <f>VLOOKUP(B23,'Mapa Corrupcion'!$A$7:$B$218,2,TRUE)</f>
        <v xml:space="preserve">SELECCIONE EL NOMBRE PROCESO </v>
      </c>
      <c r="D23" s="45" t="e">
        <f>VLOOKUP(B23,'Mapa Corrupcion'!$A$7:$H$218,9,1)</f>
        <v>#REF!</v>
      </c>
      <c r="E23" s="49" t="s">
        <v>52</v>
      </c>
      <c r="F23" s="49" t="s">
        <v>52</v>
      </c>
      <c r="G23" s="49" t="s">
        <v>51</v>
      </c>
      <c r="H23" s="49" t="s">
        <v>51</v>
      </c>
      <c r="I23" s="49" t="s">
        <v>52</v>
      </c>
      <c r="J23" s="49" t="s">
        <v>52</v>
      </c>
      <c r="K23" s="49" t="s">
        <v>52</v>
      </c>
      <c r="L23" s="49" t="s">
        <v>52</v>
      </c>
      <c r="M23" s="50">
        <f t="shared" si="0"/>
        <v>2</v>
      </c>
      <c r="N23" s="51">
        <f t="shared" si="1"/>
        <v>6</v>
      </c>
      <c r="O23" s="52">
        <f t="shared" si="2"/>
        <v>0</v>
      </c>
      <c r="P23" s="52">
        <f t="shared" si="3"/>
        <v>0</v>
      </c>
      <c r="Q23" s="52">
        <f t="shared" si="4"/>
        <v>5</v>
      </c>
      <c r="R23" s="56" t="str">
        <f t="shared" si="5"/>
        <v xml:space="preserve"> </v>
      </c>
      <c r="S23" s="56" t="str">
        <f t="shared" si="6"/>
        <v xml:space="preserve"> </v>
      </c>
      <c r="T23" s="56" t="str">
        <f t="shared" si="7"/>
        <v>Moderado</v>
      </c>
      <c r="U23" s="57" t="s">
        <v>54</v>
      </c>
    </row>
    <row r="24" spans="1:21" ht="78" customHeight="1" x14ac:dyDescent="0.25">
      <c r="A24" s="23"/>
      <c r="B24" s="59">
        <v>19</v>
      </c>
      <c r="C24" s="45" t="str">
        <f>VLOOKUP(B24,'Mapa Corrupcion'!$A$7:$B$218,2,TRUE)</f>
        <v xml:space="preserve">SELECCIONE EL NOMBRE PROCESO </v>
      </c>
      <c r="D24" s="45" t="e">
        <f>VLOOKUP(B24,'Mapa Corrupcion'!$A$7:$H$218,9,1)</f>
        <v>#REF!</v>
      </c>
      <c r="E24" s="49" t="s">
        <v>51</v>
      </c>
      <c r="F24" s="49" t="s">
        <v>51</v>
      </c>
      <c r="G24" s="49" t="s">
        <v>51</v>
      </c>
      <c r="H24" s="49" t="s">
        <v>51</v>
      </c>
      <c r="I24" s="49" t="s">
        <v>51</v>
      </c>
      <c r="J24" s="49" t="s">
        <v>51</v>
      </c>
      <c r="K24" s="49" t="s">
        <v>52</v>
      </c>
      <c r="L24" s="49" t="s">
        <v>52</v>
      </c>
      <c r="M24" s="50">
        <f t="shared" si="0"/>
        <v>6</v>
      </c>
      <c r="N24" s="51">
        <f t="shared" si="1"/>
        <v>2</v>
      </c>
      <c r="O24" s="52">
        <f t="shared" si="2"/>
        <v>0</v>
      </c>
      <c r="P24" s="52">
        <f t="shared" si="3"/>
        <v>11</v>
      </c>
      <c r="Q24" s="52">
        <f t="shared" si="4"/>
        <v>0</v>
      </c>
      <c r="R24" s="56" t="str">
        <f t="shared" si="5"/>
        <v xml:space="preserve"> </v>
      </c>
      <c r="S24" s="56" t="str">
        <f t="shared" si="6"/>
        <v>Mayor</v>
      </c>
      <c r="T24" s="56" t="str">
        <f t="shared" si="7"/>
        <v xml:space="preserve"> </v>
      </c>
      <c r="U24" s="57" t="s">
        <v>22</v>
      </c>
    </row>
    <row r="25" spans="1:21" ht="78" customHeight="1" x14ac:dyDescent="0.25">
      <c r="A25" s="23"/>
      <c r="B25" s="59">
        <v>20</v>
      </c>
      <c r="C25" s="45" t="str">
        <f>VLOOKUP(B25,'Mapa Corrupcion'!$A$7:$B$218,2,TRUE)</f>
        <v xml:space="preserve">SELECCIONE EL NOMBRE PROCESO </v>
      </c>
      <c r="D25" s="45" t="e">
        <f>VLOOKUP(B25,'Mapa Corrupcion'!$A$7:$H$218,9,1)</f>
        <v>#REF!</v>
      </c>
      <c r="E25" s="49" t="s">
        <v>51</v>
      </c>
      <c r="F25" s="49" t="s">
        <v>51</v>
      </c>
      <c r="G25" s="49" t="s">
        <v>51</v>
      </c>
      <c r="H25" s="49" t="s">
        <v>51</v>
      </c>
      <c r="I25" s="49" t="s">
        <v>51</v>
      </c>
      <c r="J25" s="49" t="s">
        <v>51</v>
      </c>
      <c r="K25" s="49" t="s">
        <v>52</v>
      </c>
      <c r="L25" s="49" t="s">
        <v>52</v>
      </c>
      <c r="M25" s="50">
        <f t="shared" si="0"/>
        <v>6</v>
      </c>
      <c r="N25" s="51">
        <f t="shared" si="1"/>
        <v>2</v>
      </c>
      <c r="O25" s="52">
        <f t="shared" si="2"/>
        <v>0</v>
      </c>
      <c r="P25" s="52">
        <f t="shared" si="3"/>
        <v>11</v>
      </c>
      <c r="Q25" s="52">
        <f t="shared" si="4"/>
        <v>0</v>
      </c>
      <c r="R25" s="56" t="str">
        <f t="shared" si="5"/>
        <v xml:space="preserve"> </v>
      </c>
      <c r="S25" s="56" t="str">
        <f t="shared" si="6"/>
        <v>Mayor</v>
      </c>
      <c r="T25" s="56" t="str">
        <f t="shared" si="7"/>
        <v xml:space="preserve"> </v>
      </c>
      <c r="U25" s="57" t="s">
        <v>22</v>
      </c>
    </row>
    <row r="26" spans="1:21" ht="78" customHeight="1" x14ac:dyDescent="0.25">
      <c r="A26" s="23"/>
      <c r="B26" s="59">
        <v>21</v>
      </c>
      <c r="C26" s="45" t="str">
        <f>VLOOKUP(B26,'Mapa Corrupcion'!$A$7:$B$218,2,TRUE)</f>
        <v xml:space="preserve">SELECCIONE EL NOMBRE PROCESO </v>
      </c>
      <c r="D26" s="45" t="e">
        <f>VLOOKUP(B26,'Mapa Corrupcion'!$A$7:$H$218,9,1)</f>
        <v>#REF!</v>
      </c>
      <c r="E26" s="49" t="s">
        <v>51</v>
      </c>
      <c r="F26" s="49" t="s">
        <v>51</v>
      </c>
      <c r="G26" s="49" t="s">
        <v>51</v>
      </c>
      <c r="H26" s="49" t="s">
        <v>51</v>
      </c>
      <c r="I26" s="49" t="s">
        <v>51</v>
      </c>
      <c r="J26" s="49" t="s">
        <v>51</v>
      </c>
      <c r="K26" s="49" t="s">
        <v>52</v>
      </c>
      <c r="L26" s="49" t="s">
        <v>52</v>
      </c>
      <c r="M26" s="50">
        <f t="shared" si="0"/>
        <v>6</v>
      </c>
      <c r="N26" s="51">
        <f t="shared" si="1"/>
        <v>2</v>
      </c>
      <c r="O26" s="52">
        <f t="shared" si="2"/>
        <v>0</v>
      </c>
      <c r="P26" s="52">
        <f t="shared" si="3"/>
        <v>11</v>
      </c>
      <c r="Q26" s="52">
        <f t="shared" si="4"/>
        <v>0</v>
      </c>
      <c r="R26" s="56" t="str">
        <f t="shared" si="5"/>
        <v xml:space="preserve"> </v>
      </c>
      <c r="S26" s="56" t="str">
        <f t="shared" si="6"/>
        <v>Mayor</v>
      </c>
      <c r="T26" s="56" t="str">
        <f t="shared" si="7"/>
        <v xml:space="preserve"> </v>
      </c>
      <c r="U26" s="57" t="s">
        <v>22</v>
      </c>
    </row>
    <row r="27" spans="1:21" ht="78" customHeight="1" x14ac:dyDescent="0.25">
      <c r="A27" s="23"/>
      <c r="B27" s="59">
        <v>22</v>
      </c>
      <c r="C27" s="45" t="str">
        <f>VLOOKUP(B27,'Mapa Corrupcion'!$A$7:$B$218,2,TRUE)</f>
        <v xml:space="preserve">SELECCIONE EL NOMBRE PROCESO </v>
      </c>
      <c r="D27" s="45" t="e">
        <f>VLOOKUP(B27,'Mapa Corrupcion'!$A$7:$H$218,9,1)</f>
        <v>#REF!</v>
      </c>
      <c r="E27" s="49" t="s">
        <v>52</v>
      </c>
      <c r="F27" s="49" t="s">
        <v>52</v>
      </c>
      <c r="G27" s="49" t="s">
        <v>51</v>
      </c>
      <c r="H27" s="49" t="s">
        <v>51</v>
      </c>
      <c r="I27" s="49" t="s">
        <v>52</v>
      </c>
      <c r="J27" s="49" t="s">
        <v>52</v>
      </c>
      <c r="K27" s="49" t="s">
        <v>52</v>
      </c>
      <c r="L27" s="49" t="s">
        <v>52</v>
      </c>
      <c r="M27" s="50">
        <f t="shared" si="0"/>
        <v>2</v>
      </c>
      <c r="N27" s="51">
        <f t="shared" si="1"/>
        <v>6</v>
      </c>
      <c r="O27" s="52">
        <f t="shared" si="2"/>
        <v>0</v>
      </c>
      <c r="P27" s="52">
        <f t="shared" si="3"/>
        <v>0</v>
      </c>
      <c r="Q27" s="52">
        <f t="shared" si="4"/>
        <v>5</v>
      </c>
      <c r="R27" s="56" t="str">
        <f t="shared" si="5"/>
        <v xml:space="preserve"> </v>
      </c>
      <c r="S27" s="56" t="str">
        <f t="shared" si="6"/>
        <v xml:space="preserve"> </v>
      </c>
      <c r="T27" s="56" t="str">
        <f t="shared" si="7"/>
        <v>Moderado</v>
      </c>
      <c r="U27" s="57" t="s">
        <v>54</v>
      </c>
    </row>
    <row r="28" spans="1:21" ht="78" customHeight="1" x14ac:dyDescent="0.25">
      <c r="A28" s="23"/>
      <c r="B28" s="59">
        <v>23</v>
      </c>
      <c r="C28" s="45" t="str">
        <f>VLOOKUP(B28,'Mapa Corrupcion'!$A$7:$B$218,2,TRUE)</f>
        <v xml:space="preserve">SELECCIONE EL NOMBRE PROCESO </v>
      </c>
      <c r="D28" s="45" t="e">
        <f>VLOOKUP(B28,'Mapa Corrupcion'!$A$7:$H$218,9,1)</f>
        <v>#REF!</v>
      </c>
      <c r="E28" s="49" t="s">
        <v>52</v>
      </c>
      <c r="F28" s="49" t="s">
        <v>52</v>
      </c>
      <c r="G28" s="49" t="s">
        <v>51</v>
      </c>
      <c r="H28" s="49" t="s">
        <v>51</v>
      </c>
      <c r="I28" s="49" t="s">
        <v>52</v>
      </c>
      <c r="J28" s="49" t="s">
        <v>52</v>
      </c>
      <c r="K28" s="49" t="s">
        <v>52</v>
      </c>
      <c r="L28" s="49" t="s">
        <v>52</v>
      </c>
      <c r="M28" s="50">
        <f t="shared" si="0"/>
        <v>2</v>
      </c>
      <c r="N28" s="51">
        <f t="shared" si="1"/>
        <v>6</v>
      </c>
      <c r="O28" s="52">
        <f t="shared" si="2"/>
        <v>0</v>
      </c>
      <c r="P28" s="52">
        <f t="shared" si="3"/>
        <v>0</v>
      </c>
      <c r="Q28" s="52">
        <f t="shared" si="4"/>
        <v>5</v>
      </c>
      <c r="R28" s="56" t="str">
        <f t="shared" si="5"/>
        <v xml:space="preserve"> </v>
      </c>
      <c r="S28" s="56" t="str">
        <f t="shared" si="6"/>
        <v xml:space="preserve"> </v>
      </c>
      <c r="T28" s="56" t="str">
        <f t="shared" si="7"/>
        <v>Moderado</v>
      </c>
      <c r="U28" s="57" t="s">
        <v>54</v>
      </c>
    </row>
    <row r="29" spans="1:21" ht="78" customHeight="1" x14ac:dyDescent="0.25">
      <c r="A29" s="23"/>
      <c r="B29" s="59">
        <v>24</v>
      </c>
      <c r="C29" s="45" t="str">
        <f>VLOOKUP(B29,'Mapa Corrupcion'!$A$7:$B$218,2,TRUE)</f>
        <v xml:space="preserve">SELECCIONE EL NOMBRE PROCESO </v>
      </c>
      <c r="D29" s="45" t="e">
        <f>VLOOKUP(B29,'Mapa Corrupcion'!$A$7:$H$218,9,1)</f>
        <v>#REF!</v>
      </c>
      <c r="E29" s="49" t="s">
        <v>52</v>
      </c>
      <c r="F29" s="49" t="s">
        <v>52</v>
      </c>
      <c r="G29" s="49" t="s">
        <v>51</v>
      </c>
      <c r="H29" s="49" t="s">
        <v>51</v>
      </c>
      <c r="I29" s="49" t="s">
        <v>52</v>
      </c>
      <c r="J29" s="49" t="s">
        <v>52</v>
      </c>
      <c r="K29" s="49" t="s">
        <v>52</v>
      </c>
      <c r="L29" s="49" t="s">
        <v>52</v>
      </c>
      <c r="M29" s="50">
        <f t="shared" si="0"/>
        <v>2</v>
      </c>
      <c r="N29" s="51">
        <f t="shared" si="1"/>
        <v>6</v>
      </c>
      <c r="O29" s="52">
        <f t="shared" si="2"/>
        <v>0</v>
      </c>
      <c r="P29" s="52">
        <f t="shared" si="3"/>
        <v>0</v>
      </c>
      <c r="Q29" s="52">
        <f t="shared" si="4"/>
        <v>5</v>
      </c>
      <c r="R29" s="56" t="str">
        <f t="shared" si="5"/>
        <v xml:space="preserve"> </v>
      </c>
      <c r="S29" s="56" t="str">
        <f t="shared" si="6"/>
        <v xml:space="preserve"> </v>
      </c>
      <c r="T29" s="56" t="str">
        <f t="shared" si="7"/>
        <v>Moderado</v>
      </c>
      <c r="U29" s="57" t="s">
        <v>54</v>
      </c>
    </row>
    <row r="30" spans="1:21" ht="34.5" customHeight="1" x14ac:dyDescent="0.25">
      <c r="A30" s="23"/>
      <c r="B30" s="63"/>
      <c r="C30" s="76" t="e">
        <f>VLOOKUP(B30,'Mapa Corrupcion'!$A$7:$B$218,2,TRUE)</f>
        <v>#N/A</v>
      </c>
      <c r="D30" s="76" t="e">
        <f>VLOOKUP(B30,'Mapa Corrupcion'!$A$7:$H$218,9,1)</f>
        <v>#N/A</v>
      </c>
      <c r="E30" s="49" t="s">
        <v>23</v>
      </c>
      <c r="F30" s="49" t="s">
        <v>23</v>
      </c>
      <c r="G30" s="49" t="s">
        <v>23</v>
      </c>
      <c r="H30" s="49" t="s">
        <v>23</v>
      </c>
      <c r="I30" s="49" t="s">
        <v>23</v>
      </c>
      <c r="J30" s="49" t="s">
        <v>23</v>
      </c>
      <c r="K30" s="49" t="s">
        <v>23</v>
      </c>
      <c r="L30" s="49" t="s">
        <v>23</v>
      </c>
      <c r="M30" s="50">
        <f t="shared" si="0"/>
        <v>0</v>
      </c>
      <c r="N30" s="51">
        <f t="shared" si="1"/>
        <v>0</v>
      </c>
      <c r="O30" s="52">
        <f t="shared" si="2"/>
        <v>0</v>
      </c>
      <c r="P30" s="52">
        <f t="shared" si="3"/>
        <v>0</v>
      </c>
      <c r="Q30" s="52">
        <f t="shared" si="4"/>
        <v>5</v>
      </c>
      <c r="R30" s="56" t="str">
        <f t="shared" si="5"/>
        <v xml:space="preserve"> </v>
      </c>
      <c r="S30" s="56" t="str">
        <f t="shared" si="6"/>
        <v xml:space="preserve"> </v>
      </c>
      <c r="T30" s="56" t="str">
        <f t="shared" si="7"/>
        <v>Moderado</v>
      </c>
      <c r="U30" s="57" t="s">
        <v>104</v>
      </c>
    </row>
    <row r="31" spans="1:21" ht="34.5" customHeight="1" x14ac:dyDescent="0.25">
      <c r="A31" s="23"/>
      <c r="B31" s="63"/>
      <c r="C31" s="76" t="e">
        <f>VLOOKUP(B31,'Mapa Corrupcion'!$A$7:$B$218,2,TRUE)</f>
        <v>#N/A</v>
      </c>
      <c r="D31" s="76" t="e">
        <f>VLOOKUP(B31,'Mapa Corrupcion'!$A$7:$H$218,9,1)</f>
        <v>#N/A</v>
      </c>
      <c r="E31" s="49" t="s">
        <v>23</v>
      </c>
      <c r="F31" s="49" t="s">
        <v>23</v>
      </c>
      <c r="G31" s="49" t="s">
        <v>23</v>
      </c>
      <c r="H31" s="49" t="s">
        <v>23</v>
      </c>
      <c r="I31" s="49" t="s">
        <v>23</v>
      </c>
      <c r="J31" s="49" t="s">
        <v>23</v>
      </c>
      <c r="K31" s="49" t="s">
        <v>23</v>
      </c>
      <c r="L31" s="49" t="s">
        <v>23</v>
      </c>
      <c r="M31" s="50">
        <f t="shared" si="0"/>
        <v>0</v>
      </c>
      <c r="N31" s="51">
        <f t="shared" si="1"/>
        <v>0</v>
      </c>
      <c r="O31" s="52">
        <f t="shared" si="2"/>
        <v>0</v>
      </c>
      <c r="P31" s="52">
        <f t="shared" si="3"/>
        <v>0</v>
      </c>
      <c r="Q31" s="52">
        <f t="shared" si="4"/>
        <v>5</v>
      </c>
      <c r="R31" s="56" t="str">
        <f t="shared" si="5"/>
        <v xml:space="preserve"> </v>
      </c>
      <c r="S31" s="56" t="str">
        <f t="shared" si="6"/>
        <v xml:space="preserve"> </v>
      </c>
      <c r="T31" s="56" t="str">
        <f t="shared" si="7"/>
        <v>Moderado</v>
      </c>
      <c r="U31" s="57" t="s">
        <v>104</v>
      </c>
    </row>
    <row r="32" spans="1:21" ht="34.5" customHeight="1" x14ac:dyDescent="0.25">
      <c r="A32" s="23"/>
      <c r="B32" s="63"/>
      <c r="C32" s="76" t="e">
        <f>VLOOKUP(B32,'Mapa Corrupcion'!$A$7:$B$218,2,TRUE)</f>
        <v>#N/A</v>
      </c>
      <c r="D32" s="76" t="e">
        <f>VLOOKUP(B32,'Mapa Corrupcion'!$A$7:$H$218,9,1)</f>
        <v>#N/A</v>
      </c>
      <c r="E32" s="49" t="s">
        <v>23</v>
      </c>
      <c r="F32" s="49" t="s">
        <v>23</v>
      </c>
      <c r="G32" s="49" t="s">
        <v>23</v>
      </c>
      <c r="H32" s="49" t="s">
        <v>23</v>
      </c>
      <c r="I32" s="49" t="s">
        <v>23</v>
      </c>
      <c r="J32" s="49" t="s">
        <v>23</v>
      </c>
      <c r="K32" s="49" t="s">
        <v>23</v>
      </c>
      <c r="L32" s="49" t="s">
        <v>23</v>
      </c>
      <c r="M32" s="50">
        <f t="shared" si="0"/>
        <v>0</v>
      </c>
      <c r="N32" s="51">
        <f t="shared" si="1"/>
        <v>0</v>
      </c>
      <c r="O32" s="52">
        <f t="shared" si="2"/>
        <v>0</v>
      </c>
      <c r="P32" s="52">
        <f t="shared" si="3"/>
        <v>0</v>
      </c>
      <c r="Q32" s="52">
        <f t="shared" si="4"/>
        <v>5</v>
      </c>
      <c r="R32" s="56" t="str">
        <f t="shared" si="5"/>
        <v xml:space="preserve"> </v>
      </c>
      <c r="S32" s="56" t="str">
        <f t="shared" si="6"/>
        <v xml:space="preserve"> </v>
      </c>
      <c r="T32" s="56" t="str">
        <f t="shared" si="7"/>
        <v>Moderado</v>
      </c>
      <c r="U32" s="57" t="s">
        <v>104</v>
      </c>
    </row>
    <row r="33" spans="1:21" ht="34.5" customHeight="1" x14ac:dyDescent="0.25">
      <c r="A33" s="23"/>
      <c r="B33" s="63"/>
      <c r="C33" s="76" t="e">
        <f>VLOOKUP(B33,'Mapa Corrupcion'!$A$7:$B$218,2,TRUE)</f>
        <v>#N/A</v>
      </c>
      <c r="D33" s="76" t="e">
        <f>VLOOKUP(B33,'Mapa Corrupcion'!$A$7:$H$218,9,1)</f>
        <v>#N/A</v>
      </c>
      <c r="E33" s="49" t="s">
        <v>23</v>
      </c>
      <c r="F33" s="49" t="s">
        <v>23</v>
      </c>
      <c r="G33" s="49" t="s">
        <v>23</v>
      </c>
      <c r="H33" s="49" t="s">
        <v>23</v>
      </c>
      <c r="I33" s="49" t="s">
        <v>23</v>
      </c>
      <c r="J33" s="49" t="s">
        <v>23</v>
      </c>
      <c r="K33" s="49" t="s">
        <v>23</v>
      </c>
      <c r="L33" s="49" t="s">
        <v>23</v>
      </c>
      <c r="M33" s="50">
        <f t="shared" si="0"/>
        <v>0</v>
      </c>
      <c r="N33" s="51">
        <f t="shared" si="1"/>
        <v>0</v>
      </c>
      <c r="O33" s="52">
        <f t="shared" si="2"/>
        <v>0</v>
      </c>
      <c r="P33" s="52">
        <f t="shared" si="3"/>
        <v>0</v>
      </c>
      <c r="Q33" s="52">
        <f t="shared" si="4"/>
        <v>5</v>
      </c>
      <c r="R33" s="56" t="str">
        <f t="shared" si="5"/>
        <v xml:space="preserve"> </v>
      </c>
      <c r="S33" s="56" t="str">
        <f t="shared" si="6"/>
        <v xml:space="preserve"> </v>
      </c>
      <c r="T33" s="56" t="str">
        <f t="shared" si="7"/>
        <v>Moderado</v>
      </c>
      <c r="U33" s="57" t="s">
        <v>104</v>
      </c>
    </row>
    <row r="34" spans="1:21" ht="34.5" customHeight="1" x14ac:dyDescent="0.25">
      <c r="A34" s="23"/>
      <c r="B34" s="63"/>
      <c r="C34" s="76" t="e">
        <f>VLOOKUP(B34,'Mapa Corrupcion'!$A$7:$B$218,2,TRUE)</f>
        <v>#N/A</v>
      </c>
      <c r="D34" s="76" t="e">
        <f>VLOOKUP(B34,'Mapa Corrupcion'!$A$7:$H$218,9,1)</f>
        <v>#N/A</v>
      </c>
      <c r="E34" s="49" t="s">
        <v>23</v>
      </c>
      <c r="F34" s="49" t="s">
        <v>23</v>
      </c>
      <c r="G34" s="49" t="s">
        <v>23</v>
      </c>
      <c r="H34" s="49" t="s">
        <v>23</v>
      </c>
      <c r="I34" s="49" t="s">
        <v>23</v>
      </c>
      <c r="J34" s="49" t="s">
        <v>23</v>
      </c>
      <c r="K34" s="49" t="s">
        <v>23</v>
      </c>
      <c r="L34" s="49" t="s">
        <v>23</v>
      </c>
      <c r="M34" s="50">
        <f t="shared" si="0"/>
        <v>0</v>
      </c>
      <c r="N34" s="51">
        <f t="shared" si="1"/>
        <v>0</v>
      </c>
      <c r="O34" s="52">
        <f t="shared" si="2"/>
        <v>0</v>
      </c>
      <c r="P34" s="52">
        <f t="shared" si="3"/>
        <v>0</v>
      </c>
      <c r="Q34" s="52">
        <f t="shared" si="4"/>
        <v>5</v>
      </c>
      <c r="R34" s="56" t="str">
        <f t="shared" si="5"/>
        <v xml:space="preserve"> </v>
      </c>
      <c r="S34" s="56" t="str">
        <f t="shared" si="6"/>
        <v xml:space="preserve"> </v>
      </c>
      <c r="T34" s="56" t="str">
        <f t="shared" si="7"/>
        <v>Moderado</v>
      </c>
      <c r="U34" s="57" t="s">
        <v>104</v>
      </c>
    </row>
    <row r="35" spans="1:21" ht="34.5" customHeight="1" x14ac:dyDescent="0.25">
      <c r="A35" s="23"/>
      <c r="B35" s="63"/>
      <c r="C35" s="76" t="e">
        <f>VLOOKUP(B35,'Mapa Corrupcion'!$A$7:$B$218,2,TRUE)</f>
        <v>#N/A</v>
      </c>
      <c r="D35" s="76" t="e">
        <f>VLOOKUP(B35,'Mapa Corrupcion'!$A$7:$H$218,9,1)</f>
        <v>#N/A</v>
      </c>
      <c r="E35" s="49" t="s">
        <v>23</v>
      </c>
      <c r="F35" s="49" t="s">
        <v>23</v>
      </c>
      <c r="G35" s="49" t="s">
        <v>23</v>
      </c>
      <c r="H35" s="49" t="s">
        <v>23</v>
      </c>
      <c r="I35" s="49" t="s">
        <v>23</v>
      </c>
      <c r="J35" s="49" t="s">
        <v>23</v>
      </c>
      <c r="K35" s="49" t="s">
        <v>23</v>
      </c>
      <c r="L35" s="49" t="s">
        <v>23</v>
      </c>
      <c r="M35" s="50">
        <f t="shared" si="0"/>
        <v>0</v>
      </c>
      <c r="N35" s="51">
        <f t="shared" si="1"/>
        <v>0</v>
      </c>
      <c r="O35" s="52">
        <f t="shared" si="2"/>
        <v>0</v>
      </c>
      <c r="P35" s="52">
        <f t="shared" si="3"/>
        <v>0</v>
      </c>
      <c r="Q35" s="52">
        <f t="shared" si="4"/>
        <v>5</v>
      </c>
      <c r="R35" s="56" t="str">
        <f t="shared" si="5"/>
        <v xml:space="preserve"> </v>
      </c>
      <c r="S35" s="56" t="str">
        <f t="shared" si="6"/>
        <v xml:space="preserve"> </v>
      </c>
      <c r="T35" s="56" t="str">
        <f t="shared" si="7"/>
        <v>Moderado</v>
      </c>
      <c r="U35" s="57" t="s">
        <v>104</v>
      </c>
    </row>
    <row r="36" spans="1:21" ht="34.5" customHeight="1" x14ac:dyDescent="0.25">
      <c r="A36" s="23"/>
      <c r="B36" s="63"/>
      <c r="C36" s="76" t="e">
        <f>VLOOKUP(B36,'Mapa Corrupcion'!$A$7:$B$218,2,TRUE)</f>
        <v>#N/A</v>
      </c>
      <c r="D36" s="76" t="e">
        <f>VLOOKUP(B36,'Mapa Corrupcion'!$A$7:$H$218,9,1)</f>
        <v>#N/A</v>
      </c>
      <c r="E36" s="49" t="s">
        <v>23</v>
      </c>
      <c r="F36" s="49" t="s">
        <v>23</v>
      </c>
      <c r="G36" s="49" t="s">
        <v>23</v>
      </c>
      <c r="H36" s="49" t="s">
        <v>23</v>
      </c>
      <c r="I36" s="49" t="s">
        <v>23</v>
      </c>
      <c r="J36" s="49" t="s">
        <v>23</v>
      </c>
      <c r="K36" s="49" t="s">
        <v>23</v>
      </c>
      <c r="L36" s="49" t="s">
        <v>23</v>
      </c>
      <c r="M36" s="50">
        <f t="shared" si="0"/>
        <v>0</v>
      </c>
      <c r="N36" s="51">
        <f t="shared" si="1"/>
        <v>0</v>
      </c>
      <c r="O36" s="52">
        <f t="shared" si="2"/>
        <v>0</v>
      </c>
      <c r="P36" s="52">
        <f t="shared" si="3"/>
        <v>0</v>
      </c>
      <c r="Q36" s="52">
        <f t="shared" si="4"/>
        <v>5</v>
      </c>
      <c r="R36" s="56" t="str">
        <f t="shared" si="5"/>
        <v xml:space="preserve"> </v>
      </c>
      <c r="S36" s="56" t="str">
        <f t="shared" si="6"/>
        <v xml:space="preserve"> </v>
      </c>
      <c r="T36" s="56" t="str">
        <f t="shared" si="7"/>
        <v>Moderado</v>
      </c>
      <c r="U36" s="57" t="s">
        <v>104</v>
      </c>
    </row>
    <row r="37" spans="1:21" ht="34.5" customHeight="1" x14ac:dyDescent="0.25">
      <c r="A37" s="23"/>
      <c r="B37" s="63"/>
      <c r="C37" s="76" t="e">
        <f>VLOOKUP(B37,'Mapa Corrupcion'!$A$7:$B$218,2,TRUE)</f>
        <v>#N/A</v>
      </c>
      <c r="D37" s="76" t="e">
        <f>VLOOKUP(B37,'Mapa Corrupcion'!$A$7:$H$218,9,1)</f>
        <v>#N/A</v>
      </c>
      <c r="E37" s="49" t="s">
        <v>23</v>
      </c>
      <c r="F37" s="49" t="s">
        <v>23</v>
      </c>
      <c r="G37" s="49" t="s">
        <v>23</v>
      </c>
      <c r="H37" s="49" t="s">
        <v>23</v>
      </c>
      <c r="I37" s="49" t="s">
        <v>23</v>
      </c>
      <c r="J37" s="49" t="s">
        <v>23</v>
      </c>
      <c r="K37" s="49" t="s">
        <v>23</v>
      </c>
      <c r="L37" s="49" t="s">
        <v>23</v>
      </c>
      <c r="M37" s="50">
        <f t="shared" si="0"/>
        <v>0</v>
      </c>
      <c r="N37" s="51">
        <f t="shared" si="1"/>
        <v>0</v>
      </c>
      <c r="O37" s="52">
        <f t="shared" si="2"/>
        <v>0</v>
      </c>
      <c r="P37" s="52">
        <f t="shared" si="3"/>
        <v>0</v>
      </c>
      <c r="Q37" s="52">
        <f t="shared" si="4"/>
        <v>5</v>
      </c>
      <c r="R37" s="56" t="str">
        <f t="shared" si="5"/>
        <v xml:space="preserve"> </v>
      </c>
      <c r="S37" s="56" t="str">
        <f t="shared" si="6"/>
        <v xml:space="preserve"> </v>
      </c>
      <c r="T37" s="56" t="str">
        <f t="shared" si="7"/>
        <v>Moderado</v>
      </c>
      <c r="U37" s="57" t="s">
        <v>104</v>
      </c>
    </row>
    <row r="38" spans="1:21" ht="34.5" customHeight="1" x14ac:dyDescent="0.25">
      <c r="A38" s="23"/>
      <c r="B38" s="63"/>
      <c r="C38" s="76" t="e">
        <f>VLOOKUP(B38,'Mapa Corrupcion'!$A$7:$B$218,2,TRUE)</f>
        <v>#N/A</v>
      </c>
      <c r="D38" s="76" t="e">
        <f>VLOOKUP(B38,'Mapa Corrupcion'!$A$7:$H$218,9,1)</f>
        <v>#N/A</v>
      </c>
      <c r="E38" s="49" t="s">
        <v>23</v>
      </c>
      <c r="F38" s="49" t="s">
        <v>23</v>
      </c>
      <c r="G38" s="49" t="s">
        <v>23</v>
      </c>
      <c r="H38" s="49" t="s">
        <v>23</v>
      </c>
      <c r="I38" s="49" t="s">
        <v>23</v>
      </c>
      <c r="J38" s="49" t="s">
        <v>23</v>
      </c>
      <c r="K38" s="49" t="s">
        <v>23</v>
      </c>
      <c r="L38" s="49" t="s">
        <v>23</v>
      </c>
      <c r="M38" s="50">
        <f t="shared" si="0"/>
        <v>0</v>
      </c>
      <c r="N38" s="51">
        <f t="shared" si="1"/>
        <v>0</v>
      </c>
      <c r="O38" s="52">
        <f t="shared" si="2"/>
        <v>0</v>
      </c>
      <c r="P38" s="52">
        <f t="shared" si="3"/>
        <v>0</v>
      </c>
      <c r="Q38" s="52">
        <f t="shared" si="4"/>
        <v>5</v>
      </c>
      <c r="R38" s="56" t="str">
        <f t="shared" si="5"/>
        <v xml:space="preserve"> </v>
      </c>
      <c r="S38" s="56" t="str">
        <f t="shared" si="6"/>
        <v xml:space="preserve"> </v>
      </c>
      <c r="T38" s="56" t="str">
        <f t="shared" si="7"/>
        <v>Moderado</v>
      </c>
      <c r="U38" s="57" t="s">
        <v>104</v>
      </c>
    </row>
    <row r="39" spans="1:21" ht="34.5" customHeight="1" x14ac:dyDescent="0.25">
      <c r="A39" s="23"/>
      <c r="B39" s="63"/>
      <c r="C39" s="76" t="e">
        <f>VLOOKUP(B39,'Mapa Corrupcion'!$A$7:$B$218,2,TRUE)</f>
        <v>#N/A</v>
      </c>
      <c r="D39" s="76" t="e">
        <f>VLOOKUP(B39,'Mapa Corrupcion'!$A$7:$H$218,9,1)</f>
        <v>#N/A</v>
      </c>
      <c r="E39" s="49" t="s">
        <v>23</v>
      </c>
      <c r="F39" s="49" t="s">
        <v>23</v>
      </c>
      <c r="G39" s="49" t="s">
        <v>23</v>
      </c>
      <c r="H39" s="49" t="s">
        <v>23</v>
      </c>
      <c r="I39" s="49" t="s">
        <v>23</v>
      </c>
      <c r="J39" s="49" t="s">
        <v>23</v>
      </c>
      <c r="K39" s="49" t="s">
        <v>23</v>
      </c>
      <c r="L39" s="49" t="s">
        <v>23</v>
      </c>
      <c r="M39" s="50">
        <f t="shared" si="0"/>
        <v>0</v>
      </c>
      <c r="N39" s="51">
        <f t="shared" si="1"/>
        <v>0</v>
      </c>
      <c r="O39" s="52">
        <f t="shared" si="2"/>
        <v>0</v>
      </c>
      <c r="P39" s="52">
        <f t="shared" si="3"/>
        <v>0</v>
      </c>
      <c r="Q39" s="52">
        <f t="shared" si="4"/>
        <v>5</v>
      </c>
      <c r="R39" s="56" t="str">
        <f t="shared" si="5"/>
        <v xml:space="preserve"> </v>
      </c>
      <c r="S39" s="56" t="str">
        <f t="shared" si="6"/>
        <v xml:space="preserve"> </v>
      </c>
      <c r="T39" s="56" t="str">
        <f t="shared" si="7"/>
        <v>Moderado</v>
      </c>
      <c r="U39" s="57" t="s">
        <v>104</v>
      </c>
    </row>
    <row r="40" spans="1:21" ht="34.5" customHeight="1" x14ac:dyDescent="0.25">
      <c r="A40" s="23"/>
      <c r="B40" s="63"/>
      <c r="C40" s="76" t="e">
        <f>VLOOKUP(B40,'Mapa Corrupcion'!$A$7:$B$218,2,TRUE)</f>
        <v>#N/A</v>
      </c>
      <c r="D40" s="76" t="e">
        <f>VLOOKUP(B40,'Mapa Corrupcion'!$A$7:$H$218,9,1)</f>
        <v>#N/A</v>
      </c>
      <c r="E40" s="49" t="s">
        <v>23</v>
      </c>
      <c r="F40" s="49" t="s">
        <v>23</v>
      </c>
      <c r="G40" s="49" t="s">
        <v>23</v>
      </c>
      <c r="H40" s="49" t="s">
        <v>23</v>
      </c>
      <c r="I40" s="49" t="s">
        <v>23</v>
      </c>
      <c r="J40" s="49" t="s">
        <v>23</v>
      </c>
      <c r="K40" s="49" t="s">
        <v>23</v>
      </c>
      <c r="L40" s="49" t="s">
        <v>23</v>
      </c>
      <c r="M40" s="50">
        <f t="shared" si="0"/>
        <v>0</v>
      </c>
      <c r="N40" s="51">
        <f t="shared" si="1"/>
        <v>0</v>
      </c>
      <c r="O40" s="52">
        <f t="shared" si="2"/>
        <v>0</v>
      </c>
      <c r="P40" s="52">
        <f t="shared" si="3"/>
        <v>0</v>
      </c>
      <c r="Q40" s="52">
        <f t="shared" si="4"/>
        <v>5</v>
      </c>
      <c r="R40" s="56" t="str">
        <f t="shared" si="5"/>
        <v xml:space="preserve"> </v>
      </c>
      <c r="S40" s="56" t="str">
        <f t="shared" si="6"/>
        <v xml:space="preserve"> </v>
      </c>
      <c r="T40" s="56" t="str">
        <f t="shared" si="7"/>
        <v>Moderado</v>
      </c>
      <c r="U40" s="57" t="s">
        <v>104</v>
      </c>
    </row>
    <row r="41" spans="1:21" ht="34.5" customHeight="1" x14ac:dyDescent="0.25">
      <c r="A41" s="23"/>
      <c r="B41" s="63"/>
      <c r="C41" s="76" t="e">
        <f>VLOOKUP(B41,'Mapa Corrupcion'!$A$7:$B$218,2,TRUE)</f>
        <v>#N/A</v>
      </c>
      <c r="D41" s="76" t="e">
        <f>VLOOKUP(B41,'Mapa Corrupcion'!$A$7:$H$218,9,1)</f>
        <v>#N/A</v>
      </c>
      <c r="E41" s="49" t="s">
        <v>23</v>
      </c>
      <c r="F41" s="49" t="s">
        <v>23</v>
      </c>
      <c r="G41" s="49" t="s">
        <v>23</v>
      </c>
      <c r="H41" s="49" t="s">
        <v>23</v>
      </c>
      <c r="I41" s="49" t="s">
        <v>23</v>
      </c>
      <c r="J41" s="49" t="s">
        <v>23</v>
      </c>
      <c r="K41" s="49" t="s">
        <v>23</v>
      </c>
      <c r="L41" s="49" t="s">
        <v>23</v>
      </c>
      <c r="M41" s="50">
        <f t="shared" si="0"/>
        <v>0</v>
      </c>
      <c r="N41" s="51">
        <f t="shared" si="1"/>
        <v>0</v>
      </c>
      <c r="O41" s="52">
        <f t="shared" si="2"/>
        <v>0</v>
      </c>
      <c r="P41" s="52">
        <f t="shared" si="3"/>
        <v>0</v>
      </c>
      <c r="Q41" s="52">
        <f t="shared" si="4"/>
        <v>5</v>
      </c>
      <c r="R41" s="56" t="str">
        <f t="shared" si="5"/>
        <v xml:space="preserve"> </v>
      </c>
      <c r="S41" s="56" t="str">
        <f t="shared" si="6"/>
        <v xml:space="preserve"> </v>
      </c>
      <c r="T41" s="56" t="str">
        <f t="shared" si="7"/>
        <v>Moderado</v>
      </c>
      <c r="U41" s="57" t="s">
        <v>104</v>
      </c>
    </row>
    <row r="42" spans="1:21" ht="15.75" customHeight="1" x14ac:dyDescent="0.25">
      <c r="A42" s="23"/>
      <c r="B42" s="24"/>
      <c r="C42" s="76" t="e">
        <f>VLOOKUP(B42,'Mapa Corrupcion'!$A$7:$B$218,2,TRUE)</f>
        <v>#N/A</v>
      </c>
      <c r="D42" s="76" t="e">
        <f>VLOOKUP(B42,'Mapa Corrupcion'!$A$7:$H$218,9,1)</f>
        <v>#N/A</v>
      </c>
      <c r="E42" s="25"/>
      <c r="F42" s="23"/>
      <c r="G42" s="23"/>
      <c r="H42" s="23"/>
      <c r="I42" s="23"/>
      <c r="J42" s="23"/>
      <c r="K42" s="23"/>
      <c r="L42" s="23"/>
      <c r="M42" s="23"/>
      <c r="N42" s="23"/>
      <c r="O42" s="23"/>
      <c r="P42" s="23"/>
      <c r="Q42" s="23"/>
    </row>
    <row r="43" spans="1:21" ht="15.75" customHeight="1" x14ac:dyDescent="0.25">
      <c r="A43" s="23"/>
      <c r="B43" s="24"/>
      <c r="C43" s="24"/>
      <c r="D43" s="25"/>
      <c r="E43" s="25"/>
      <c r="F43" s="23"/>
      <c r="G43" s="23"/>
      <c r="H43" s="23"/>
      <c r="I43" s="23"/>
      <c r="J43" s="23"/>
      <c r="K43" s="23"/>
      <c r="L43" s="23"/>
      <c r="M43" s="23"/>
      <c r="N43" s="23"/>
      <c r="O43" s="23"/>
      <c r="P43" s="23"/>
      <c r="Q43" s="23"/>
    </row>
    <row r="44" spans="1:21" ht="15.75" customHeight="1" x14ac:dyDescent="0.25">
      <c r="A44" s="23"/>
      <c r="B44" s="24"/>
      <c r="C44" s="24"/>
      <c r="D44" s="25"/>
      <c r="E44" s="25"/>
      <c r="F44" s="23"/>
      <c r="G44" s="23"/>
      <c r="H44" s="23"/>
      <c r="I44" s="23"/>
      <c r="J44" s="23"/>
      <c r="K44" s="23"/>
      <c r="L44" s="23"/>
      <c r="M44" s="23"/>
      <c r="N44" s="23"/>
      <c r="O44" s="23"/>
      <c r="P44" s="23"/>
      <c r="Q44" s="23"/>
    </row>
    <row r="45" spans="1:21" ht="15.75" customHeight="1" x14ac:dyDescent="0.25">
      <c r="A45" s="23"/>
      <c r="B45" s="24"/>
      <c r="C45" s="24"/>
      <c r="D45" s="25"/>
      <c r="E45" s="25"/>
      <c r="F45" s="23"/>
      <c r="G45" s="23"/>
      <c r="H45" s="23"/>
      <c r="I45" s="23"/>
      <c r="J45" s="23"/>
      <c r="K45" s="23"/>
      <c r="L45" s="23"/>
      <c r="M45" s="23"/>
      <c r="N45" s="23"/>
      <c r="O45" s="23"/>
      <c r="P45" s="23"/>
      <c r="Q45" s="23"/>
    </row>
    <row r="46" spans="1:21" ht="15.75" customHeight="1" x14ac:dyDescent="0.25">
      <c r="A46" s="23"/>
      <c r="B46" s="24"/>
      <c r="C46" s="24"/>
      <c r="D46" s="25"/>
      <c r="E46" s="25"/>
      <c r="F46" s="23"/>
      <c r="G46" s="23"/>
      <c r="H46" s="23"/>
      <c r="I46" s="23"/>
      <c r="J46" s="23"/>
      <c r="K46" s="23"/>
      <c r="L46" s="23"/>
      <c r="M46" s="23"/>
      <c r="N46" s="23"/>
      <c r="O46" s="23"/>
      <c r="P46" s="23"/>
      <c r="Q46" s="23"/>
    </row>
    <row r="47" spans="1:21" ht="15.75" customHeight="1" x14ac:dyDescent="0.25">
      <c r="A47" s="23"/>
      <c r="B47" s="24"/>
      <c r="C47" s="24"/>
      <c r="D47" s="25"/>
      <c r="E47" s="25"/>
      <c r="F47" s="23"/>
      <c r="G47" s="23"/>
      <c r="H47" s="23"/>
      <c r="I47" s="23"/>
      <c r="J47" s="23"/>
      <c r="K47" s="23"/>
      <c r="L47" s="23"/>
      <c r="M47" s="23"/>
      <c r="N47" s="23"/>
      <c r="O47" s="23"/>
      <c r="P47" s="23"/>
      <c r="Q47" s="23"/>
    </row>
    <row r="48" spans="1:21" ht="15.75" customHeight="1" x14ac:dyDescent="0.25">
      <c r="A48" s="23"/>
      <c r="B48" s="24"/>
      <c r="C48" s="24"/>
      <c r="D48" s="25"/>
      <c r="E48" s="25"/>
      <c r="F48" s="23"/>
      <c r="G48" s="23"/>
      <c r="H48" s="23"/>
      <c r="I48" s="23"/>
      <c r="J48" s="23"/>
      <c r="K48" s="23"/>
      <c r="L48" s="23"/>
      <c r="M48" s="23"/>
      <c r="N48" s="23"/>
      <c r="O48" s="23"/>
      <c r="P48" s="23"/>
      <c r="Q48" s="23"/>
    </row>
    <row r="49" spans="1:17" ht="15.75" customHeight="1" x14ac:dyDescent="0.25">
      <c r="A49" s="23"/>
      <c r="B49" s="24"/>
      <c r="C49" s="24"/>
      <c r="D49" s="25"/>
      <c r="E49" s="25"/>
      <c r="F49" s="23"/>
      <c r="G49" s="23"/>
      <c r="H49" s="23"/>
      <c r="I49" s="23"/>
      <c r="J49" s="23"/>
      <c r="K49" s="23"/>
      <c r="L49" s="23"/>
      <c r="M49" s="23"/>
      <c r="N49" s="23"/>
      <c r="O49" s="23"/>
      <c r="P49" s="23"/>
      <c r="Q49" s="23"/>
    </row>
    <row r="50" spans="1:17" ht="15.75" customHeight="1" x14ac:dyDescent="0.25">
      <c r="A50" s="23"/>
      <c r="B50" s="24"/>
      <c r="C50" s="24"/>
      <c r="D50" s="25"/>
      <c r="E50" s="25"/>
      <c r="F50" s="23"/>
      <c r="G50" s="23"/>
      <c r="H50" s="23"/>
      <c r="I50" s="23"/>
      <c r="J50" s="23"/>
      <c r="K50" s="23"/>
      <c r="L50" s="23"/>
      <c r="M50" s="23"/>
      <c r="N50" s="23"/>
      <c r="O50" s="23"/>
      <c r="P50" s="23"/>
      <c r="Q50" s="23"/>
    </row>
    <row r="51" spans="1:17" ht="15.75" customHeight="1" x14ac:dyDescent="0.25">
      <c r="A51" s="23"/>
      <c r="B51" s="24"/>
      <c r="C51" s="24"/>
      <c r="D51" s="25"/>
      <c r="E51" s="25"/>
      <c r="F51" s="23"/>
      <c r="G51" s="23"/>
      <c r="H51" s="23"/>
      <c r="I51" s="23"/>
      <c r="J51" s="23"/>
      <c r="K51" s="23"/>
      <c r="L51" s="23"/>
      <c r="M51" s="23"/>
      <c r="N51" s="23"/>
      <c r="O51" s="23"/>
      <c r="P51" s="23"/>
      <c r="Q51" s="23"/>
    </row>
    <row r="52" spans="1:17" ht="15.75" customHeight="1" x14ac:dyDescent="0.25">
      <c r="A52" s="23"/>
      <c r="B52" s="24"/>
      <c r="C52" s="24"/>
      <c r="D52" s="25"/>
      <c r="E52" s="25"/>
      <c r="F52" s="23"/>
      <c r="G52" s="23"/>
      <c r="H52" s="23"/>
      <c r="I52" s="23"/>
      <c r="J52" s="23"/>
      <c r="K52" s="23"/>
      <c r="L52" s="23"/>
      <c r="M52" s="23"/>
      <c r="N52" s="23"/>
      <c r="O52" s="23"/>
      <c r="P52" s="23"/>
      <c r="Q52" s="23"/>
    </row>
    <row r="53" spans="1:17" ht="15.75" customHeight="1" x14ac:dyDescent="0.25">
      <c r="A53" s="23"/>
      <c r="B53" s="24"/>
      <c r="C53" s="24"/>
      <c r="D53" s="25"/>
      <c r="E53" s="25"/>
      <c r="F53" s="23"/>
      <c r="G53" s="23"/>
      <c r="H53" s="23"/>
      <c r="I53" s="23"/>
      <c r="J53" s="23"/>
      <c r="K53" s="23"/>
      <c r="L53" s="23"/>
      <c r="M53" s="23"/>
      <c r="N53" s="23"/>
      <c r="O53" s="23"/>
      <c r="P53" s="23"/>
      <c r="Q53" s="23"/>
    </row>
    <row r="54" spans="1:17" ht="15.75" customHeight="1" x14ac:dyDescent="0.25">
      <c r="A54" s="23"/>
      <c r="B54" s="24"/>
      <c r="C54" s="24"/>
      <c r="D54" s="25"/>
      <c r="E54" s="25"/>
      <c r="F54" s="23"/>
      <c r="G54" s="23"/>
      <c r="H54" s="23"/>
      <c r="I54" s="23"/>
      <c r="J54" s="23"/>
      <c r="K54" s="23"/>
      <c r="L54" s="23"/>
      <c r="M54" s="23"/>
      <c r="N54" s="23"/>
      <c r="O54" s="23"/>
      <c r="P54" s="23"/>
      <c r="Q54" s="23"/>
    </row>
    <row r="55" spans="1:17" ht="15.75" customHeight="1" x14ac:dyDescent="0.25">
      <c r="A55" s="23"/>
      <c r="B55" s="24"/>
      <c r="C55" s="24"/>
      <c r="D55" s="25"/>
      <c r="E55" s="25"/>
      <c r="F55" s="23"/>
      <c r="G55" s="23"/>
      <c r="H55" s="23"/>
      <c r="I55" s="23"/>
      <c r="J55" s="23"/>
      <c r="K55" s="23"/>
      <c r="L55" s="23"/>
      <c r="M55" s="23"/>
      <c r="N55" s="23"/>
      <c r="O55" s="23"/>
      <c r="P55" s="23"/>
      <c r="Q55" s="23"/>
    </row>
    <row r="56" spans="1:17" ht="15.75" customHeight="1" x14ac:dyDescent="0.25">
      <c r="A56" s="23"/>
      <c r="B56" s="24"/>
      <c r="C56" s="24"/>
      <c r="D56" s="25"/>
      <c r="E56" s="25"/>
      <c r="F56" s="23"/>
      <c r="G56" s="23"/>
      <c r="H56" s="23"/>
      <c r="I56" s="23"/>
      <c r="J56" s="23"/>
      <c r="K56" s="23"/>
      <c r="L56" s="23"/>
      <c r="M56" s="23"/>
      <c r="N56" s="23"/>
      <c r="O56" s="23"/>
      <c r="P56" s="23"/>
      <c r="Q56" s="23"/>
    </row>
    <row r="57" spans="1:17" ht="15.75" customHeight="1" x14ac:dyDescent="0.25">
      <c r="A57" s="23"/>
      <c r="B57" s="24"/>
      <c r="C57" s="24"/>
      <c r="D57" s="25"/>
      <c r="E57" s="25"/>
      <c r="F57" s="23"/>
      <c r="G57" s="23"/>
      <c r="H57" s="23"/>
      <c r="I57" s="23"/>
      <c r="J57" s="23"/>
      <c r="K57" s="23"/>
      <c r="L57" s="23"/>
      <c r="M57" s="23"/>
      <c r="N57" s="23"/>
      <c r="O57" s="23"/>
      <c r="P57" s="23"/>
      <c r="Q57" s="23"/>
    </row>
    <row r="58" spans="1:17" ht="15.75" customHeight="1" x14ac:dyDescent="0.25">
      <c r="A58" s="23"/>
      <c r="B58" s="24"/>
      <c r="C58" s="24"/>
      <c r="D58" s="25"/>
      <c r="E58" s="25"/>
      <c r="F58" s="23"/>
      <c r="G58" s="23"/>
      <c r="H58" s="23"/>
      <c r="I58" s="23"/>
      <c r="J58" s="23"/>
      <c r="K58" s="23"/>
      <c r="L58" s="23"/>
      <c r="M58" s="23"/>
      <c r="N58" s="23"/>
      <c r="O58" s="23"/>
      <c r="P58" s="23"/>
      <c r="Q58" s="23"/>
    </row>
    <row r="59" spans="1:17" ht="15.75" customHeight="1" x14ac:dyDescent="0.25">
      <c r="A59" s="23"/>
      <c r="B59" s="24"/>
      <c r="C59" s="24"/>
      <c r="D59" s="25"/>
      <c r="E59" s="25"/>
      <c r="F59" s="23"/>
      <c r="G59" s="23"/>
      <c r="H59" s="23"/>
      <c r="I59" s="23"/>
      <c r="J59" s="23"/>
      <c r="K59" s="23"/>
      <c r="L59" s="23"/>
      <c r="M59" s="23"/>
      <c r="N59" s="23"/>
      <c r="O59" s="23"/>
      <c r="P59" s="23"/>
      <c r="Q59" s="23"/>
    </row>
    <row r="60" spans="1:17" ht="15.75" customHeight="1" x14ac:dyDescent="0.25">
      <c r="A60" s="23"/>
      <c r="B60" s="24"/>
      <c r="C60" s="24"/>
      <c r="D60" s="25"/>
      <c r="E60" s="25"/>
      <c r="F60" s="23"/>
      <c r="G60" s="23"/>
      <c r="H60" s="23"/>
      <c r="I60" s="23"/>
      <c r="J60" s="23"/>
      <c r="K60" s="23"/>
      <c r="L60" s="23"/>
      <c r="M60" s="23"/>
      <c r="N60" s="23"/>
      <c r="O60" s="23"/>
      <c r="P60" s="23"/>
      <c r="Q60" s="23"/>
    </row>
    <row r="61" spans="1:17" ht="15.75" customHeight="1" x14ac:dyDescent="0.25">
      <c r="A61" s="23"/>
      <c r="B61" s="24"/>
      <c r="C61" s="24"/>
      <c r="D61" s="25"/>
      <c r="E61" s="25"/>
      <c r="F61" s="23"/>
      <c r="G61" s="23"/>
      <c r="H61" s="23"/>
      <c r="I61" s="23"/>
      <c r="J61" s="23"/>
      <c r="K61" s="23"/>
      <c r="L61" s="23"/>
      <c r="M61" s="23"/>
      <c r="N61" s="23"/>
      <c r="O61" s="23"/>
      <c r="P61" s="23"/>
      <c r="Q61" s="23"/>
    </row>
    <row r="62" spans="1:17" ht="15.75" customHeight="1" x14ac:dyDescent="0.25">
      <c r="A62" s="23"/>
      <c r="B62" s="24"/>
      <c r="C62" s="24"/>
      <c r="D62" s="25"/>
      <c r="E62" s="25"/>
      <c r="F62" s="23"/>
      <c r="G62" s="23"/>
      <c r="H62" s="23"/>
      <c r="I62" s="23"/>
      <c r="J62" s="23"/>
      <c r="K62" s="23"/>
      <c r="L62" s="23"/>
      <c r="M62" s="23"/>
      <c r="N62" s="23"/>
      <c r="O62" s="23"/>
      <c r="P62" s="23"/>
      <c r="Q62" s="23"/>
    </row>
    <row r="63" spans="1:17" ht="15.75" customHeight="1" x14ac:dyDescent="0.25">
      <c r="A63" s="23"/>
      <c r="B63" s="24"/>
      <c r="C63" s="24"/>
      <c r="D63" s="25"/>
      <c r="E63" s="25"/>
      <c r="F63" s="23"/>
      <c r="G63" s="23"/>
      <c r="H63" s="23"/>
      <c r="I63" s="23"/>
      <c r="J63" s="23"/>
      <c r="K63" s="23"/>
      <c r="L63" s="23"/>
      <c r="M63" s="23"/>
      <c r="N63" s="23"/>
      <c r="O63" s="23"/>
      <c r="P63" s="23"/>
      <c r="Q63" s="23"/>
    </row>
    <row r="64" spans="1:17" ht="15.75" customHeight="1" x14ac:dyDescent="0.25">
      <c r="A64" s="23"/>
      <c r="B64" s="24"/>
      <c r="C64" s="24"/>
      <c r="D64" s="25"/>
      <c r="E64" s="25"/>
      <c r="F64" s="23"/>
      <c r="G64" s="23"/>
      <c r="H64" s="23"/>
      <c r="I64" s="23"/>
      <c r="J64" s="23"/>
      <c r="K64" s="23"/>
      <c r="L64" s="23"/>
      <c r="M64" s="23"/>
      <c r="N64" s="23"/>
      <c r="O64" s="23"/>
      <c r="P64" s="23"/>
      <c r="Q64" s="23"/>
    </row>
    <row r="65" spans="1:17" ht="15.75" customHeight="1" x14ac:dyDescent="0.25">
      <c r="A65" s="23"/>
      <c r="B65" s="24"/>
      <c r="C65" s="24"/>
      <c r="D65" s="25"/>
      <c r="E65" s="25"/>
      <c r="F65" s="23"/>
      <c r="G65" s="23"/>
      <c r="H65" s="23"/>
      <c r="I65" s="23"/>
      <c r="J65" s="23"/>
      <c r="K65" s="23"/>
      <c r="L65" s="23"/>
      <c r="M65" s="23"/>
      <c r="N65" s="23"/>
      <c r="O65" s="23"/>
      <c r="P65" s="23"/>
      <c r="Q65" s="23"/>
    </row>
    <row r="66" spans="1:17" ht="15.75" customHeight="1" x14ac:dyDescent="0.25">
      <c r="A66" s="23"/>
      <c r="B66" s="24"/>
      <c r="C66" s="24"/>
      <c r="D66" s="25"/>
      <c r="E66" s="25"/>
      <c r="F66" s="23"/>
      <c r="G66" s="23"/>
      <c r="H66" s="23"/>
      <c r="I66" s="23"/>
      <c r="J66" s="23"/>
      <c r="K66" s="23"/>
      <c r="L66" s="23"/>
      <c r="M66" s="23"/>
      <c r="N66" s="23"/>
      <c r="O66" s="23"/>
      <c r="P66" s="23"/>
      <c r="Q66" s="23"/>
    </row>
    <row r="67" spans="1:17" ht="15.75" customHeight="1" x14ac:dyDescent="0.25">
      <c r="A67" s="23"/>
      <c r="B67" s="24"/>
      <c r="C67" s="24"/>
      <c r="D67" s="25"/>
      <c r="E67" s="25"/>
      <c r="F67" s="23"/>
      <c r="G67" s="23"/>
      <c r="H67" s="23"/>
      <c r="I67" s="23"/>
      <c r="J67" s="23"/>
      <c r="K67" s="23"/>
      <c r="L67" s="23"/>
      <c r="M67" s="23"/>
      <c r="N67" s="23"/>
      <c r="O67" s="23"/>
      <c r="P67" s="23"/>
      <c r="Q67" s="23"/>
    </row>
    <row r="68" spans="1:17" ht="15.75" customHeight="1" x14ac:dyDescent="0.25">
      <c r="A68" s="23"/>
      <c r="B68" s="24"/>
      <c r="C68" s="24"/>
      <c r="D68" s="25"/>
      <c r="E68" s="25"/>
      <c r="F68" s="23"/>
      <c r="G68" s="23"/>
      <c r="H68" s="23"/>
      <c r="I68" s="23"/>
      <c r="J68" s="23"/>
      <c r="K68" s="23"/>
      <c r="L68" s="23"/>
      <c r="M68" s="23"/>
      <c r="N68" s="23"/>
      <c r="O68" s="23"/>
      <c r="P68" s="23"/>
      <c r="Q68" s="23"/>
    </row>
    <row r="69" spans="1:17" ht="15.75" customHeight="1" x14ac:dyDescent="0.25">
      <c r="A69" s="23"/>
      <c r="B69" s="24"/>
      <c r="C69" s="24"/>
      <c r="D69" s="25"/>
      <c r="E69" s="25"/>
      <c r="F69" s="23"/>
      <c r="G69" s="23"/>
      <c r="H69" s="23"/>
      <c r="I69" s="23"/>
      <c r="J69" s="23"/>
      <c r="K69" s="23"/>
      <c r="L69" s="23"/>
      <c r="M69" s="23"/>
      <c r="N69" s="23"/>
      <c r="O69" s="23"/>
      <c r="P69" s="23"/>
      <c r="Q69" s="23"/>
    </row>
    <row r="70" spans="1:17" ht="15.75" customHeight="1" x14ac:dyDescent="0.25">
      <c r="A70" s="23"/>
      <c r="B70" s="24"/>
      <c r="C70" s="24"/>
      <c r="D70" s="25"/>
      <c r="E70" s="25"/>
      <c r="F70" s="23"/>
      <c r="G70" s="23"/>
      <c r="H70" s="23"/>
      <c r="I70" s="23"/>
      <c r="J70" s="23"/>
      <c r="K70" s="23"/>
      <c r="L70" s="23"/>
      <c r="M70" s="23"/>
      <c r="N70" s="23"/>
      <c r="O70" s="23"/>
      <c r="P70" s="23"/>
      <c r="Q70" s="23"/>
    </row>
    <row r="71" spans="1:17" ht="15.75" customHeight="1" x14ac:dyDescent="0.25">
      <c r="A71" s="23"/>
      <c r="B71" s="24"/>
      <c r="C71" s="24"/>
      <c r="D71" s="25"/>
      <c r="E71" s="25"/>
      <c r="F71" s="23"/>
      <c r="G71" s="23"/>
      <c r="H71" s="23"/>
      <c r="I71" s="23"/>
      <c r="J71" s="23"/>
      <c r="K71" s="23"/>
      <c r="L71" s="23"/>
      <c r="M71" s="23"/>
      <c r="N71" s="23"/>
      <c r="O71" s="23"/>
      <c r="P71" s="23"/>
      <c r="Q71" s="23"/>
    </row>
    <row r="72" spans="1:17" ht="15.75" customHeight="1" x14ac:dyDescent="0.25">
      <c r="A72" s="23"/>
      <c r="B72" s="24"/>
      <c r="C72" s="24"/>
      <c r="D72" s="25"/>
      <c r="E72" s="25"/>
      <c r="F72" s="23"/>
      <c r="G72" s="23"/>
      <c r="H72" s="23"/>
      <c r="I72" s="23"/>
      <c r="J72" s="23"/>
      <c r="K72" s="23"/>
      <c r="L72" s="23"/>
      <c r="M72" s="23"/>
      <c r="N72" s="23"/>
      <c r="O72" s="23"/>
      <c r="P72" s="23"/>
      <c r="Q72" s="23"/>
    </row>
    <row r="73" spans="1:17" ht="15.75" customHeight="1" x14ac:dyDescent="0.25">
      <c r="A73" s="23"/>
      <c r="B73" s="24"/>
      <c r="C73" s="24"/>
      <c r="D73" s="25"/>
      <c r="E73" s="25"/>
      <c r="F73" s="23"/>
      <c r="G73" s="23"/>
      <c r="H73" s="23"/>
      <c r="I73" s="23"/>
      <c r="J73" s="23"/>
      <c r="K73" s="23"/>
      <c r="L73" s="23"/>
      <c r="M73" s="23"/>
      <c r="N73" s="23"/>
      <c r="O73" s="23"/>
      <c r="P73" s="23"/>
      <c r="Q73" s="23"/>
    </row>
    <row r="74" spans="1:17" ht="15.75" customHeight="1" x14ac:dyDescent="0.25">
      <c r="A74" s="23"/>
      <c r="B74" s="24"/>
      <c r="C74" s="24"/>
      <c r="D74" s="25"/>
      <c r="E74" s="25"/>
      <c r="F74" s="23"/>
      <c r="G74" s="23"/>
      <c r="H74" s="23"/>
      <c r="I74" s="23"/>
      <c r="J74" s="23"/>
      <c r="K74" s="23"/>
      <c r="L74" s="23"/>
      <c r="M74" s="23"/>
      <c r="N74" s="23"/>
      <c r="O74" s="23"/>
      <c r="P74" s="23"/>
      <c r="Q74" s="23"/>
    </row>
    <row r="75" spans="1:17" ht="15.75" customHeight="1" x14ac:dyDescent="0.25">
      <c r="A75" s="23"/>
      <c r="B75" s="24"/>
      <c r="C75" s="24"/>
      <c r="D75" s="25"/>
      <c r="E75" s="25"/>
      <c r="F75" s="23"/>
      <c r="G75" s="23"/>
      <c r="H75" s="23"/>
      <c r="I75" s="23"/>
      <c r="J75" s="23"/>
      <c r="K75" s="23"/>
      <c r="L75" s="23"/>
      <c r="M75" s="23"/>
      <c r="N75" s="23"/>
      <c r="O75" s="23"/>
      <c r="P75" s="23"/>
      <c r="Q75" s="23"/>
    </row>
    <row r="76" spans="1:17" ht="15.75" customHeight="1" x14ac:dyDescent="0.25">
      <c r="A76" s="23"/>
      <c r="B76" s="24"/>
      <c r="C76" s="24"/>
      <c r="D76" s="25"/>
      <c r="E76" s="25"/>
      <c r="F76" s="23"/>
      <c r="G76" s="23"/>
      <c r="H76" s="23"/>
      <c r="I76" s="23"/>
      <c r="J76" s="23"/>
      <c r="K76" s="23"/>
      <c r="L76" s="23"/>
      <c r="M76" s="23"/>
      <c r="N76" s="23"/>
      <c r="O76" s="23"/>
      <c r="P76" s="23"/>
      <c r="Q76" s="23"/>
    </row>
    <row r="77" spans="1:17" ht="15.75" customHeight="1" x14ac:dyDescent="0.25">
      <c r="A77" s="23"/>
      <c r="B77" s="24"/>
      <c r="C77" s="24"/>
      <c r="D77" s="25"/>
      <c r="E77" s="25"/>
      <c r="F77" s="23"/>
      <c r="G77" s="23"/>
      <c r="H77" s="23"/>
      <c r="I77" s="23"/>
      <c r="J77" s="23"/>
      <c r="K77" s="23"/>
      <c r="L77" s="23"/>
      <c r="M77" s="23"/>
      <c r="N77" s="23"/>
      <c r="O77" s="23"/>
      <c r="P77" s="23"/>
      <c r="Q77" s="23"/>
    </row>
    <row r="78" spans="1:17" ht="15.75" customHeight="1" x14ac:dyDescent="0.25">
      <c r="A78" s="23"/>
      <c r="B78" s="24"/>
      <c r="C78" s="24"/>
      <c r="D78" s="25"/>
      <c r="E78" s="25"/>
      <c r="F78" s="23"/>
      <c r="G78" s="23"/>
      <c r="H78" s="23"/>
      <c r="I78" s="23"/>
      <c r="J78" s="23"/>
      <c r="K78" s="23"/>
      <c r="L78" s="23"/>
      <c r="M78" s="23"/>
      <c r="N78" s="23"/>
      <c r="O78" s="23"/>
      <c r="P78" s="23"/>
      <c r="Q78" s="23"/>
    </row>
    <row r="79" spans="1:17" ht="15.75" customHeight="1" x14ac:dyDescent="0.25">
      <c r="A79" s="23"/>
      <c r="B79" s="24"/>
      <c r="C79" s="24"/>
      <c r="D79" s="25"/>
      <c r="E79" s="25"/>
      <c r="F79" s="23"/>
      <c r="G79" s="23"/>
      <c r="H79" s="23"/>
      <c r="I79" s="23"/>
      <c r="J79" s="23"/>
      <c r="K79" s="23"/>
      <c r="L79" s="23"/>
      <c r="M79" s="23"/>
      <c r="N79" s="23"/>
      <c r="O79" s="23"/>
      <c r="P79" s="23"/>
      <c r="Q79" s="23"/>
    </row>
    <row r="80" spans="1:17" ht="15.75" customHeight="1" x14ac:dyDescent="0.25">
      <c r="A80" s="23"/>
      <c r="B80" s="24"/>
      <c r="C80" s="24"/>
      <c r="D80" s="25"/>
      <c r="E80" s="25"/>
      <c r="F80" s="23"/>
      <c r="G80" s="23"/>
      <c r="H80" s="23"/>
      <c r="I80" s="23"/>
      <c r="J80" s="23"/>
      <c r="K80" s="23"/>
      <c r="L80" s="23"/>
      <c r="M80" s="23"/>
      <c r="N80" s="23"/>
      <c r="O80" s="23"/>
      <c r="P80" s="23"/>
      <c r="Q80" s="23"/>
    </row>
    <row r="81" spans="1:17" ht="15.75" customHeight="1" x14ac:dyDescent="0.25">
      <c r="A81" s="23"/>
      <c r="B81" s="24"/>
      <c r="C81" s="24"/>
      <c r="D81" s="25"/>
      <c r="E81" s="25"/>
      <c r="F81" s="23"/>
      <c r="G81" s="23"/>
      <c r="H81" s="23"/>
      <c r="I81" s="23"/>
      <c r="J81" s="23"/>
      <c r="K81" s="23"/>
      <c r="L81" s="23"/>
      <c r="M81" s="23"/>
      <c r="N81" s="23"/>
      <c r="O81" s="23"/>
      <c r="P81" s="23"/>
      <c r="Q81" s="23"/>
    </row>
    <row r="82" spans="1:17" ht="15.75" customHeight="1" x14ac:dyDescent="0.25">
      <c r="A82" s="23"/>
      <c r="B82" s="24"/>
      <c r="C82" s="24"/>
      <c r="D82" s="25"/>
      <c r="E82" s="25"/>
      <c r="F82" s="23"/>
      <c r="G82" s="23"/>
      <c r="H82" s="23"/>
      <c r="I82" s="23"/>
      <c r="J82" s="23"/>
      <c r="K82" s="23"/>
      <c r="L82" s="23"/>
      <c r="M82" s="23"/>
      <c r="N82" s="23"/>
      <c r="O82" s="23"/>
      <c r="P82" s="23"/>
      <c r="Q82" s="23"/>
    </row>
    <row r="83" spans="1:17" ht="15.75" customHeight="1" x14ac:dyDescent="0.25">
      <c r="A83" s="23"/>
      <c r="B83" s="24"/>
      <c r="C83" s="24"/>
      <c r="D83" s="25"/>
      <c r="E83" s="25"/>
      <c r="F83" s="23"/>
      <c r="G83" s="23"/>
      <c r="H83" s="23"/>
      <c r="I83" s="23"/>
      <c r="J83" s="23"/>
      <c r="K83" s="23"/>
      <c r="L83" s="23"/>
      <c r="M83" s="23"/>
      <c r="N83" s="23"/>
      <c r="O83" s="23"/>
      <c r="P83" s="23"/>
      <c r="Q83" s="23"/>
    </row>
    <row r="84" spans="1:17" ht="15.75" customHeight="1" x14ac:dyDescent="0.25">
      <c r="A84" s="23"/>
      <c r="B84" s="24"/>
      <c r="C84" s="24"/>
      <c r="D84" s="25"/>
      <c r="E84" s="25"/>
      <c r="F84" s="23"/>
      <c r="G84" s="23"/>
      <c r="H84" s="23"/>
      <c r="I84" s="23"/>
      <c r="J84" s="23"/>
      <c r="K84" s="23"/>
      <c r="L84" s="23"/>
      <c r="M84" s="23"/>
      <c r="N84" s="23"/>
      <c r="O84" s="23"/>
      <c r="P84" s="23"/>
      <c r="Q84" s="23"/>
    </row>
    <row r="85" spans="1:17" ht="15.75" customHeight="1" x14ac:dyDescent="0.25">
      <c r="A85" s="23"/>
      <c r="B85" s="24"/>
      <c r="C85" s="24"/>
      <c r="D85" s="25"/>
      <c r="E85" s="25"/>
      <c r="F85" s="23"/>
      <c r="G85" s="23"/>
      <c r="H85" s="23"/>
      <c r="I85" s="23"/>
      <c r="J85" s="23"/>
      <c r="K85" s="23"/>
      <c r="L85" s="23"/>
      <c r="M85" s="23"/>
      <c r="N85" s="23"/>
      <c r="O85" s="23"/>
      <c r="P85" s="23"/>
      <c r="Q85" s="23"/>
    </row>
    <row r="86" spans="1:17" ht="15.75" customHeight="1" x14ac:dyDescent="0.25">
      <c r="A86" s="23"/>
      <c r="B86" s="24"/>
      <c r="C86" s="24"/>
      <c r="D86" s="25"/>
      <c r="E86" s="25"/>
      <c r="F86" s="23"/>
      <c r="G86" s="23"/>
      <c r="H86" s="23"/>
      <c r="I86" s="23"/>
      <c r="J86" s="23"/>
      <c r="K86" s="23"/>
      <c r="L86" s="23"/>
      <c r="M86" s="23"/>
      <c r="N86" s="23"/>
      <c r="O86" s="23"/>
      <c r="P86" s="23"/>
      <c r="Q86" s="23"/>
    </row>
    <row r="87" spans="1:17" ht="15.75" customHeight="1" x14ac:dyDescent="0.25">
      <c r="A87" s="23"/>
      <c r="B87" s="24"/>
      <c r="C87" s="24"/>
      <c r="D87" s="25"/>
      <c r="E87" s="25"/>
      <c r="F87" s="23"/>
      <c r="G87" s="23"/>
      <c r="H87" s="23"/>
      <c r="I87" s="23"/>
      <c r="J87" s="23"/>
      <c r="K87" s="23"/>
      <c r="L87" s="23"/>
      <c r="M87" s="23"/>
      <c r="N87" s="23"/>
      <c r="O87" s="23"/>
      <c r="P87" s="23"/>
      <c r="Q87" s="23"/>
    </row>
    <row r="88" spans="1:17" ht="15.75" customHeight="1" x14ac:dyDescent="0.25">
      <c r="A88" s="23"/>
      <c r="B88" s="24"/>
      <c r="C88" s="24"/>
      <c r="D88" s="25"/>
      <c r="E88" s="25"/>
      <c r="F88" s="23"/>
      <c r="G88" s="23"/>
      <c r="H88" s="23"/>
      <c r="I88" s="23"/>
      <c r="J88" s="23"/>
      <c r="K88" s="23"/>
      <c r="L88" s="23"/>
      <c r="M88" s="23"/>
      <c r="N88" s="23"/>
      <c r="O88" s="23"/>
      <c r="P88" s="23"/>
      <c r="Q88" s="23"/>
    </row>
    <row r="89" spans="1:17" ht="15.75" customHeight="1" x14ac:dyDescent="0.25">
      <c r="A89" s="23"/>
      <c r="B89" s="24"/>
      <c r="C89" s="24"/>
      <c r="D89" s="25"/>
      <c r="E89" s="25"/>
      <c r="F89" s="23"/>
      <c r="G89" s="23"/>
      <c r="H89" s="23"/>
      <c r="I89" s="23"/>
      <c r="J89" s="23"/>
      <c r="K89" s="23"/>
      <c r="L89" s="23"/>
      <c r="M89" s="23"/>
      <c r="N89" s="23"/>
      <c r="O89" s="23"/>
      <c r="P89" s="23"/>
      <c r="Q89" s="23"/>
    </row>
    <row r="90" spans="1:17" ht="15.75" customHeight="1" x14ac:dyDescent="0.25">
      <c r="A90" s="23"/>
      <c r="B90" s="24"/>
      <c r="C90" s="24"/>
      <c r="D90" s="25"/>
      <c r="E90" s="25"/>
      <c r="F90" s="23"/>
      <c r="G90" s="23"/>
      <c r="H90" s="23"/>
      <c r="I90" s="23"/>
      <c r="J90" s="23"/>
      <c r="K90" s="23"/>
      <c r="L90" s="23"/>
      <c r="M90" s="23"/>
      <c r="N90" s="23"/>
      <c r="O90" s="23"/>
      <c r="P90" s="23"/>
      <c r="Q90" s="23"/>
    </row>
    <row r="91" spans="1:17" ht="15.75" customHeight="1" x14ac:dyDescent="0.25">
      <c r="A91" s="23"/>
      <c r="B91" s="24"/>
      <c r="C91" s="24"/>
      <c r="D91" s="25"/>
      <c r="E91" s="25"/>
      <c r="F91" s="23"/>
      <c r="G91" s="23"/>
      <c r="H91" s="23"/>
      <c r="I91" s="23"/>
      <c r="J91" s="23"/>
      <c r="K91" s="23"/>
      <c r="L91" s="23"/>
      <c r="M91" s="23"/>
      <c r="N91" s="23"/>
      <c r="O91" s="23"/>
      <c r="P91" s="23"/>
      <c r="Q91" s="23"/>
    </row>
    <row r="92" spans="1:17" ht="15.75" customHeight="1" x14ac:dyDescent="0.25">
      <c r="A92" s="23"/>
      <c r="B92" s="24"/>
      <c r="C92" s="24"/>
      <c r="D92" s="25"/>
      <c r="E92" s="25"/>
      <c r="F92" s="23"/>
      <c r="G92" s="23"/>
      <c r="H92" s="23"/>
      <c r="I92" s="23"/>
      <c r="J92" s="23"/>
      <c r="K92" s="23"/>
      <c r="L92" s="23"/>
      <c r="M92" s="23"/>
      <c r="N92" s="23"/>
      <c r="O92" s="23"/>
      <c r="P92" s="23"/>
      <c r="Q92" s="23"/>
    </row>
    <row r="93" spans="1:17" ht="15.75" customHeight="1" x14ac:dyDescent="0.25">
      <c r="A93" s="23"/>
      <c r="B93" s="24"/>
      <c r="C93" s="24"/>
      <c r="D93" s="25"/>
      <c r="E93" s="25"/>
      <c r="F93" s="23"/>
      <c r="G93" s="23"/>
      <c r="H93" s="23"/>
      <c r="I93" s="23"/>
      <c r="J93" s="23"/>
      <c r="K93" s="23"/>
      <c r="L93" s="23"/>
      <c r="M93" s="23"/>
      <c r="N93" s="23"/>
      <c r="O93" s="23"/>
      <c r="P93" s="23"/>
      <c r="Q93" s="23"/>
    </row>
    <row r="94" spans="1:17" ht="15.75" customHeight="1" x14ac:dyDescent="0.25">
      <c r="A94" s="23"/>
      <c r="B94" s="24"/>
      <c r="C94" s="24"/>
      <c r="D94" s="25"/>
      <c r="E94" s="25"/>
      <c r="F94" s="23"/>
      <c r="G94" s="23"/>
      <c r="H94" s="23"/>
      <c r="I94" s="23"/>
      <c r="J94" s="23"/>
      <c r="K94" s="23"/>
      <c r="L94" s="23"/>
      <c r="M94" s="23"/>
      <c r="N94" s="23"/>
      <c r="O94" s="23"/>
      <c r="P94" s="23"/>
      <c r="Q94" s="23"/>
    </row>
    <row r="95" spans="1:17" ht="15.75" customHeight="1" x14ac:dyDescent="0.25">
      <c r="A95" s="23"/>
      <c r="B95" s="24"/>
      <c r="C95" s="24"/>
      <c r="D95" s="25"/>
      <c r="E95" s="25"/>
      <c r="F95" s="23"/>
      <c r="G95" s="23"/>
      <c r="H95" s="23"/>
      <c r="I95" s="23"/>
      <c r="J95" s="23"/>
      <c r="K95" s="23"/>
      <c r="L95" s="23"/>
      <c r="M95" s="23"/>
      <c r="N95" s="23"/>
      <c r="O95" s="23"/>
      <c r="P95" s="23"/>
      <c r="Q95" s="23"/>
    </row>
    <row r="96" spans="1:17" ht="15.75" customHeight="1" x14ac:dyDescent="0.25">
      <c r="A96" s="23"/>
      <c r="B96" s="24"/>
      <c r="C96" s="24"/>
      <c r="D96" s="25"/>
      <c r="E96" s="25"/>
      <c r="F96" s="23"/>
      <c r="G96" s="23"/>
      <c r="H96" s="23"/>
      <c r="I96" s="23"/>
      <c r="J96" s="23"/>
      <c r="K96" s="23"/>
      <c r="L96" s="23"/>
      <c r="M96" s="23"/>
      <c r="N96" s="23"/>
      <c r="O96" s="23"/>
      <c r="P96" s="23"/>
      <c r="Q96" s="23"/>
    </row>
    <row r="97" spans="1:17" ht="15.75" customHeight="1" x14ac:dyDescent="0.25">
      <c r="A97" s="23"/>
      <c r="B97" s="24"/>
      <c r="C97" s="24"/>
      <c r="D97" s="25"/>
      <c r="E97" s="25"/>
      <c r="F97" s="23"/>
      <c r="G97" s="23"/>
      <c r="H97" s="23"/>
      <c r="I97" s="23"/>
      <c r="J97" s="23"/>
      <c r="K97" s="23"/>
      <c r="L97" s="23"/>
      <c r="M97" s="23"/>
      <c r="N97" s="23"/>
      <c r="O97" s="23"/>
      <c r="P97" s="23"/>
      <c r="Q97" s="23"/>
    </row>
    <row r="98" spans="1:17" ht="15.75" customHeight="1" x14ac:dyDescent="0.25">
      <c r="A98" s="23"/>
      <c r="B98" s="24"/>
      <c r="C98" s="24"/>
      <c r="D98" s="25"/>
      <c r="E98" s="25"/>
      <c r="F98" s="23"/>
      <c r="G98" s="23"/>
      <c r="H98" s="23"/>
      <c r="I98" s="23"/>
      <c r="J98" s="23"/>
      <c r="K98" s="23"/>
      <c r="L98" s="23"/>
      <c r="M98" s="23"/>
      <c r="N98" s="23"/>
      <c r="O98" s="23"/>
      <c r="P98" s="23"/>
      <c r="Q98" s="23"/>
    </row>
    <row r="99" spans="1:17" ht="15.75" customHeight="1" x14ac:dyDescent="0.25">
      <c r="A99" s="23"/>
      <c r="B99" s="24"/>
      <c r="C99" s="24"/>
      <c r="D99" s="25"/>
      <c r="E99" s="25"/>
      <c r="F99" s="23"/>
      <c r="G99" s="23"/>
      <c r="H99" s="23"/>
      <c r="I99" s="23"/>
      <c r="J99" s="23"/>
      <c r="K99" s="23"/>
      <c r="L99" s="23"/>
      <c r="M99" s="23"/>
      <c r="N99" s="23"/>
      <c r="O99" s="23"/>
      <c r="P99" s="23"/>
      <c r="Q99" s="23"/>
    </row>
    <row r="100" spans="1:17" ht="15.75" customHeight="1" x14ac:dyDescent="0.25">
      <c r="A100" s="23"/>
      <c r="B100" s="24"/>
      <c r="C100" s="24"/>
      <c r="D100" s="25"/>
      <c r="E100" s="25"/>
      <c r="F100" s="23"/>
      <c r="G100" s="23"/>
      <c r="H100" s="23"/>
      <c r="I100" s="23"/>
      <c r="J100" s="23"/>
      <c r="K100" s="23"/>
      <c r="L100" s="23"/>
      <c r="M100" s="23"/>
      <c r="N100" s="23"/>
      <c r="O100" s="23"/>
      <c r="P100" s="23"/>
      <c r="Q100" s="23"/>
    </row>
    <row r="101" spans="1:17" ht="15.75" customHeight="1" x14ac:dyDescent="0.25">
      <c r="A101" s="23"/>
      <c r="B101" s="24"/>
      <c r="C101" s="24"/>
      <c r="D101" s="25"/>
      <c r="E101" s="25"/>
      <c r="F101" s="23"/>
      <c r="G101" s="23"/>
      <c r="H101" s="23"/>
      <c r="I101" s="23"/>
      <c r="J101" s="23"/>
      <c r="K101" s="23"/>
      <c r="L101" s="23"/>
      <c r="M101" s="23"/>
      <c r="N101" s="23"/>
      <c r="O101" s="23"/>
      <c r="P101" s="23"/>
      <c r="Q101" s="23"/>
    </row>
    <row r="102" spans="1:17" ht="15.75" customHeight="1" x14ac:dyDescent="0.25">
      <c r="A102" s="23"/>
      <c r="B102" s="24"/>
      <c r="C102" s="24"/>
      <c r="D102" s="25"/>
      <c r="E102" s="25"/>
      <c r="F102" s="23"/>
      <c r="G102" s="23"/>
      <c r="H102" s="23"/>
      <c r="I102" s="23"/>
      <c r="J102" s="23"/>
      <c r="K102" s="23"/>
      <c r="L102" s="23"/>
      <c r="M102" s="23"/>
      <c r="N102" s="23"/>
      <c r="O102" s="23"/>
      <c r="P102" s="23"/>
      <c r="Q102" s="23"/>
    </row>
    <row r="103" spans="1:17" ht="15.75" customHeight="1" x14ac:dyDescent="0.25">
      <c r="A103" s="23"/>
      <c r="B103" s="24"/>
      <c r="C103" s="24"/>
      <c r="D103" s="25"/>
      <c r="E103" s="25"/>
      <c r="F103" s="23"/>
      <c r="G103" s="23"/>
      <c r="H103" s="23"/>
      <c r="I103" s="23"/>
      <c r="J103" s="23"/>
      <c r="K103" s="23"/>
      <c r="L103" s="23"/>
      <c r="M103" s="23"/>
      <c r="N103" s="23"/>
      <c r="O103" s="23"/>
      <c r="P103" s="23"/>
      <c r="Q103" s="23"/>
    </row>
    <row r="104" spans="1:17" ht="15.75" customHeight="1" x14ac:dyDescent="0.25">
      <c r="A104" s="23"/>
      <c r="B104" s="24"/>
      <c r="C104" s="24"/>
      <c r="D104" s="25"/>
      <c r="E104" s="25"/>
      <c r="F104" s="23"/>
      <c r="G104" s="23"/>
      <c r="H104" s="23"/>
      <c r="I104" s="23"/>
      <c r="J104" s="23"/>
      <c r="K104" s="23"/>
      <c r="L104" s="23"/>
      <c r="M104" s="23"/>
      <c r="N104" s="23"/>
      <c r="O104" s="23"/>
      <c r="P104" s="23"/>
      <c r="Q104" s="23"/>
    </row>
    <row r="105" spans="1:17" ht="15.75" customHeight="1" x14ac:dyDescent="0.25">
      <c r="A105" s="23"/>
      <c r="B105" s="24"/>
      <c r="C105" s="24"/>
      <c r="D105" s="25"/>
      <c r="E105" s="25"/>
      <c r="F105" s="23"/>
      <c r="G105" s="23"/>
      <c r="H105" s="23"/>
      <c r="I105" s="23"/>
      <c r="J105" s="23"/>
      <c r="K105" s="23"/>
      <c r="L105" s="23"/>
      <c r="M105" s="23"/>
      <c r="N105" s="23"/>
      <c r="O105" s="23"/>
      <c r="P105" s="23"/>
      <c r="Q105" s="23"/>
    </row>
    <row r="106" spans="1:17" ht="15.75" customHeight="1" x14ac:dyDescent="0.25">
      <c r="A106" s="23"/>
      <c r="B106" s="24"/>
      <c r="C106" s="24"/>
      <c r="D106" s="25"/>
      <c r="E106" s="25"/>
      <c r="F106" s="23"/>
      <c r="G106" s="23"/>
      <c r="H106" s="23"/>
      <c r="I106" s="23"/>
      <c r="J106" s="23"/>
      <c r="K106" s="23"/>
      <c r="L106" s="23"/>
      <c r="M106" s="23"/>
      <c r="N106" s="23"/>
      <c r="O106" s="23"/>
      <c r="P106" s="23"/>
      <c r="Q106" s="23"/>
    </row>
    <row r="107" spans="1:17" ht="15.75" customHeight="1" x14ac:dyDescent="0.25">
      <c r="A107" s="23"/>
      <c r="B107" s="24"/>
      <c r="C107" s="24"/>
      <c r="D107" s="25"/>
      <c r="E107" s="25"/>
      <c r="F107" s="23"/>
      <c r="G107" s="23"/>
      <c r="H107" s="23"/>
      <c r="I107" s="23"/>
      <c r="J107" s="23"/>
      <c r="K107" s="23"/>
      <c r="L107" s="23"/>
      <c r="M107" s="23"/>
      <c r="N107" s="23"/>
      <c r="O107" s="23"/>
      <c r="P107" s="23"/>
      <c r="Q107" s="23"/>
    </row>
    <row r="108" spans="1:17" ht="15.75" customHeight="1" x14ac:dyDescent="0.25">
      <c r="A108" s="23"/>
      <c r="B108" s="24"/>
      <c r="C108" s="24"/>
      <c r="D108" s="25"/>
      <c r="E108" s="25"/>
      <c r="F108" s="23"/>
      <c r="G108" s="23"/>
      <c r="H108" s="23"/>
      <c r="I108" s="23"/>
      <c r="J108" s="23"/>
      <c r="K108" s="23"/>
      <c r="L108" s="23"/>
      <c r="M108" s="23"/>
      <c r="N108" s="23"/>
      <c r="O108" s="23"/>
      <c r="P108" s="23"/>
      <c r="Q108" s="23"/>
    </row>
    <row r="109" spans="1:17" ht="15.75" customHeight="1" x14ac:dyDescent="0.25">
      <c r="A109" s="23"/>
      <c r="B109" s="24"/>
      <c r="C109" s="24"/>
      <c r="D109" s="25"/>
      <c r="E109" s="25"/>
      <c r="F109" s="23"/>
      <c r="G109" s="23"/>
      <c r="H109" s="23"/>
      <c r="I109" s="23"/>
      <c r="J109" s="23"/>
      <c r="K109" s="23"/>
      <c r="L109" s="23"/>
      <c r="M109" s="23"/>
      <c r="N109" s="23"/>
      <c r="O109" s="23"/>
      <c r="P109" s="23"/>
      <c r="Q109" s="23"/>
    </row>
    <row r="110" spans="1:17" ht="15.75" customHeight="1" x14ac:dyDescent="0.25">
      <c r="A110" s="23"/>
      <c r="B110" s="24"/>
      <c r="C110" s="24"/>
      <c r="D110" s="25"/>
      <c r="E110" s="25"/>
      <c r="F110" s="23"/>
      <c r="G110" s="23"/>
      <c r="H110" s="23"/>
      <c r="I110" s="23"/>
      <c r="J110" s="23"/>
      <c r="K110" s="23"/>
      <c r="L110" s="23"/>
      <c r="M110" s="23"/>
      <c r="N110" s="23"/>
      <c r="O110" s="23"/>
      <c r="P110" s="23"/>
      <c r="Q110" s="23"/>
    </row>
    <row r="111" spans="1:17" ht="15.75" customHeight="1" x14ac:dyDescent="0.25">
      <c r="A111" s="23"/>
      <c r="B111" s="24"/>
      <c r="C111" s="24"/>
      <c r="D111" s="25"/>
      <c r="E111" s="25"/>
      <c r="F111" s="23"/>
      <c r="G111" s="23"/>
      <c r="H111" s="23"/>
      <c r="I111" s="23"/>
      <c r="J111" s="23"/>
      <c r="K111" s="23"/>
      <c r="L111" s="23"/>
      <c r="M111" s="23"/>
      <c r="N111" s="23"/>
      <c r="O111" s="23"/>
      <c r="P111" s="23"/>
      <c r="Q111" s="23"/>
    </row>
    <row r="112" spans="1:17" ht="15.75" customHeight="1" x14ac:dyDescent="0.25">
      <c r="A112" s="23"/>
      <c r="B112" s="24"/>
      <c r="C112" s="24"/>
      <c r="D112" s="25"/>
      <c r="E112" s="25"/>
      <c r="F112" s="23"/>
      <c r="G112" s="23"/>
      <c r="H112" s="23"/>
      <c r="I112" s="23"/>
      <c r="J112" s="23"/>
      <c r="K112" s="23"/>
      <c r="L112" s="23"/>
      <c r="M112" s="23"/>
      <c r="N112" s="23"/>
      <c r="O112" s="23"/>
      <c r="P112" s="23"/>
      <c r="Q112" s="23"/>
    </row>
    <row r="113" spans="1:17" ht="15.75" customHeight="1" x14ac:dyDescent="0.25">
      <c r="A113" s="23"/>
      <c r="B113" s="24"/>
      <c r="C113" s="24"/>
      <c r="D113" s="25"/>
      <c r="E113" s="25"/>
      <c r="F113" s="23"/>
      <c r="G113" s="23"/>
      <c r="H113" s="23"/>
      <c r="I113" s="23"/>
      <c r="J113" s="23"/>
      <c r="K113" s="23"/>
      <c r="L113" s="23"/>
      <c r="M113" s="23"/>
      <c r="N113" s="23"/>
      <c r="O113" s="23"/>
      <c r="P113" s="23"/>
      <c r="Q113" s="23"/>
    </row>
    <row r="114" spans="1:17" ht="15.75" customHeight="1" x14ac:dyDescent="0.25">
      <c r="A114" s="23"/>
      <c r="B114" s="24"/>
      <c r="C114" s="24"/>
      <c r="D114" s="25"/>
      <c r="E114" s="25"/>
      <c r="F114" s="23"/>
      <c r="G114" s="23"/>
      <c r="H114" s="23"/>
      <c r="I114" s="23"/>
      <c r="J114" s="23"/>
      <c r="K114" s="23"/>
      <c r="L114" s="23"/>
      <c r="M114" s="23"/>
      <c r="N114" s="23"/>
      <c r="O114" s="23"/>
      <c r="P114" s="23"/>
      <c r="Q114" s="23"/>
    </row>
    <row r="115" spans="1:17" ht="15.75" customHeight="1" x14ac:dyDescent="0.25">
      <c r="A115" s="23"/>
      <c r="B115" s="24"/>
      <c r="C115" s="24"/>
      <c r="D115" s="25"/>
      <c r="E115" s="25"/>
      <c r="F115" s="23"/>
      <c r="G115" s="23"/>
      <c r="H115" s="23"/>
      <c r="I115" s="23"/>
      <c r="J115" s="23"/>
      <c r="K115" s="23"/>
      <c r="L115" s="23"/>
      <c r="M115" s="23"/>
      <c r="N115" s="23"/>
      <c r="O115" s="23"/>
      <c r="P115" s="23"/>
      <c r="Q115" s="23"/>
    </row>
    <row r="116" spans="1:17" ht="15.75" customHeight="1" x14ac:dyDescent="0.25">
      <c r="A116" s="23"/>
      <c r="B116" s="24"/>
      <c r="C116" s="24"/>
      <c r="D116" s="25"/>
      <c r="E116" s="25"/>
      <c r="F116" s="23"/>
      <c r="G116" s="23"/>
      <c r="H116" s="23"/>
      <c r="I116" s="23"/>
      <c r="J116" s="23"/>
      <c r="K116" s="23"/>
      <c r="L116" s="23"/>
      <c r="M116" s="23"/>
      <c r="N116" s="23"/>
      <c r="O116" s="23"/>
      <c r="P116" s="23"/>
      <c r="Q116" s="23"/>
    </row>
    <row r="117" spans="1:17" ht="15.75" customHeight="1" x14ac:dyDescent="0.25">
      <c r="A117" s="23"/>
      <c r="B117" s="24"/>
      <c r="C117" s="24"/>
      <c r="D117" s="25"/>
      <c r="E117" s="25"/>
      <c r="F117" s="23"/>
      <c r="G117" s="23"/>
      <c r="H117" s="23"/>
      <c r="I117" s="23"/>
      <c r="J117" s="23"/>
      <c r="K117" s="23"/>
      <c r="L117" s="23"/>
      <c r="M117" s="23"/>
      <c r="N117" s="23"/>
      <c r="O117" s="23"/>
      <c r="P117" s="23"/>
      <c r="Q117" s="23"/>
    </row>
    <row r="118" spans="1:17" ht="15.75" customHeight="1" x14ac:dyDescent="0.25">
      <c r="A118" s="23"/>
      <c r="B118" s="24"/>
      <c r="C118" s="24"/>
      <c r="D118" s="25"/>
      <c r="E118" s="25"/>
      <c r="F118" s="23"/>
      <c r="G118" s="23"/>
      <c r="H118" s="23"/>
      <c r="I118" s="23"/>
      <c r="J118" s="23"/>
      <c r="K118" s="23"/>
      <c r="L118" s="23"/>
      <c r="M118" s="23"/>
      <c r="N118" s="23"/>
      <c r="O118" s="23"/>
      <c r="P118" s="23"/>
      <c r="Q118" s="23"/>
    </row>
    <row r="119" spans="1:17" ht="15.75" customHeight="1" x14ac:dyDescent="0.25">
      <c r="A119" s="23"/>
      <c r="B119" s="24"/>
      <c r="C119" s="24"/>
      <c r="D119" s="25"/>
      <c r="E119" s="25"/>
      <c r="F119" s="23"/>
      <c r="G119" s="23"/>
      <c r="H119" s="23"/>
      <c r="I119" s="23"/>
      <c r="J119" s="23"/>
      <c r="K119" s="23"/>
      <c r="L119" s="23"/>
      <c r="M119" s="23"/>
      <c r="N119" s="23"/>
      <c r="O119" s="23"/>
      <c r="P119" s="23"/>
      <c r="Q119" s="23"/>
    </row>
    <row r="120" spans="1:17" ht="15.75" customHeight="1" x14ac:dyDescent="0.25">
      <c r="A120" s="23"/>
      <c r="B120" s="24"/>
      <c r="C120" s="24"/>
      <c r="D120" s="25"/>
      <c r="E120" s="25"/>
      <c r="F120" s="23"/>
      <c r="G120" s="23"/>
      <c r="H120" s="23"/>
      <c r="I120" s="23"/>
      <c r="J120" s="23"/>
      <c r="K120" s="23"/>
      <c r="L120" s="23"/>
      <c r="M120" s="23"/>
      <c r="N120" s="23"/>
      <c r="O120" s="23"/>
      <c r="P120" s="23"/>
      <c r="Q120" s="23"/>
    </row>
    <row r="121" spans="1:17" ht="15.75" customHeight="1" x14ac:dyDescent="0.25">
      <c r="A121" s="23"/>
      <c r="B121" s="24"/>
      <c r="C121" s="24"/>
      <c r="D121" s="25"/>
      <c r="E121" s="25"/>
      <c r="F121" s="23"/>
      <c r="G121" s="23"/>
      <c r="H121" s="23"/>
      <c r="I121" s="23"/>
      <c r="J121" s="23"/>
      <c r="K121" s="23"/>
      <c r="L121" s="23"/>
      <c r="M121" s="23"/>
      <c r="N121" s="23"/>
      <c r="O121" s="23"/>
      <c r="P121" s="23"/>
      <c r="Q121" s="23"/>
    </row>
    <row r="122" spans="1:17" ht="15.75" customHeight="1" x14ac:dyDescent="0.25">
      <c r="A122" s="23"/>
      <c r="B122" s="24"/>
      <c r="C122" s="24"/>
      <c r="D122" s="25"/>
      <c r="E122" s="25"/>
      <c r="F122" s="23"/>
      <c r="G122" s="23"/>
      <c r="H122" s="23"/>
      <c r="I122" s="23"/>
      <c r="J122" s="23"/>
      <c r="K122" s="23"/>
      <c r="L122" s="23"/>
      <c r="M122" s="23"/>
      <c r="N122" s="23"/>
      <c r="O122" s="23"/>
      <c r="P122" s="23"/>
      <c r="Q122" s="23"/>
    </row>
    <row r="123" spans="1:17" ht="15.75" customHeight="1" x14ac:dyDescent="0.25">
      <c r="A123" s="23"/>
      <c r="B123" s="24"/>
      <c r="C123" s="24"/>
      <c r="D123" s="25"/>
      <c r="E123" s="25"/>
      <c r="F123" s="23"/>
      <c r="G123" s="23"/>
      <c r="H123" s="23"/>
      <c r="I123" s="23"/>
      <c r="J123" s="23"/>
      <c r="K123" s="23"/>
      <c r="L123" s="23"/>
      <c r="M123" s="23"/>
      <c r="N123" s="23"/>
      <c r="O123" s="23"/>
      <c r="P123" s="23"/>
      <c r="Q123" s="23"/>
    </row>
    <row r="124" spans="1:17" ht="15.75" customHeight="1" x14ac:dyDescent="0.25">
      <c r="A124" s="23"/>
      <c r="B124" s="24"/>
      <c r="C124" s="24"/>
      <c r="D124" s="25"/>
      <c r="E124" s="25"/>
      <c r="F124" s="23"/>
      <c r="G124" s="23"/>
      <c r="H124" s="23"/>
      <c r="I124" s="23"/>
      <c r="J124" s="23"/>
      <c r="K124" s="23"/>
      <c r="L124" s="23"/>
      <c r="M124" s="23"/>
      <c r="N124" s="23"/>
      <c r="O124" s="23"/>
      <c r="P124" s="23"/>
      <c r="Q124" s="23"/>
    </row>
    <row r="125" spans="1:17" ht="15.75" customHeight="1" x14ac:dyDescent="0.25">
      <c r="A125" s="23"/>
      <c r="B125" s="24"/>
      <c r="C125" s="24"/>
      <c r="D125" s="25"/>
      <c r="E125" s="25"/>
      <c r="F125" s="23"/>
      <c r="G125" s="23"/>
      <c r="H125" s="23"/>
      <c r="I125" s="23"/>
      <c r="J125" s="23"/>
      <c r="K125" s="23"/>
      <c r="L125" s="23"/>
      <c r="M125" s="23"/>
      <c r="N125" s="23"/>
      <c r="O125" s="23"/>
      <c r="P125" s="23"/>
      <c r="Q125" s="23"/>
    </row>
    <row r="126" spans="1:17" ht="15.75" customHeight="1" x14ac:dyDescent="0.25">
      <c r="A126" s="23"/>
      <c r="B126" s="24"/>
      <c r="C126" s="24"/>
      <c r="D126" s="25"/>
      <c r="E126" s="25"/>
      <c r="F126" s="23"/>
      <c r="G126" s="23"/>
      <c r="H126" s="23"/>
      <c r="I126" s="23"/>
      <c r="J126" s="23"/>
      <c r="K126" s="23"/>
      <c r="L126" s="23"/>
      <c r="M126" s="23"/>
      <c r="N126" s="23"/>
      <c r="O126" s="23"/>
      <c r="P126" s="23"/>
      <c r="Q126" s="23"/>
    </row>
    <row r="127" spans="1:17" ht="15.75" customHeight="1" x14ac:dyDescent="0.25">
      <c r="A127" s="23"/>
      <c r="B127" s="24"/>
      <c r="C127" s="24"/>
      <c r="D127" s="25"/>
      <c r="E127" s="25"/>
      <c r="F127" s="23"/>
      <c r="G127" s="23"/>
      <c r="H127" s="23"/>
      <c r="I127" s="23"/>
      <c r="J127" s="23"/>
      <c r="K127" s="23"/>
      <c r="L127" s="23"/>
      <c r="M127" s="23"/>
      <c r="N127" s="23"/>
      <c r="O127" s="23"/>
      <c r="P127" s="23"/>
      <c r="Q127" s="23"/>
    </row>
    <row r="128" spans="1:17" ht="15.75" customHeight="1" x14ac:dyDescent="0.25">
      <c r="A128" s="23"/>
      <c r="B128" s="24"/>
      <c r="C128" s="24"/>
      <c r="D128" s="25"/>
      <c r="E128" s="25"/>
      <c r="F128" s="23"/>
      <c r="G128" s="23"/>
      <c r="H128" s="23"/>
      <c r="I128" s="23"/>
      <c r="J128" s="23"/>
      <c r="K128" s="23"/>
      <c r="L128" s="23"/>
      <c r="M128" s="23"/>
      <c r="N128" s="23"/>
      <c r="O128" s="23"/>
      <c r="P128" s="23"/>
      <c r="Q128" s="23"/>
    </row>
    <row r="129" spans="1:17" ht="15.75" customHeight="1" x14ac:dyDescent="0.25">
      <c r="A129" s="23"/>
      <c r="B129" s="24"/>
      <c r="C129" s="24"/>
      <c r="D129" s="25"/>
      <c r="E129" s="25"/>
      <c r="F129" s="23"/>
      <c r="G129" s="23"/>
      <c r="H129" s="23"/>
      <c r="I129" s="23"/>
      <c r="J129" s="23"/>
      <c r="K129" s="23"/>
      <c r="L129" s="23"/>
      <c r="M129" s="23"/>
      <c r="N129" s="23"/>
      <c r="O129" s="23"/>
      <c r="P129" s="23"/>
      <c r="Q129" s="23"/>
    </row>
    <row r="130" spans="1:17" ht="15.75" customHeight="1" x14ac:dyDescent="0.25">
      <c r="A130" s="23"/>
      <c r="B130" s="24"/>
      <c r="C130" s="24"/>
      <c r="D130" s="25"/>
      <c r="E130" s="25"/>
      <c r="F130" s="23"/>
      <c r="G130" s="23"/>
      <c r="H130" s="23"/>
      <c r="I130" s="23"/>
      <c r="J130" s="23"/>
      <c r="K130" s="23"/>
      <c r="L130" s="23"/>
      <c r="M130" s="23"/>
      <c r="N130" s="23"/>
      <c r="O130" s="23"/>
      <c r="P130" s="23"/>
      <c r="Q130" s="23"/>
    </row>
    <row r="131" spans="1:17" ht="15.75" customHeight="1" x14ac:dyDescent="0.25">
      <c r="A131" s="23"/>
      <c r="B131" s="24"/>
      <c r="C131" s="24"/>
      <c r="D131" s="25"/>
      <c r="E131" s="25"/>
      <c r="F131" s="23"/>
      <c r="G131" s="23"/>
      <c r="H131" s="23"/>
      <c r="I131" s="23"/>
      <c r="J131" s="23"/>
      <c r="K131" s="23"/>
      <c r="L131" s="23"/>
      <c r="M131" s="23"/>
      <c r="N131" s="23"/>
      <c r="O131" s="23"/>
      <c r="P131" s="23"/>
      <c r="Q131" s="23"/>
    </row>
    <row r="132" spans="1:17" ht="15.75" customHeight="1" x14ac:dyDescent="0.25">
      <c r="A132" s="23"/>
      <c r="B132" s="24"/>
      <c r="C132" s="24"/>
      <c r="D132" s="25"/>
      <c r="E132" s="25"/>
      <c r="F132" s="23"/>
      <c r="G132" s="23"/>
      <c r="H132" s="23"/>
      <c r="I132" s="23"/>
      <c r="J132" s="23"/>
      <c r="K132" s="23"/>
      <c r="L132" s="23"/>
      <c r="M132" s="23"/>
      <c r="N132" s="23"/>
      <c r="O132" s="23"/>
      <c r="P132" s="23"/>
      <c r="Q132" s="23"/>
    </row>
    <row r="133" spans="1:17" ht="15.75" customHeight="1" x14ac:dyDescent="0.25">
      <c r="A133" s="23"/>
      <c r="B133" s="24"/>
      <c r="C133" s="24"/>
      <c r="D133" s="25"/>
      <c r="E133" s="25"/>
      <c r="F133" s="23"/>
      <c r="G133" s="23"/>
      <c r="H133" s="23"/>
      <c r="I133" s="23"/>
      <c r="J133" s="23"/>
      <c r="K133" s="23"/>
      <c r="L133" s="23"/>
      <c r="M133" s="23"/>
      <c r="N133" s="23"/>
      <c r="O133" s="23"/>
      <c r="P133" s="23"/>
      <c r="Q133" s="23"/>
    </row>
    <row r="134" spans="1:17" ht="15.75" customHeight="1" x14ac:dyDescent="0.25">
      <c r="A134" s="23"/>
      <c r="B134" s="24"/>
      <c r="C134" s="24"/>
      <c r="D134" s="25"/>
      <c r="E134" s="25"/>
      <c r="F134" s="23"/>
      <c r="G134" s="23"/>
      <c r="H134" s="23"/>
      <c r="I134" s="23"/>
      <c r="J134" s="23"/>
      <c r="K134" s="23"/>
      <c r="L134" s="23"/>
      <c r="M134" s="23"/>
      <c r="N134" s="23"/>
      <c r="O134" s="23"/>
      <c r="P134" s="23"/>
      <c r="Q134" s="23"/>
    </row>
    <row r="135" spans="1:17" ht="15.75" customHeight="1" x14ac:dyDescent="0.25">
      <c r="A135" s="23"/>
      <c r="B135" s="24"/>
      <c r="C135" s="24"/>
      <c r="D135" s="25"/>
      <c r="E135" s="25"/>
      <c r="F135" s="23"/>
      <c r="G135" s="23"/>
      <c r="H135" s="23"/>
      <c r="I135" s="23"/>
      <c r="J135" s="23"/>
      <c r="K135" s="23"/>
      <c r="L135" s="23"/>
      <c r="M135" s="23"/>
      <c r="N135" s="23"/>
      <c r="O135" s="23"/>
      <c r="P135" s="23"/>
      <c r="Q135" s="23"/>
    </row>
    <row r="136" spans="1:17" ht="15.75" customHeight="1" x14ac:dyDescent="0.25">
      <c r="A136" s="23"/>
      <c r="B136" s="24"/>
      <c r="C136" s="24"/>
      <c r="D136" s="25"/>
      <c r="E136" s="25"/>
      <c r="F136" s="23"/>
      <c r="G136" s="23"/>
      <c r="H136" s="23"/>
      <c r="I136" s="23"/>
      <c r="J136" s="23"/>
      <c r="K136" s="23"/>
      <c r="L136" s="23"/>
      <c r="M136" s="23"/>
      <c r="N136" s="23"/>
      <c r="O136" s="23"/>
      <c r="P136" s="23"/>
      <c r="Q136" s="23"/>
    </row>
    <row r="137" spans="1:17" ht="15.75" customHeight="1" x14ac:dyDescent="0.25">
      <c r="A137" s="23"/>
      <c r="B137" s="24"/>
      <c r="C137" s="24"/>
      <c r="D137" s="25"/>
      <c r="E137" s="25"/>
      <c r="F137" s="23"/>
      <c r="G137" s="23"/>
      <c r="H137" s="23"/>
      <c r="I137" s="23"/>
      <c r="J137" s="23"/>
      <c r="K137" s="23"/>
      <c r="L137" s="23"/>
      <c r="M137" s="23"/>
      <c r="N137" s="23"/>
      <c r="O137" s="23"/>
      <c r="P137" s="23"/>
      <c r="Q137" s="23"/>
    </row>
    <row r="138" spans="1:17" ht="15.75" customHeight="1" x14ac:dyDescent="0.25">
      <c r="A138" s="23"/>
      <c r="B138" s="24"/>
      <c r="C138" s="24"/>
      <c r="D138" s="25"/>
      <c r="E138" s="25"/>
      <c r="F138" s="23"/>
      <c r="G138" s="23"/>
      <c r="H138" s="23"/>
      <c r="I138" s="23"/>
      <c r="J138" s="23"/>
      <c r="K138" s="23"/>
      <c r="L138" s="23"/>
      <c r="M138" s="23"/>
      <c r="N138" s="23"/>
      <c r="O138" s="23"/>
      <c r="P138" s="23"/>
      <c r="Q138" s="23"/>
    </row>
    <row r="139" spans="1:17" ht="15.75" customHeight="1" x14ac:dyDescent="0.25">
      <c r="A139" s="23"/>
      <c r="B139" s="24"/>
      <c r="C139" s="24"/>
      <c r="D139" s="25"/>
      <c r="E139" s="25"/>
      <c r="F139" s="23"/>
      <c r="G139" s="23"/>
      <c r="H139" s="23"/>
      <c r="I139" s="23"/>
      <c r="J139" s="23"/>
      <c r="K139" s="23"/>
      <c r="L139" s="23"/>
      <c r="M139" s="23"/>
      <c r="N139" s="23"/>
      <c r="O139" s="23"/>
      <c r="P139" s="23"/>
      <c r="Q139" s="23"/>
    </row>
    <row r="140" spans="1:17" ht="15.75" customHeight="1" x14ac:dyDescent="0.25">
      <c r="A140" s="23"/>
      <c r="B140" s="24"/>
      <c r="C140" s="24"/>
      <c r="D140" s="25"/>
      <c r="E140" s="25"/>
      <c r="F140" s="23"/>
      <c r="G140" s="23"/>
      <c r="H140" s="23"/>
      <c r="I140" s="23"/>
      <c r="J140" s="23"/>
      <c r="K140" s="23"/>
      <c r="L140" s="23"/>
      <c r="M140" s="23"/>
      <c r="N140" s="23"/>
      <c r="O140" s="23"/>
      <c r="P140" s="23"/>
      <c r="Q140" s="23"/>
    </row>
    <row r="141" spans="1:17" ht="15.75" customHeight="1" x14ac:dyDescent="0.25">
      <c r="A141" s="23"/>
      <c r="B141" s="24"/>
      <c r="C141" s="24"/>
      <c r="D141" s="25"/>
      <c r="E141" s="25"/>
      <c r="F141" s="23"/>
      <c r="G141" s="23"/>
      <c r="H141" s="23"/>
      <c r="I141" s="23"/>
      <c r="J141" s="23"/>
      <c r="K141" s="23"/>
      <c r="L141" s="23"/>
      <c r="M141" s="23"/>
      <c r="N141" s="23"/>
      <c r="O141" s="23"/>
      <c r="P141" s="23"/>
      <c r="Q141" s="23"/>
    </row>
    <row r="142" spans="1:17" ht="15.75" customHeight="1" x14ac:dyDescent="0.25">
      <c r="A142" s="23"/>
      <c r="B142" s="24"/>
      <c r="C142" s="24"/>
      <c r="D142" s="25"/>
      <c r="E142" s="25"/>
      <c r="F142" s="23"/>
      <c r="G142" s="23"/>
      <c r="H142" s="23"/>
      <c r="I142" s="23"/>
      <c r="J142" s="23"/>
      <c r="K142" s="23"/>
      <c r="L142" s="23"/>
      <c r="M142" s="23"/>
      <c r="N142" s="23"/>
      <c r="O142" s="23"/>
      <c r="P142" s="23"/>
      <c r="Q142" s="23"/>
    </row>
    <row r="143" spans="1:17" ht="15.75" customHeight="1" x14ac:dyDescent="0.25">
      <c r="A143" s="23"/>
      <c r="B143" s="24"/>
      <c r="C143" s="24"/>
      <c r="D143" s="25"/>
      <c r="E143" s="25"/>
      <c r="F143" s="23"/>
      <c r="G143" s="23"/>
      <c r="H143" s="23"/>
      <c r="I143" s="23"/>
      <c r="J143" s="23"/>
      <c r="K143" s="23"/>
      <c r="L143" s="23"/>
      <c r="M143" s="23"/>
      <c r="N143" s="23"/>
      <c r="O143" s="23"/>
      <c r="P143" s="23"/>
      <c r="Q143" s="23"/>
    </row>
    <row r="144" spans="1:17" ht="15.75" customHeight="1" x14ac:dyDescent="0.25">
      <c r="A144" s="23"/>
      <c r="B144" s="24"/>
      <c r="C144" s="24"/>
      <c r="D144" s="25"/>
      <c r="E144" s="25"/>
      <c r="F144" s="23"/>
      <c r="G144" s="23"/>
      <c r="H144" s="23"/>
      <c r="I144" s="23"/>
      <c r="J144" s="23"/>
      <c r="K144" s="23"/>
      <c r="L144" s="23"/>
      <c r="M144" s="23"/>
      <c r="N144" s="23"/>
      <c r="O144" s="23"/>
      <c r="P144" s="23"/>
      <c r="Q144" s="23"/>
    </row>
    <row r="145" spans="1:17" ht="15.75" customHeight="1" x14ac:dyDescent="0.25">
      <c r="A145" s="23"/>
      <c r="B145" s="24"/>
      <c r="C145" s="24"/>
      <c r="D145" s="25"/>
      <c r="E145" s="25"/>
      <c r="F145" s="23"/>
      <c r="G145" s="23"/>
      <c r="H145" s="23"/>
      <c r="I145" s="23"/>
      <c r="J145" s="23"/>
      <c r="K145" s="23"/>
      <c r="L145" s="23"/>
      <c r="M145" s="23"/>
      <c r="N145" s="23"/>
      <c r="O145" s="23"/>
      <c r="P145" s="23"/>
      <c r="Q145" s="23"/>
    </row>
    <row r="146" spans="1:17" ht="15.75" customHeight="1" x14ac:dyDescent="0.25">
      <c r="A146" s="23"/>
      <c r="B146" s="24"/>
      <c r="C146" s="24"/>
      <c r="D146" s="25"/>
      <c r="E146" s="25"/>
      <c r="F146" s="23"/>
      <c r="G146" s="23"/>
      <c r="H146" s="23"/>
      <c r="I146" s="23"/>
      <c r="J146" s="23"/>
      <c r="K146" s="23"/>
      <c r="L146" s="23"/>
      <c r="M146" s="23"/>
      <c r="N146" s="23"/>
      <c r="O146" s="23"/>
      <c r="P146" s="23"/>
      <c r="Q146" s="23"/>
    </row>
    <row r="147" spans="1:17" ht="15.75" customHeight="1" x14ac:dyDescent="0.25">
      <c r="A147" s="23"/>
      <c r="B147" s="24"/>
      <c r="C147" s="24"/>
      <c r="D147" s="25"/>
      <c r="E147" s="25"/>
      <c r="F147" s="23"/>
      <c r="G147" s="23"/>
      <c r="H147" s="23"/>
      <c r="I147" s="23"/>
      <c r="J147" s="23"/>
      <c r="K147" s="23"/>
      <c r="L147" s="23"/>
      <c r="M147" s="23"/>
      <c r="N147" s="23"/>
      <c r="O147" s="23"/>
      <c r="P147" s="23"/>
      <c r="Q147" s="23"/>
    </row>
    <row r="148" spans="1:17" ht="15.75" customHeight="1" x14ac:dyDescent="0.25">
      <c r="A148" s="23"/>
      <c r="B148" s="24"/>
      <c r="C148" s="24"/>
      <c r="D148" s="25"/>
      <c r="E148" s="25"/>
      <c r="F148" s="23"/>
      <c r="G148" s="23"/>
      <c r="H148" s="23"/>
      <c r="I148" s="23"/>
      <c r="J148" s="23"/>
      <c r="K148" s="23"/>
      <c r="L148" s="23"/>
      <c r="M148" s="23"/>
      <c r="N148" s="23"/>
      <c r="O148" s="23"/>
      <c r="P148" s="23"/>
      <c r="Q148" s="23"/>
    </row>
    <row r="149" spans="1:17" ht="15.75" customHeight="1" x14ac:dyDescent="0.25">
      <c r="A149" s="23"/>
      <c r="B149" s="24"/>
      <c r="C149" s="24"/>
      <c r="D149" s="25"/>
      <c r="E149" s="25"/>
      <c r="F149" s="23"/>
      <c r="G149" s="23"/>
      <c r="H149" s="23"/>
      <c r="I149" s="23"/>
      <c r="J149" s="23"/>
      <c r="K149" s="23"/>
      <c r="L149" s="23"/>
      <c r="M149" s="23"/>
      <c r="N149" s="23"/>
      <c r="O149" s="23"/>
      <c r="P149" s="23"/>
      <c r="Q149" s="23"/>
    </row>
    <row r="150" spans="1:17" ht="15.75" customHeight="1" x14ac:dyDescent="0.25">
      <c r="A150" s="23"/>
      <c r="B150" s="24"/>
      <c r="C150" s="24"/>
      <c r="D150" s="25"/>
      <c r="E150" s="25"/>
      <c r="F150" s="23"/>
      <c r="G150" s="23"/>
      <c r="H150" s="23"/>
      <c r="I150" s="23"/>
      <c r="J150" s="23"/>
      <c r="K150" s="23"/>
      <c r="L150" s="23"/>
      <c r="M150" s="23"/>
      <c r="N150" s="23"/>
      <c r="O150" s="23"/>
      <c r="P150" s="23"/>
      <c r="Q150" s="23"/>
    </row>
    <row r="151" spans="1:17" ht="15.75" customHeight="1" x14ac:dyDescent="0.25">
      <c r="A151" s="23"/>
      <c r="B151" s="24"/>
      <c r="C151" s="24"/>
      <c r="D151" s="25"/>
      <c r="E151" s="25"/>
      <c r="F151" s="23"/>
      <c r="G151" s="23"/>
      <c r="H151" s="23"/>
      <c r="I151" s="23"/>
      <c r="J151" s="23"/>
      <c r="K151" s="23"/>
      <c r="L151" s="23"/>
      <c r="M151" s="23"/>
      <c r="N151" s="23"/>
      <c r="O151" s="23"/>
      <c r="P151" s="23"/>
      <c r="Q151" s="23"/>
    </row>
    <row r="152" spans="1:17" ht="15.75" customHeight="1" x14ac:dyDescent="0.25">
      <c r="A152" s="23"/>
      <c r="B152" s="24"/>
      <c r="C152" s="24"/>
      <c r="D152" s="25"/>
      <c r="E152" s="25"/>
      <c r="F152" s="23"/>
      <c r="G152" s="23"/>
      <c r="H152" s="23"/>
      <c r="I152" s="23"/>
      <c r="J152" s="23"/>
      <c r="K152" s="23"/>
      <c r="L152" s="23"/>
      <c r="M152" s="23"/>
      <c r="N152" s="23"/>
      <c r="O152" s="23"/>
      <c r="P152" s="23"/>
      <c r="Q152" s="23"/>
    </row>
    <row r="153" spans="1:17" ht="15.75" customHeight="1" x14ac:dyDescent="0.25">
      <c r="A153" s="23"/>
      <c r="B153" s="24"/>
      <c r="C153" s="24"/>
      <c r="D153" s="25"/>
      <c r="E153" s="25"/>
      <c r="F153" s="23"/>
      <c r="G153" s="23"/>
      <c r="H153" s="23"/>
      <c r="I153" s="23"/>
      <c r="J153" s="23"/>
      <c r="K153" s="23"/>
      <c r="L153" s="23"/>
      <c r="M153" s="23"/>
      <c r="N153" s="23"/>
      <c r="O153" s="23"/>
      <c r="P153" s="23"/>
      <c r="Q153" s="23"/>
    </row>
    <row r="154" spans="1:17" ht="15.75" customHeight="1" x14ac:dyDescent="0.25">
      <c r="A154" s="23"/>
      <c r="B154" s="24"/>
      <c r="C154" s="24"/>
      <c r="D154" s="25"/>
      <c r="E154" s="25"/>
      <c r="F154" s="23"/>
      <c r="G154" s="23"/>
      <c r="H154" s="23"/>
      <c r="I154" s="23"/>
      <c r="J154" s="23"/>
      <c r="K154" s="23"/>
      <c r="L154" s="23"/>
      <c r="M154" s="23"/>
      <c r="N154" s="23"/>
      <c r="O154" s="23"/>
      <c r="P154" s="23"/>
      <c r="Q154" s="23"/>
    </row>
    <row r="155" spans="1:17" ht="15.75" customHeight="1" x14ac:dyDescent="0.25">
      <c r="A155" s="23"/>
      <c r="B155" s="24"/>
      <c r="C155" s="24"/>
      <c r="D155" s="25"/>
      <c r="E155" s="25"/>
      <c r="F155" s="23"/>
      <c r="G155" s="23"/>
      <c r="H155" s="23"/>
      <c r="I155" s="23"/>
      <c r="J155" s="23"/>
      <c r="K155" s="23"/>
      <c r="L155" s="23"/>
      <c r="M155" s="23"/>
      <c r="N155" s="23"/>
      <c r="O155" s="23"/>
      <c r="P155" s="23"/>
      <c r="Q155" s="23"/>
    </row>
    <row r="156" spans="1:17" ht="15.75" customHeight="1" x14ac:dyDescent="0.25">
      <c r="A156" s="23"/>
      <c r="B156" s="24"/>
      <c r="C156" s="24"/>
      <c r="D156" s="25"/>
      <c r="E156" s="25"/>
      <c r="F156" s="23"/>
      <c r="G156" s="23"/>
      <c r="H156" s="23"/>
      <c r="I156" s="23"/>
      <c r="J156" s="23"/>
      <c r="K156" s="23"/>
      <c r="L156" s="23"/>
      <c r="M156" s="23"/>
      <c r="N156" s="23"/>
      <c r="O156" s="23"/>
      <c r="P156" s="23"/>
      <c r="Q156" s="23"/>
    </row>
    <row r="157" spans="1:17" ht="15.75" customHeight="1" x14ac:dyDescent="0.25">
      <c r="A157" s="23"/>
      <c r="B157" s="24"/>
      <c r="C157" s="24"/>
      <c r="D157" s="25"/>
      <c r="E157" s="25"/>
      <c r="F157" s="23"/>
      <c r="G157" s="23"/>
      <c r="H157" s="23"/>
      <c r="I157" s="23"/>
      <c r="J157" s="23"/>
      <c r="K157" s="23"/>
      <c r="L157" s="23"/>
      <c r="M157" s="23"/>
      <c r="N157" s="23"/>
      <c r="O157" s="23"/>
      <c r="P157" s="23"/>
      <c r="Q157" s="23"/>
    </row>
    <row r="158" spans="1:17" ht="15.75" customHeight="1" x14ac:dyDescent="0.25">
      <c r="A158" s="23"/>
      <c r="B158" s="24"/>
      <c r="C158" s="24"/>
      <c r="D158" s="25"/>
      <c r="E158" s="25"/>
      <c r="F158" s="23"/>
      <c r="G158" s="23"/>
      <c r="H158" s="23"/>
      <c r="I158" s="23"/>
      <c r="J158" s="23"/>
      <c r="K158" s="23"/>
      <c r="L158" s="23"/>
      <c r="M158" s="23"/>
      <c r="N158" s="23"/>
      <c r="O158" s="23"/>
      <c r="P158" s="23"/>
      <c r="Q158" s="23"/>
    </row>
    <row r="159" spans="1:17" ht="15.75" customHeight="1" x14ac:dyDescent="0.25">
      <c r="A159" s="23"/>
      <c r="B159" s="24"/>
      <c r="C159" s="24"/>
      <c r="D159" s="25"/>
      <c r="E159" s="25"/>
      <c r="F159" s="23"/>
      <c r="G159" s="23"/>
      <c r="H159" s="23"/>
      <c r="I159" s="23"/>
      <c r="J159" s="23"/>
      <c r="K159" s="23"/>
      <c r="L159" s="23"/>
      <c r="M159" s="23"/>
      <c r="N159" s="23"/>
      <c r="O159" s="23"/>
      <c r="P159" s="23"/>
      <c r="Q159" s="23"/>
    </row>
    <row r="160" spans="1:17" ht="15.75" customHeight="1" x14ac:dyDescent="0.25">
      <c r="A160" s="23"/>
      <c r="B160" s="24"/>
      <c r="C160" s="24"/>
      <c r="D160" s="25"/>
      <c r="E160" s="25"/>
      <c r="F160" s="23"/>
      <c r="G160" s="23"/>
      <c r="H160" s="23"/>
      <c r="I160" s="23"/>
      <c r="J160" s="23"/>
      <c r="K160" s="23"/>
      <c r="L160" s="23"/>
      <c r="M160" s="23"/>
      <c r="N160" s="23"/>
      <c r="O160" s="23"/>
      <c r="P160" s="23"/>
      <c r="Q160" s="23"/>
    </row>
    <row r="161" spans="1:17" ht="15.75" customHeight="1" x14ac:dyDescent="0.25">
      <c r="A161" s="23"/>
      <c r="B161" s="24"/>
      <c r="C161" s="24"/>
      <c r="D161" s="25"/>
      <c r="E161" s="25"/>
      <c r="F161" s="23"/>
      <c r="G161" s="23"/>
      <c r="H161" s="23"/>
      <c r="I161" s="23"/>
      <c r="J161" s="23"/>
      <c r="K161" s="23"/>
      <c r="L161" s="23"/>
      <c r="M161" s="23"/>
      <c r="N161" s="23"/>
      <c r="O161" s="23"/>
      <c r="P161" s="23"/>
      <c r="Q161" s="23"/>
    </row>
    <row r="162" spans="1:17" ht="15.75" customHeight="1" x14ac:dyDescent="0.25">
      <c r="A162" s="23"/>
      <c r="B162" s="24"/>
      <c r="C162" s="24"/>
      <c r="D162" s="25"/>
      <c r="E162" s="25"/>
      <c r="F162" s="23"/>
      <c r="G162" s="23"/>
      <c r="H162" s="23"/>
      <c r="I162" s="23"/>
      <c r="J162" s="23"/>
      <c r="K162" s="23"/>
      <c r="L162" s="23"/>
      <c r="M162" s="23"/>
      <c r="N162" s="23"/>
      <c r="O162" s="23"/>
      <c r="P162" s="23"/>
      <c r="Q162" s="23"/>
    </row>
    <row r="163" spans="1:17" ht="15.75" customHeight="1" x14ac:dyDescent="0.25">
      <c r="A163" s="23"/>
      <c r="B163" s="24"/>
      <c r="C163" s="24"/>
      <c r="D163" s="25"/>
      <c r="E163" s="25"/>
      <c r="F163" s="23"/>
      <c r="G163" s="23"/>
      <c r="H163" s="23"/>
      <c r="I163" s="23"/>
      <c r="J163" s="23"/>
      <c r="K163" s="23"/>
      <c r="L163" s="23"/>
      <c r="M163" s="23"/>
      <c r="N163" s="23"/>
      <c r="O163" s="23"/>
      <c r="P163" s="23"/>
      <c r="Q163" s="23"/>
    </row>
    <row r="164" spans="1:17" ht="15.75" customHeight="1" x14ac:dyDescent="0.25">
      <c r="A164" s="23"/>
      <c r="B164" s="24"/>
      <c r="C164" s="24"/>
      <c r="D164" s="25"/>
      <c r="E164" s="25"/>
      <c r="F164" s="23"/>
      <c r="G164" s="23"/>
      <c r="H164" s="23"/>
      <c r="I164" s="23"/>
      <c r="J164" s="23"/>
      <c r="K164" s="23"/>
      <c r="L164" s="23"/>
      <c r="M164" s="23"/>
      <c r="N164" s="23"/>
      <c r="O164" s="23"/>
      <c r="P164" s="23"/>
      <c r="Q164" s="23"/>
    </row>
    <row r="165" spans="1:17" ht="15.75" customHeight="1" x14ac:dyDescent="0.25">
      <c r="A165" s="23"/>
      <c r="B165" s="24"/>
      <c r="C165" s="24"/>
      <c r="D165" s="25"/>
      <c r="E165" s="25"/>
      <c r="F165" s="23"/>
      <c r="G165" s="23"/>
      <c r="H165" s="23"/>
      <c r="I165" s="23"/>
      <c r="J165" s="23"/>
      <c r="K165" s="23"/>
      <c r="L165" s="23"/>
      <c r="M165" s="23"/>
      <c r="N165" s="23"/>
      <c r="O165" s="23"/>
      <c r="P165" s="23"/>
      <c r="Q165" s="23"/>
    </row>
    <row r="166" spans="1:17" ht="15.75" customHeight="1" x14ac:dyDescent="0.25">
      <c r="A166" s="23"/>
      <c r="B166" s="24"/>
      <c r="C166" s="24"/>
      <c r="D166" s="25"/>
      <c r="E166" s="25"/>
      <c r="F166" s="23"/>
      <c r="G166" s="23"/>
      <c r="H166" s="23"/>
      <c r="I166" s="23"/>
      <c r="J166" s="23"/>
      <c r="K166" s="23"/>
      <c r="L166" s="23"/>
      <c r="M166" s="23"/>
      <c r="N166" s="23"/>
      <c r="O166" s="23"/>
      <c r="P166" s="23"/>
      <c r="Q166" s="23"/>
    </row>
    <row r="167" spans="1:17" ht="15.75" customHeight="1" x14ac:dyDescent="0.25">
      <c r="A167" s="23"/>
      <c r="B167" s="24"/>
      <c r="C167" s="24"/>
      <c r="D167" s="25"/>
      <c r="E167" s="25"/>
      <c r="F167" s="23"/>
      <c r="G167" s="23"/>
      <c r="H167" s="23"/>
      <c r="I167" s="23"/>
      <c r="J167" s="23"/>
      <c r="K167" s="23"/>
      <c r="L167" s="23"/>
      <c r="M167" s="23"/>
      <c r="N167" s="23"/>
      <c r="O167" s="23"/>
      <c r="P167" s="23"/>
      <c r="Q167" s="23"/>
    </row>
    <row r="168" spans="1:17" ht="15.75" customHeight="1" x14ac:dyDescent="0.25">
      <c r="A168" s="23"/>
      <c r="B168" s="24"/>
      <c r="C168" s="24"/>
      <c r="D168" s="25"/>
      <c r="E168" s="25"/>
      <c r="F168" s="23"/>
      <c r="G168" s="23"/>
      <c r="H168" s="23"/>
      <c r="I168" s="23"/>
      <c r="J168" s="23"/>
      <c r="K168" s="23"/>
      <c r="L168" s="23"/>
      <c r="M168" s="23"/>
      <c r="N168" s="23"/>
      <c r="O168" s="23"/>
      <c r="P168" s="23"/>
      <c r="Q168" s="23"/>
    </row>
    <row r="169" spans="1:17" ht="15.75" customHeight="1" x14ac:dyDescent="0.25">
      <c r="A169" s="23"/>
      <c r="B169" s="24"/>
      <c r="C169" s="24"/>
      <c r="D169" s="25"/>
      <c r="E169" s="25"/>
      <c r="F169" s="23"/>
      <c r="G169" s="23"/>
      <c r="H169" s="23"/>
      <c r="I169" s="23"/>
      <c r="J169" s="23"/>
      <c r="K169" s="23"/>
      <c r="L169" s="23"/>
      <c r="M169" s="23"/>
      <c r="N169" s="23"/>
      <c r="O169" s="23"/>
      <c r="P169" s="23"/>
      <c r="Q169" s="23"/>
    </row>
    <row r="170" spans="1:17" ht="15.75" customHeight="1" x14ac:dyDescent="0.25">
      <c r="A170" s="23"/>
      <c r="B170" s="24"/>
      <c r="C170" s="24"/>
      <c r="D170" s="25"/>
      <c r="E170" s="25"/>
      <c r="F170" s="23"/>
      <c r="G170" s="23"/>
      <c r="H170" s="23"/>
      <c r="I170" s="23"/>
      <c r="J170" s="23"/>
      <c r="K170" s="23"/>
      <c r="L170" s="23"/>
      <c r="M170" s="23"/>
      <c r="N170" s="23"/>
      <c r="O170" s="23"/>
      <c r="P170" s="23"/>
      <c r="Q170" s="23"/>
    </row>
    <row r="171" spans="1:17" ht="15.75" customHeight="1" x14ac:dyDescent="0.25">
      <c r="A171" s="23"/>
      <c r="B171" s="24"/>
      <c r="C171" s="24"/>
      <c r="D171" s="25"/>
      <c r="E171" s="25"/>
      <c r="F171" s="23"/>
      <c r="G171" s="23"/>
      <c r="H171" s="23"/>
      <c r="I171" s="23"/>
      <c r="J171" s="23"/>
      <c r="K171" s="23"/>
      <c r="L171" s="23"/>
      <c r="M171" s="23"/>
      <c r="N171" s="23"/>
      <c r="O171" s="23"/>
      <c r="P171" s="23"/>
      <c r="Q171" s="23"/>
    </row>
    <row r="172" spans="1:17" ht="15.75" customHeight="1" x14ac:dyDescent="0.25">
      <c r="A172" s="23"/>
      <c r="B172" s="24"/>
      <c r="C172" s="24"/>
      <c r="D172" s="25"/>
      <c r="E172" s="25"/>
      <c r="F172" s="23"/>
      <c r="G172" s="23"/>
      <c r="H172" s="23"/>
      <c r="I172" s="23"/>
      <c r="J172" s="23"/>
      <c r="K172" s="23"/>
      <c r="L172" s="23"/>
      <c r="M172" s="23"/>
      <c r="N172" s="23"/>
      <c r="O172" s="23"/>
      <c r="P172" s="23"/>
      <c r="Q172" s="23"/>
    </row>
    <row r="173" spans="1:17" ht="15.75" customHeight="1" x14ac:dyDescent="0.25">
      <c r="A173" s="23"/>
      <c r="B173" s="24"/>
      <c r="C173" s="24"/>
      <c r="D173" s="25"/>
      <c r="E173" s="25"/>
      <c r="F173" s="23"/>
      <c r="G173" s="23"/>
      <c r="H173" s="23"/>
      <c r="I173" s="23"/>
      <c r="J173" s="23"/>
      <c r="K173" s="23"/>
      <c r="L173" s="23"/>
      <c r="M173" s="23"/>
      <c r="N173" s="23"/>
      <c r="O173" s="23"/>
      <c r="P173" s="23"/>
      <c r="Q173" s="23"/>
    </row>
    <row r="174" spans="1:17" ht="15.75" customHeight="1" x14ac:dyDescent="0.25">
      <c r="A174" s="23"/>
      <c r="B174" s="24"/>
      <c r="C174" s="24"/>
      <c r="D174" s="25"/>
      <c r="E174" s="25"/>
      <c r="F174" s="23"/>
      <c r="G174" s="23"/>
      <c r="H174" s="23"/>
      <c r="I174" s="23"/>
      <c r="J174" s="23"/>
      <c r="K174" s="23"/>
      <c r="L174" s="23"/>
      <c r="M174" s="23"/>
      <c r="N174" s="23"/>
      <c r="O174" s="23"/>
      <c r="P174" s="23"/>
      <c r="Q174" s="23"/>
    </row>
    <row r="175" spans="1:17" ht="15.75" customHeight="1" x14ac:dyDescent="0.25">
      <c r="A175" s="23"/>
      <c r="B175" s="24"/>
      <c r="C175" s="24"/>
      <c r="D175" s="25"/>
      <c r="E175" s="25"/>
      <c r="F175" s="23"/>
      <c r="G175" s="23"/>
      <c r="H175" s="23"/>
      <c r="I175" s="23"/>
      <c r="J175" s="23"/>
      <c r="K175" s="23"/>
      <c r="L175" s="23"/>
      <c r="M175" s="23"/>
      <c r="N175" s="23"/>
      <c r="O175" s="23"/>
      <c r="P175" s="23"/>
      <c r="Q175" s="23"/>
    </row>
    <row r="176" spans="1:17" ht="15.75" customHeight="1" x14ac:dyDescent="0.25">
      <c r="A176" s="23"/>
      <c r="B176" s="24"/>
      <c r="C176" s="24"/>
      <c r="D176" s="25"/>
      <c r="E176" s="25"/>
      <c r="F176" s="23"/>
      <c r="G176" s="23"/>
      <c r="H176" s="23"/>
      <c r="I176" s="23"/>
      <c r="J176" s="23"/>
      <c r="K176" s="23"/>
      <c r="L176" s="23"/>
      <c r="M176" s="23"/>
      <c r="N176" s="23"/>
      <c r="O176" s="23"/>
      <c r="P176" s="23"/>
      <c r="Q176" s="23"/>
    </row>
    <row r="177" spans="1:17" ht="15.75" customHeight="1" x14ac:dyDescent="0.25">
      <c r="A177" s="23"/>
      <c r="B177" s="24"/>
      <c r="C177" s="24"/>
      <c r="D177" s="25"/>
      <c r="E177" s="25"/>
      <c r="F177" s="23"/>
      <c r="G177" s="23"/>
      <c r="H177" s="23"/>
      <c r="I177" s="23"/>
      <c r="J177" s="23"/>
      <c r="K177" s="23"/>
      <c r="L177" s="23"/>
      <c r="M177" s="23"/>
      <c r="N177" s="23"/>
      <c r="O177" s="23"/>
      <c r="P177" s="23"/>
      <c r="Q177" s="23"/>
    </row>
    <row r="178" spans="1:17" ht="15.75" customHeight="1" x14ac:dyDescent="0.25">
      <c r="A178" s="23"/>
      <c r="B178" s="24"/>
      <c r="C178" s="24"/>
      <c r="D178" s="25"/>
      <c r="E178" s="25"/>
      <c r="F178" s="23"/>
      <c r="G178" s="23"/>
      <c r="H178" s="23"/>
      <c r="I178" s="23"/>
      <c r="J178" s="23"/>
      <c r="K178" s="23"/>
      <c r="L178" s="23"/>
      <c r="M178" s="23"/>
      <c r="N178" s="23"/>
      <c r="O178" s="23"/>
      <c r="P178" s="23"/>
      <c r="Q178" s="23"/>
    </row>
    <row r="179" spans="1:17" ht="15.75" customHeight="1" x14ac:dyDescent="0.25">
      <c r="A179" s="23"/>
      <c r="B179" s="24"/>
      <c r="C179" s="24"/>
      <c r="D179" s="25"/>
      <c r="E179" s="25"/>
      <c r="F179" s="23"/>
      <c r="G179" s="23"/>
      <c r="H179" s="23"/>
      <c r="I179" s="23"/>
      <c r="J179" s="23"/>
      <c r="K179" s="23"/>
      <c r="L179" s="23"/>
      <c r="M179" s="23"/>
      <c r="N179" s="23"/>
      <c r="O179" s="23"/>
      <c r="P179" s="23"/>
      <c r="Q179" s="23"/>
    </row>
    <row r="180" spans="1:17" ht="15.75" customHeight="1" x14ac:dyDescent="0.25">
      <c r="A180" s="23"/>
      <c r="B180" s="24"/>
      <c r="C180" s="24"/>
      <c r="D180" s="25"/>
      <c r="E180" s="25"/>
      <c r="F180" s="23"/>
      <c r="G180" s="23"/>
      <c r="H180" s="23"/>
      <c r="I180" s="23"/>
      <c r="J180" s="23"/>
      <c r="K180" s="23"/>
      <c r="L180" s="23"/>
      <c r="M180" s="23"/>
      <c r="N180" s="23"/>
      <c r="O180" s="23"/>
      <c r="P180" s="23"/>
      <c r="Q180" s="23"/>
    </row>
    <row r="181" spans="1:17" ht="15.75" customHeight="1" x14ac:dyDescent="0.25">
      <c r="A181" s="23"/>
      <c r="B181" s="24"/>
      <c r="C181" s="24"/>
      <c r="D181" s="25"/>
      <c r="E181" s="25"/>
      <c r="F181" s="23"/>
      <c r="G181" s="23"/>
      <c r="H181" s="23"/>
      <c r="I181" s="23"/>
      <c r="J181" s="23"/>
      <c r="K181" s="23"/>
      <c r="L181" s="23"/>
      <c r="M181" s="23"/>
      <c r="N181" s="23"/>
      <c r="O181" s="23"/>
      <c r="P181" s="23"/>
      <c r="Q181" s="23"/>
    </row>
    <row r="182" spans="1:17" ht="15.75" customHeight="1" x14ac:dyDescent="0.25">
      <c r="A182" s="23"/>
      <c r="B182" s="24"/>
      <c r="C182" s="24"/>
      <c r="D182" s="25"/>
      <c r="E182" s="25"/>
      <c r="F182" s="23"/>
      <c r="G182" s="23"/>
      <c r="H182" s="23"/>
      <c r="I182" s="23"/>
      <c r="J182" s="23"/>
      <c r="K182" s="23"/>
      <c r="L182" s="23"/>
      <c r="M182" s="23"/>
      <c r="N182" s="23"/>
      <c r="O182" s="23"/>
      <c r="P182" s="23"/>
      <c r="Q182" s="23"/>
    </row>
    <row r="183" spans="1:17" ht="15.75" customHeight="1" x14ac:dyDescent="0.25">
      <c r="A183" s="23"/>
      <c r="B183" s="24"/>
      <c r="C183" s="24"/>
      <c r="D183" s="25"/>
      <c r="E183" s="25"/>
      <c r="F183" s="23"/>
      <c r="G183" s="23"/>
      <c r="H183" s="23"/>
      <c r="I183" s="23"/>
      <c r="J183" s="23"/>
      <c r="K183" s="23"/>
      <c r="L183" s="23"/>
      <c r="M183" s="23"/>
      <c r="N183" s="23"/>
      <c r="O183" s="23"/>
      <c r="P183" s="23"/>
      <c r="Q183" s="23"/>
    </row>
    <row r="184" spans="1:17" ht="15.75" customHeight="1" x14ac:dyDescent="0.25">
      <c r="A184" s="23"/>
      <c r="B184" s="24"/>
      <c r="C184" s="24"/>
      <c r="D184" s="25"/>
      <c r="E184" s="25"/>
      <c r="F184" s="23"/>
      <c r="G184" s="23"/>
      <c r="H184" s="23"/>
      <c r="I184" s="23"/>
      <c r="J184" s="23"/>
      <c r="K184" s="23"/>
      <c r="L184" s="23"/>
      <c r="M184" s="23"/>
      <c r="N184" s="23"/>
      <c r="O184" s="23"/>
      <c r="P184" s="23"/>
      <c r="Q184" s="23"/>
    </row>
    <row r="185" spans="1:17" ht="15.75" customHeight="1" x14ac:dyDescent="0.25">
      <c r="A185" s="23"/>
      <c r="B185" s="24"/>
      <c r="C185" s="24"/>
      <c r="D185" s="25"/>
      <c r="E185" s="25"/>
      <c r="F185" s="23"/>
      <c r="G185" s="23"/>
      <c r="H185" s="23"/>
      <c r="I185" s="23"/>
      <c r="J185" s="23"/>
      <c r="K185" s="23"/>
      <c r="L185" s="23"/>
      <c r="M185" s="23"/>
      <c r="N185" s="23"/>
      <c r="O185" s="23"/>
      <c r="P185" s="23"/>
      <c r="Q185" s="23"/>
    </row>
    <row r="186" spans="1:17" ht="15.75" customHeight="1" x14ac:dyDescent="0.25">
      <c r="A186" s="23"/>
      <c r="B186" s="24"/>
      <c r="C186" s="24"/>
      <c r="D186" s="25"/>
      <c r="E186" s="25"/>
      <c r="F186" s="23"/>
      <c r="G186" s="23"/>
      <c r="H186" s="23"/>
      <c r="I186" s="23"/>
      <c r="J186" s="23"/>
      <c r="K186" s="23"/>
      <c r="L186" s="23"/>
      <c r="M186" s="23"/>
      <c r="N186" s="23"/>
      <c r="O186" s="23"/>
      <c r="P186" s="23"/>
      <c r="Q186" s="23"/>
    </row>
    <row r="187" spans="1:17" ht="15.75" customHeight="1" x14ac:dyDescent="0.25">
      <c r="A187" s="23"/>
      <c r="B187" s="24"/>
      <c r="C187" s="24"/>
      <c r="D187" s="25"/>
      <c r="E187" s="25"/>
      <c r="F187" s="23"/>
      <c r="G187" s="23"/>
      <c r="H187" s="23"/>
      <c r="I187" s="23"/>
      <c r="J187" s="23"/>
      <c r="K187" s="23"/>
      <c r="L187" s="23"/>
      <c r="M187" s="23"/>
      <c r="N187" s="23"/>
      <c r="O187" s="23"/>
      <c r="P187" s="23"/>
      <c r="Q187" s="23"/>
    </row>
    <row r="188" spans="1:17" ht="15.75" customHeight="1" x14ac:dyDescent="0.25">
      <c r="A188" s="23"/>
      <c r="B188" s="24"/>
      <c r="C188" s="24"/>
      <c r="D188" s="25"/>
      <c r="E188" s="25"/>
      <c r="F188" s="23"/>
      <c r="G188" s="23"/>
      <c r="H188" s="23"/>
      <c r="I188" s="23"/>
      <c r="J188" s="23"/>
      <c r="K188" s="23"/>
      <c r="L188" s="23"/>
      <c r="M188" s="23"/>
      <c r="N188" s="23"/>
      <c r="O188" s="23"/>
      <c r="P188" s="23"/>
      <c r="Q188" s="23"/>
    </row>
    <row r="189" spans="1:17" ht="15.75" customHeight="1" x14ac:dyDescent="0.25">
      <c r="A189" s="23"/>
      <c r="B189" s="24"/>
      <c r="C189" s="24"/>
      <c r="D189" s="25"/>
      <c r="E189" s="25"/>
      <c r="F189" s="23"/>
      <c r="G189" s="23"/>
      <c r="H189" s="23"/>
      <c r="I189" s="23"/>
      <c r="J189" s="23"/>
      <c r="K189" s="23"/>
      <c r="L189" s="23"/>
      <c r="M189" s="23"/>
      <c r="N189" s="23"/>
      <c r="O189" s="23"/>
      <c r="P189" s="23"/>
      <c r="Q189" s="23"/>
    </row>
    <row r="190" spans="1:17" ht="15.75" customHeight="1" x14ac:dyDescent="0.25">
      <c r="A190" s="23"/>
      <c r="B190" s="24"/>
      <c r="C190" s="24"/>
      <c r="D190" s="25"/>
      <c r="E190" s="25"/>
      <c r="F190" s="23"/>
      <c r="G190" s="23"/>
      <c r="H190" s="23"/>
      <c r="I190" s="23"/>
      <c r="J190" s="23"/>
      <c r="K190" s="23"/>
      <c r="L190" s="23"/>
      <c r="M190" s="23"/>
      <c r="N190" s="23"/>
      <c r="O190" s="23"/>
      <c r="P190" s="23"/>
      <c r="Q190" s="23"/>
    </row>
    <row r="191" spans="1:17" ht="15.75" customHeight="1" x14ac:dyDescent="0.25">
      <c r="A191" s="23"/>
      <c r="B191" s="24"/>
      <c r="C191" s="24"/>
      <c r="D191" s="25"/>
      <c r="E191" s="25"/>
      <c r="F191" s="23"/>
      <c r="G191" s="23"/>
      <c r="H191" s="23"/>
      <c r="I191" s="23"/>
      <c r="J191" s="23"/>
      <c r="K191" s="23"/>
      <c r="L191" s="23"/>
      <c r="M191" s="23"/>
      <c r="N191" s="23"/>
      <c r="O191" s="23"/>
      <c r="P191" s="23"/>
      <c r="Q191" s="23"/>
    </row>
    <row r="192" spans="1:17" ht="15.75" customHeight="1" x14ac:dyDescent="0.25">
      <c r="A192" s="23"/>
      <c r="B192" s="24"/>
      <c r="C192" s="24"/>
      <c r="D192" s="25"/>
      <c r="E192" s="25"/>
      <c r="F192" s="23"/>
      <c r="G192" s="23"/>
      <c r="H192" s="23"/>
      <c r="I192" s="23"/>
      <c r="J192" s="23"/>
      <c r="K192" s="23"/>
      <c r="L192" s="23"/>
      <c r="M192" s="23"/>
      <c r="N192" s="23"/>
      <c r="O192" s="23"/>
      <c r="P192" s="23"/>
      <c r="Q192" s="23"/>
    </row>
    <row r="193" spans="1:17" ht="15.75" customHeight="1" x14ac:dyDescent="0.25">
      <c r="A193" s="23"/>
      <c r="B193" s="24"/>
      <c r="C193" s="24"/>
      <c r="D193" s="25"/>
      <c r="E193" s="25"/>
      <c r="F193" s="23"/>
      <c r="G193" s="23"/>
      <c r="H193" s="23"/>
      <c r="I193" s="23"/>
      <c r="J193" s="23"/>
      <c r="K193" s="23"/>
      <c r="L193" s="23"/>
      <c r="M193" s="23"/>
      <c r="N193" s="23"/>
      <c r="O193" s="23"/>
      <c r="P193" s="23"/>
      <c r="Q193" s="23"/>
    </row>
    <row r="194" spans="1:17" ht="15.75" customHeight="1" x14ac:dyDescent="0.25">
      <c r="A194" s="23"/>
      <c r="B194" s="24"/>
      <c r="C194" s="24"/>
      <c r="D194" s="25"/>
      <c r="E194" s="25"/>
      <c r="F194" s="23"/>
      <c r="G194" s="23"/>
      <c r="H194" s="23"/>
      <c r="I194" s="23"/>
      <c r="J194" s="23"/>
      <c r="K194" s="23"/>
      <c r="L194" s="23"/>
      <c r="M194" s="23"/>
      <c r="N194" s="23"/>
      <c r="O194" s="23"/>
      <c r="P194" s="23"/>
      <c r="Q194" s="23"/>
    </row>
    <row r="195" spans="1:17" ht="15.75" customHeight="1" x14ac:dyDescent="0.25">
      <c r="A195" s="23"/>
      <c r="B195" s="24"/>
      <c r="C195" s="24"/>
      <c r="D195" s="25"/>
      <c r="E195" s="25"/>
      <c r="F195" s="23"/>
      <c r="G195" s="23"/>
      <c r="H195" s="23"/>
      <c r="I195" s="23"/>
      <c r="J195" s="23"/>
      <c r="K195" s="23"/>
      <c r="L195" s="23"/>
      <c r="M195" s="23"/>
      <c r="N195" s="23"/>
      <c r="O195" s="23"/>
      <c r="P195" s="23"/>
      <c r="Q195" s="23"/>
    </row>
    <row r="196" spans="1:17" ht="15.75" customHeight="1" x14ac:dyDescent="0.25">
      <c r="A196" s="23"/>
      <c r="B196" s="24"/>
      <c r="C196" s="24"/>
      <c r="D196" s="25"/>
      <c r="E196" s="25"/>
      <c r="F196" s="23"/>
      <c r="G196" s="23"/>
      <c r="H196" s="23"/>
      <c r="I196" s="23"/>
      <c r="J196" s="23"/>
      <c r="K196" s="23"/>
      <c r="L196" s="23"/>
      <c r="M196" s="23"/>
      <c r="N196" s="23"/>
      <c r="O196" s="23"/>
      <c r="P196" s="23"/>
      <c r="Q196" s="23"/>
    </row>
    <row r="197" spans="1:17" ht="15.75" customHeight="1" x14ac:dyDescent="0.25">
      <c r="A197" s="23"/>
      <c r="B197" s="24"/>
      <c r="C197" s="24"/>
      <c r="D197" s="25"/>
      <c r="E197" s="25"/>
      <c r="F197" s="23"/>
      <c r="G197" s="23"/>
      <c r="H197" s="23"/>
      <c r="I197" s="23"/>
      <c r="J197" s="23"/>
      <c r="K197" s="23"/>
      <c r="L197" s="23"/>
      <c r="M197" s="23"/>
      <c r="N197" s="23"/>
      <c r="O197" s="23"/>
      <c r="P197" s="23"/>
      <c r="Q197" s="23"/>
    </row>
    <row r="198" spans="1:17" ht="15.75" customHeight="1" x14ac:dyDescent="0.25">
      <c r="A198" s="23"/>
      <c r="B198" s="24"/>
      <c r="C198" s="24"/>
      <c r="D198" s="25"/>
      <c r="E198" s="25"/>
      <c r="F198" s="23"/>
      <c r="G198" s="23"/>
      <c r="H198" s="23"/>
      <c r="I198" s="23"/>
      <c r="J198" s="23"/>
      <c r="K198" s="23"/>
      <c r="L198" s="23"/>
      <c r="M198" s="23"/>
      <c r="N198" s="23"/>
      <c r="O198" s="23"/>
      <c r="P198" s="23"/>
      <c r="Q198" s="23"/>
    </row>
    <row r="199" spans="1:17" ht="15.75" customHeight="1" x14ac:dyDescent="0.25">
      <c r="A199" s="23"/>
      <c r="B199" s="24"/>
      <c r="C199" s="24"/>
      <c r="D199" s="25"/>
      <c r="E199" s="25"/>
      <c r="F199" s="23"/>
      <c r="G199" s="23"/>
      <c r="H199" s="23"/>
      <c r="I199" s="23"/>
      <c r="J199" s="23"/>
      <c r="K199" s="23"/>
      <c r="L199" s="23"/>
      <c r="M199" s="23"/>
      <c r="N199" s="23"/>
      <c r="O199" s="23"/>
      <c r="P199" s="23"/>
      <c r="Q199" s="23"/>
    </row>
    <row r="200" spans="1:17" ht="15.75" customHeight="1" x14ac:dyDescent="0.25">
      <c r="A200" s="23"/>
      <c r="B200" s="24"/>
      <c r="C200" s="24"/>
      <c r="D200" s="25"/>
      <c r="E200" s="25"/>
      <c r="F200" s="23"/>
      <c r="G200" s="23"/>
      <c r="H200" s="23"/>
      <c r="I200" s="23"/>
      <c r="J200" s="23"/>
      <c r="K200" s="23"/>
      <c r="L200" s="23"/>
      <c r="M200" s="23"/>
      <c r="N200" s="23"/>
      <c r="O200" s="23"/>
      <c r="P200" s="23"/>
      <c r="Q200" s="23"/>
    </row>
    <row r="201" spans="1:17" ht="15.75" customHeight="1" x14ac:dyDescent="0.25">
      <c r="A201" s="23"/>
      <c r="B201" s="24"/>
      <c r="C201" s="24"/>
      <c r="D201" s="25"/>
      <c r="E201" s="25"/>
      <c r="F201" s="23"/>
      <c r="G201" s="23"/>
      <c r="H201" s="23"/>
      <c r="I201" s="23"/>
      <c r="J201" s="23"/>
      <c r="K201" s="23"/>
      <c r="L201" s="23"/>
      <c r="M201" s="23"/>
      <c r="N201" s="23"/>
      <c r="O201" s="23"/>
      <c r="P201" s="23"/>
      <c r="Q201" s="23"/>
    </row>
    <row r="202" spans="1:17" ht="15.75" customHeight="1" x14ac:dyDescent="0.25">
      <c r="A202" s="23"/>
      <c r="B202" s="24"/>
      <c r="C202" s="24"/>
      <c r="D202" s="25"/>
      <c r="E202" s="25"/>
      <c r="F202" s="23"/>
      <c r="G202" s="23"/>
      <c r="H202" s="23"/>
      <c r="I202" s="23"/>
      <c r="J202" s="23"/>
      <c r="K202" s="23"/>
      <c r="L202" s="23"/>
      <c r="M202" s="23"/>
      <c r="N202" s="23"/>
      <c r="O202" s="23"/>
      <c r="P202" s="23"/>
      <c r="Q202" s="23"/>
    </row>
    <row r="203" spans="1:17" ht="15.75" customHeight="1" x14ac:dyDescent="0.25">
      <c r="A203" s="23"/>
      <c r="B203" s="24"/>
      <c r="C203" s="24"/>
      <c r="D203" s="25"/>
      <c r="E203" s="25"/>
      <c r="F203" s="23"/>
      <c r="G203" s="23"/>
      <c r="H203" s="23"/>
      <c r="I203" s="23"/>
      <c r="J203" s="23"/>
      <c r="K203" s="23"/>
      <c r="L203" s="23"/>
      <c r="M203" s="23"/>
      <c r="N203" s="23"/>
      <c r="O203" s="23"/>
      <c r="P203" s="23"/>
      <c r="Q203" s="23"/>
    </row>
    <row r="204" spans="1:17" ht="15.75" customHeight="1" x14ac:dyDescent="0.25">
      <c r="A204" s="23"/>
      <c r="B204" s="24"/>
      <c r="C204" s="24"/>
      <c r="D204" s="25"/>
      <c r="E204" s="25"/>
      <c r="F204" s="23"/>
      <c r="G204" s="23"/>
      <c r="H204" s="23"/>
      <c r="I204" s="23"/>
      <c r="J204" s="23"/>
      <c r="K204" s="23"/>
      <c r="L204" s="23"/>
      <c r="M204" s="23"/>
      <c r="N204" s="23"/>
      <c r="O204" s="23"/>
      <c r="P204" s="23"/>
      <c r="Q204" s="23"/>
    </row>
    <row r="205" spans="1:17" ht="15.75" customHeight="1" x14ac:dyDescent="0.25">
      <c r="A205" s="23"/>
      <c r="B205" s="24"/>
      <c r="C205" s="24"/>
      <c r="D205" s="25"/>
      <c r="E205" s="25"/>
      <c r="F205" s="23"/>
      <c r="G205" s="23"/>
      <c r="H205" s="23"/>
      <c r="I205" s="23"/>
      <c r="J205" s="23"/>
      <c r="K205" s="23"/>
      <c r="L205" s="23"/>
      <c r="M205" s="23"/>
      <c r="N205" s="23"/>
      <c r="O205" s="23"/>
      <c r="P205" s="23"/>
      <c r="Q205" s="23"/>
    </row>
    <row r="206" spans="1:17" ht="15.75" customHeight="1" x14ac:dyDescent="0.25">
      <c r="A206" s="23"/>
      <c r="B206" s="24"/>
      <c r="C206" s="24"/>
      <c r="D206" s="25"/>
      <c r="E206" s="25"/>
      <c r="F206" s="23"/>
      <c r="G206" s="23"/>
      <c r="H206" s="23"/>
      <c r="I206" s="23"/>
      <c r="J206" s="23"/>
      <c r="K206" s="23"/>
      <c r="L206" s="23"/>
      <c r="M206" s="23"/>
      <c r="N206" s="23"/>
      <c r="O206" s="23"/>
      <c r="P206" s="23"/>
      <c r="Q206" s="23"/>
    </row>
    <row r="207" spans="1:17" ht="15.75" customHeight="1" x14ac:dyDescent="0.25">
      <c r="A207" s="23"/>
      <c r="B207" s="24"/>
      <c r="C207" s="24"/>
      <c r="D207" s="25"/>
      <c r="E207" s="25"/>
      <c r="F207" s="23"/>
      <c r="G207" s="23"/>
      <c r="H207" s="23"/>
      <c r="I207" s="23"/>
      <c r="J207" s="23"/>
      <c r="K207" s="23"/>
      <c r="L207" s="23"/>
      <c r="M207" s="23"/>
      <c r="N207" s="23"/>
      <c r="O207" s="23"/>
      <c r="P207" s="23"/>
      <c r="Q207" s="23"/>
    </row>
    <row r="208" spans="1:17" ht="15.75" customHeight="1" x14ac:dyDescent="0.25">
      <c r="A208" s="23"/>
      <c r="B208" s="24"/>
      <c r="C208" s="24"/>
      <c r="D208" s="25"/>
      <c r="E208" s="25"/>
      <c r="F208" s="23"/>
      <c r="G208" s="23"/>
      <c r="H208" s="23"/>
      <c r="I208" s="23"/>
      <c r="J208" s="23"/>
      <c r="K208" s="23"/>
      <c r="L208" s="23"/>
      <c r="M208" s="23"/>
      <c r="N208" s="23"/>
      <c r="O208" s="23"/>
      <c r="P208" s="23"/>
      <c r="Q208" s="23"/>
    </row>
    <row r="209" spans="1:17" ht="15.75" customHeight="1" x14ac:dyDescent="0.25">
      <c r="A209" s="23"/>
      <c r="B209" s="24"/>
      <c r="C209" s="24"/>
      <c r="D209" s="25"/>
      <c r="E209" s="25"/>
      <c r="F209" s="23"/>
      <c r="G209" s="23"/>
      <c r="H209" s="23"/>
      <c r="I209" s="23"/>
      <c r="J209" s="23"/>
      <c r="K209" s="23"/>
      <c r="L209" s="23"/>
      <c r="M209" s="23"/>
      <c r="N209" s="23"/>
      <c r="O209" s="23"/>
      <c r="P209" s="23"/>
      <c r="Q209" s="23"/>
    </row>
    <row r="210" spans="1:17" ht="15.75" customHeight="1" x14ac:dyDescent="0.25">
      <c r="A210" s="23"/>
      <c r="B210" s="24"/>
      <c r="C210" s="24"/>
      <c r="D210" s="25"/>
      <c r="E210" s="25"/>
      <c r="F210" s="23"/>
      <c r="G210" s="23"/>
      <c r="H210" s="23"/>
      <c r="I210" s="23"/>
      <c r="J210" s="23"/>
      <c r="K210" s="23"/>
      <c r="L210" s="23"/>
      <c r="M210" s="23"/>
      <c r="N210" s="23"/>
      <c r="O210" s="23"/>
      <c r="P210" s="23"/>
      <c r="Q210" s="23"/>
    </row>
    <row r="211" spans="1:17" ht="15.75" customHeight="1" x14ac:dyDescent="0.25">
      <c r="A211" s="23"/>
      <c r="B211" s="24"/>
      <c r="C211" s="24"/>
      <c r="D211" s="25"/>
      <c r="E211" s="25"/>
      <c r="F211" s="23"/>
      <c r="G211" s="23"/>
      <c r="H211" s="23"/>
      <c r="I211" s="23"/>
      <c r="J211" s="23"/>
      <c r="K211" s="23"/>
      <c r="L211" s="23"/>
      <c r="M211" s="23"/>
      <c r="N211" s="23"/>
      <c r="O211" s="23"/>
      <c r="P211" s="23"/>
      <c r="Q211" s="23"/>
    </row>
    <row r="212" spans="1:17" ht="15.75" customHeight="1" x14ac:dyDescent="0.25">
      <c r="A212" s="23"/>
      <c r="B212" s="24"/>
      <c r="C212" s="24"/>
      <c r="D212" s="25"/>
      <c r="E212" s="25"/>
      <c r="F212" s="23"/>
      <c r="G212" s="23"/>
      <c r="H212" s="23"/>
      <c r="I212" s="23"/>
      <c r="J212" s="23"/>
      <c r="K212" s="23"/>
      <c r="L212" s="23"/>
      <c r="M212" s="23"/>
      <c r="N212" s="23"/>
      <c r="O212" s="23"/>
      <c r="P212" s="23"/>
      <c r="Q212" s="23"/>
    </row>
    <row r="213" spans="1:17" ht="15.75" customHeight="1" x14ac:dyDescent="0.25">
      <c r="A213" s="23"/>
      <c r="B213" s="24"/>
      <c r="C213" s="24"/>
      <c r="D213" s="25"/>
      <c r="E213" s="25"/>
      <c r="F213" s="23"/>
      <c r="G213" s="23"/>
      <c r="H213" s="23"/>
      <c r="I213" s="23"/>
      <c r="J213" s="23"/>
      <c r="K213" s="23"/>
      <c r="L213" s="23"/>
      <c r="M213" s="23"/>
      <c r="N213" s="23"/>
      <c r="O213" s="23"/>
      <c r="P213" s="23"/>
      <c r="Q213" s="23"/>
    </row>
    <row r="214" spans="1:17" ht="15.75" customHeight="1" x14ac:dyDescent="0.25">
      <c r="A214" s="23"/>
      <c r="B214" s="24"/>
      <c r="C214" s="24"/>
      <c r="D214" s="25"/>
      <c r="E214" s="25"/>
      <c r="F214" s="23"/>
      <c r="G214" s="23"/>
      <c r="H214" s="23"/>
      <c r="I214" s="23"/>
      <c r="J214" s="23"/>
      <c r="K214" s="23"/>
      <c r="L214" s="23"/>
      <c r="M214" s="23"/>
      <c r="N214" s="23"/>
      <c r="O214" s="23"/>
      <c r="P214" s="23"/>
      <c r="Q214" s="23"/>
    </row>
    <row r="215" spans="1:17" ht="15.75" customHeight="1" x14ac:dyDescent="0.25">
      <c r="A215" s="23"/>
      <c r="B215" s="24"/>
      <c r="C215" s="24"/>
      <c r="D215" s="25"/>
      <c r="E215" s="25"/>
      <c r="F215" s="23"/>
      <c r="G215" s="23"/>
      <c r="H215" s="23"/>
      <c r="I215" s="23"/>
      <c r="J215" s="23"/>
      <c r="K215" s="23"/>
      <c r="L215" s="23"/>
      <c r="M215" s="23"/>
      <c r="N215" s="23"/>
      <c r="O215" s="23"/>
      <c r="P215" s="23"/>
      <c r="Q215" s="23"/>
    </row>
    <row r="216" spans="1:17" ht="15.75" customHeight="1" x14ac:dyDescent="0.25">
      <c r="A216" s="23"/>
      <c r="B216" s="24"/>
      <c r="C216" s="24"/>
      <c r="D216" s="25"/>
      <c r="E216" s="25"/>
      <c r="F216" s="23"/>
      <c r="G216" s="23"/>
      <c r="H216" s="23"/>
      <c r="I216" s="23"/>
      <c r="J216" s="23"/>
      <c r="K216" s="23"/>
      <c r="L216" s="23"/>
      <c r="M216" s="23"/>
      <c r="N216" s="23"/>
      <c r="O216" s="23"/>
      <c r="P216" s="23"/>
      <c r="Q216" s="23"/>
    </row>
    <row r="217" spans="1:17" ht="15.75" customHeight="1" x14ac:dyDescent="0.25">
      <c r="A217" s="23"/>
      <c r="B217" s="24"/>
      <c r="C217" s="24"/>
      <c r="D217" s="25"/>
      <c r="E217" s="25"/>
      <c r="F217" s="23"/>
      <c r="G217" s="23"/>
      <c r="H217" s="23"/>
      <c r="I217" s="23"/>
      <c r="J217" s="23"/>
      <c r="K217" s="23"/>
      <c r="L217" s="23"/>
      <c r="M217" s="23"/>
      <c r="N217" s="23"/>
      <c r="O217" s="23"/>
      <c r="P217" s="23"/>
      <c r="Q217" s="23"/>
    </row>
    <row r="218" spans="1:17" ht="15.75" customHeight="1" x14ac:dyDescent="0.25">
      <c r="A218" s="23"/>
      <c r="B218" s="24"/>
      <c r="C218" s="24"/>
      <c r="D218" s="25"/>
      <c r="E218" s="25"/>
      <c r="F218" s="23"/>
      <c r="G218" s="23"/>
      <c r="H218" s="23"/>
      <c r="I218" s="23"/>
      <c r="J218" s="23"/>
      <c r="K218" s="23"/>
      <c r="L218" s="23"/>
      <c r="M218" s="23"/>
      <c r="N218" s="23"/>
      <c r="O218" s="23"/>
      <c r="P218" s="23"/>
      <c r="Q218" s="23"/>
    </row>
    <row r="219" spans="1:17" ht="15.75" customHeight="1" x14ac:dyDescent="0.25">
      <c r="A219" s="23"/>
      <c r="B219" s="24"/>
      <c r="C219" s="24"/>
      <c r="D219" s="25"/>
      <c r="E219" s="25"/>
      <c r="F219" s="23"/>
      <c r="G219" s="23"/>
      <c r="H219" s="23"/>
      <c r="I219" s="23"/>
      <c r="J219" s="23"/>
      <c r="K219" s="23"/>
      <c r="L219" s="23"/>
      <c r="M219" s="23"/>
      <c r="N219" s="23"/>
      <c r="O219" s="23"/>
      <c r="P219" s="23"/>
      <c r="Q219" s="23"/>
    </row>
    <row r="220" spans="1:17" ht="15.75" customHeight="1" x14ac:dyDescent="0.25">
      <c r="A220" s="23"/>
      <c r="B220" s="24"/>
      <c r="C220" s="24"/>
      <c r="D220" s="25"/>
      <c r="E220" s="25"/>
      <c r="F220" s="23"/>
      <c r="G220" s="23"/>
      <c r="H220" s="23"/>
      <c r="I220" s="23"/>
      <c r="J220" s="23"/>
      <c r="K220" s="23"/>
      <c r="L220" s="23"/>
      <c r="M220" s="23"/>
      <c r="N220" s="23"/>
      <c r="O220" s="23"/>
      <c r="P220" s="23"/>
      <c r="Q220" s="23"/>
    </row>
    <row r="221" spans="1:17" ht="15.75" customHeight="1" x14ac:dyDescent="0.25">
      <c r="A221" s="23"/>
      <c r="B221" s="24"/>
      <c r="C221" s="24"/>
      <c r="D221" s="25"/>
      <c r="E221" s="25"/>
      <c r="F221" s="23"/>
      <c r="G221" s="23"/>
      <c r="H221" s="23"/>
      <c r="I221" s="23"/>
      <c r="J221" s="23"/>
      <c r="K221" s="23"/>
      <c r="L221" s="23"/>
      <c r="M221" s="23"/>
      <c r="N221" s="23"/>
      <c r="O221" s="23"/>
      <c r="P221" s="23"/>
      <c r="Q221" s="23"/>
    </row>
    <row r="222" spans="1:17" ht="15.75" customHeight="1" x14ac:dyDescent="0.25">
      <c r="A222" s="23"/>
      <c r="B222" s="24"/>
      <c r="C222" s="24"/>
      <c r="D222" s="25"/>
      <c r="E222" s="25"/>
      <c r="F222" s="23"/>
      <c r="G222" s="23"/>
      <c r="H222" s="23"/>
      <c r="I222" s="23"/>
      <c r="J222" s="23"/>
      <c r="K222" s="23"/>
      <c r="L222" s="23"/>
      <c r="M222" s="23"/>
      <c r="N222" s="23"/>
      <c r="O222" s="23"/>
      <c r="P222" s="23"/>
      <c r="Q222" s="23"/>
    </row>
    <row r="223" spans="1:17" ht="15.75" customHeight="1" x14ac:dyDescent="0.25">
      <c r="A223" s="23"/>
      <c r="B223" s="24"/>
      <c r="C223" s="24"/>
      <c r="D223" s="25"/>
      <c r="E223" s="25"/>
      <c r="F223" s="23"/>
      <c r="G223" s="23"/>
      <c r="H223" s="23"/>
      <c r="I223" s="23"/>
      <c r="J223" s="23"/>
      <c r="K223" s="23"/>
      <c r="L223" s="23"/>
      <c r="M223" s="23"/>
      <c r="N223" s="23"/>
      <c r="O223" s="23"/>
      <c r="P223" s="23"/>
      <c r="Q223" s="23"/>
    </row>
    <row r="224" spans="1:17" ht="15.75" customHeight="1" x14ac:dyDescent="0.25">
      <c r="A224" s="23"/>
      <c r="B224" s="24"/>
      <c r="C224" s="24"/>
      <c r="D224" s="25"/>
      <c r="E224" s="25"/>
      <c r="F224" s="23"/>
      <c r="G224" s="23"/>
      <c r="H224" s="23"/>
      <c r="I224" s="23"/>
      <c r="J224" s="23"/>
      <c r="K224" s="23"/>
      <c r="L224" s="23"/>
      <c r="M224" s="23"/>
      <c r="N224" s="23"/>
      <c r="O224" s="23"/>
      <c r="P224" s="23"/>
      <c r="Q224" s="23"/>
    </row>
    <row r="225" spans="1:17" ht="15.75" customHeight="1" x14ac:dyDescent="0.25">
      <c r="A225" s="23"/>
      <c r="B225" s="24"/>
      <c r="C225" s="24"/>
      <c r="D225" s="25"/>
      <c r="E225" s="25"/>
      <c r="F225" s="23"/>
      <c r="G225" s="23"/>
      <c r="H225" s="23"/>
      <c r="I225" s="23"/>
      <c r="J225" s="23"/>
      <c r="K225" s="23"/>
      <c r="L225" s="23"/>
      <c r="M225" s="23"/>
      <c r="N225" s="23"/>
      <c r="O225" s="23"/>
      <c r="P225" s="23"/>
      <c r="Q225" s="23"/>
    </row>
    <row r="226" spans="1:17" ht="15.75" customHeight="1" x14ac:dyDescent="0.25">
      <c r="A226" s="23"/>
      <c r="B226" s="24"/>
      <c r="C226" s="24"/>
      <c r="D226" s="25"/>
      <c r="E226" s="25"/>
      <c r="F226" s="23"/>
      <c r="G226" s="23"/>
      <c r="H226" s="23"/>
      <c r="I226" s="23"/>
      <c r="J226" s="23"/>
      <c r="K226" s="23"/>
      <c r="L226" s="23"/>
      <c r="M226" s="23"/>
      <c r="N226" s="23"/>
      <c r="O226" s="23"/>
      <c r="P226" s="23"/>
      <c r="Q226" s="23"/>
    </row>
    <row r="227" spans="1:17" ht="15.75" customHeight="1" x14ac:dyDescent="0.25">
      <c r="A227" s="23"/>
      <c r="B227" s="24"/>
      <c r="C227" s="24"/>
      <c r="D227" s="25"/>
      <c r="E227" s="25"/>
      <c r="F227" s="23"/>
      <c r="G227" s="23"/>
      <c r="H227" s="23"/>
      <c r="I227" s="23"/>
      <c r="J227" s="23"/>
      <c r="K227" s="23"/>
      <c r="L227" s="23"/>
      <c r="M227" s="23"/>
      <c r="N227" s="23"/>
      <c r="O227" s="23"/>
      <c r="P227" s="23"/>
      <c r="Q227" s="23"/>
    </row>
    <row r="228" spans="1:17" ht="15.75" customHeight="1" x14ac:dyDescent="0.25">
      <c r="A228" s="23"/>
      <c r="B228" s="24"/>
      <c r="C228" s="24"/>
      <c r="D228" s="25"/>
      <c r="E228" s="25"/>
      <c r="F228" s="23"/>
      <c r="G228" s="23"/>
      <c r="H228" s="23"/>
      <c r="I228" s="23"/>
      <c r="J228" s="23"/>
      <c r="K228" s="23"/>
      <c r="L228" s="23"/>
      <c r="M228" s="23"/>
      <c r="N228" s="23"/>
      <c r="O228" s="23"/>
      <c r="P228" s="23"/>
      <c r="Q228" s="23"/>
    </row>
    <row r="229" spans="1:17" ht="15.75" customHeight="1" x14ac:dyDescent="0.25">
      <c r="A229" s="23"/>
      <c r="B229" s="24"/>
      <c r="C229" s="24"/>
      <c r="D229" s="25"/>
      <c r="E229" s="25"/>
      <c r="F229" s="23"/>
      <c r="G229" s="23"/>
      <c r="H229" s="23"/>
      <c r="I229" s="23"/>
      <c r="J229" s="23"/>
      <c r="K229" s="23"/>
      <c r="L229" s="23"/>
      <c r="M229" s="23"/>
      <c r="N229" s="23"/>
      <c r="O229" s="23"/>
      <c r="P229" s="23"/>
      <c r="Q229" s="23"/>
    </row>
    <row r="230" spans="1:17" ht="15.75" customHeight="1" x14ac:dyDescent="0.25">
      <c r="A230" s="23"/>
      <c r="B230" s="24"/>
      <c r="C230" s="24"/>
      <c r="D230" s="25"/>
      <c r="E230" s="25"/>
      <c r="F230" s="23"/>
      <c r="G230" s="23"/>
      <c r="H230" s="23"/>
      <c r="I230" s="23"/>
      <c r="J230" s="23"/>
      <c r="K230" s="23"/>
      <c r="L230" s="23"/>
      <c r="M230" s="23"/>
      <c r="N230" s="23"/>
      <c r="O230" s="23"/>
      <c r="P230" s="23"/>
      <c r="Q230" s="23"/>
    </row>
    <row r="231" spans="1:17" ht="15.75" customHeight="1" x14ac:dyDescent="0.25">
      <c r="A231" s="23"/>
      <c r="B231" s="24"/>
      <c r="C231" s="24"/>
      <c r="D231" s="25"/>
      <c r="E231" s="25"/>
      <c r="F231" s="23"/>
      <c r="G231" s="23"/>
      <c r="H231" s="23"/>
      <c r="I231" s="23"/>
      <c r="J231" s="23"/>
      <c r="K231" s="23"/>
      <c r="L231" s="23"/>
      <c r="M231" s="23"/>
      <c r="N231" s="23"/>
      <c r="O231" s="23"/>
      <c r="P231" s="23"/>
      <c r="Q231" s="23"/>
    </row>
    <row r="232" spans="1:17" ht="15.75" customHeight="1" x14ac:dyDescent="0.25">
      <c r="A232" s="23"/>
      <c r="B232" s="24"/>
      <c r="C232" s="24"/>
      <c r="D232" s="25"/>
      <c r="E232" s="25"/>
      <c r="F232" s="23"/>
      <c r="G232" s="23"/>
      <c r="H232" s="23"/>
      <c r="I232" s="23"/>
      <c r="J232" s="23"/>
      <c r="K232" s="23"/>
      <c r="L232" s="23"/>
      <c r="M232" s="23"/>
      <c r="N232" s="23"/>
      <c r="O232" s="23"/>
      <c r="P232" s="23"/>
      <c r="Q232" s="23"/>
    </row>
    <row r="233" spans="1:17" ht="15.75" customHeight="1" x14ac:dyDescent="0.25">
      <c r="A233" s="23"/>
      <c r="B233" s="24"/>
      <c r="C233" s="24"/>
      <c r="D233" s="25"/>
      <c r="E233" s="25"/>
      <c r="F233" s="23"/>
      <c r="G233" s="23"/>
      <c r="H233" s="23"/>
      <c r="I233" s="23"/>
      <c r="J233" s="23"/>
      <c r="K233" s="23"/>
      <c r="L233" s="23"/>
      <c r="M233" s="23"/>
      <c r="N233" s="23"/>
      <c r="O233" s="23"/>
      <c r="P233" s="23"/>
      <c r="Q233" s="23"/>
    </row>
    <row r="234" spans="1:17" ht="15.75" customHeight="1" x14ac:dyDescent="0.25">
      <c r="A234" s="23"/>
      <c r="B234" s="24"/>
      <c r="C234" s="24"/>
      <c r="D234" s="25"/>
      <c r="E234" s="25"/>
      <c r="F234" s="23"/>
      <c r="G234" s="23"/>
      <c r="H234" s="23"/>
      <c r="I234" s="23"/>
      <c r="J234" s="23"/>
      <c r="K234" s="23"/>
      <c r="L234" s="23"/>
      <c r="M234" s="23"/>
      <c r="N234" s="23"/>
      <c r="O234" s="23"/>
      <c r="P234" s="23"/>
      <c r="Q234" s="23"/>
    </row>
    <row r="235" spans="1:17" ht="15.75" customHeight="1" x14ac:dyDescent="0.25">
      <c r="A235" s="23"/>
      <c r="B235" s="24"/>
      <c r="C235" s="24"/>
      <c r="D235" s="25"/>
      <c r="E235" s="25"/>
      <c r="F235" s="23"/>
      <c r="G235" s="23"/>
      <c r="H235" s="23"/>
      <c r="I235" s="23"/>
      <c r="J235" s="23"/>
      <c r="K235" s="23"/>
      <c r="L235" s="23"/>
      <c r="M235" s="23"/>
      <c r="N235" s="23"/>
      <c r="O235" s="23"/>
      <c r="P235" s="23"/>
      <c r="Q235" s="23"/>
    </row>
    <row r="236" spans="1:17" ht="15.75" customHeight="1" x14ac:dyDescent="0.25">
      <c r="A236" s="23"/>
      <c r="B236" s="24"/>
      <c r="C236" s="24"/>
      <c r="D236" s="25"/>
      <c r="E236" s="25"/>
      <c r="F236" s="23"/>
      <c r="G236" s="23"/>
      <c r="H236" s="23"/>
      <c r="I236" s="23"/>
      <c r="J236" s="23"/>
      <c r="K236" s="23"/>
      <c r="L236" s="23"/>
      <c r="M236" s="23"/>
      <c r="N236" s="23"/>
      <c r="O236" s="23"/>
      <c r="P236" s="23"/>
      <c r="Q236" s="23"/>
    </row>
    <row r="237" spans="1:17" ht="15.75" customHeight="1" x14ac:dyDescent="0.25">
      <c r="A237" s="23"/>
      <c r="B237" s="24"/>
      <c r="C237" s="24"/>
      <c r="D237" s="25"/>
      <c r="E237" s="25"/>
      <c r="F237" s="23"/>
      <c r="G237" s="23"/>
      <c r="H237" s="23"/>
      <c r="I237" s="23"/>
      <c r="J237" s="23"/>
      <c r="K237" s="23"/>
      <c r="L237" s="23"/>
      <c r="M237" s="23"/>
      <c r="N237" s="23"/>
      <c r="O237" s="23"/>
      <c r="P237" s="23"/>
      <c r="Q237" s="23"/>
    </row>
    <row r="238" spans="1:17" ht="15.75" customHeight="1" x14ac:dyDescent="0.25">
      <c r="A238" s="23"/>
      <c r="B238" s="24"/>
      <c r="C238" s="24"/>
      <c r="D238" s="25"/>
      <c r="E238" s="25"/>
      <c r="F238" s="23"/>
      <c r="G238" s="23"/>
      <c r="H238" s="23"/>
      <c r="I238" s="23"/>
      <c r="J238" s="23"/>
      <c r="K238" s="23"/>
      <c r="L238" s="23"/>
      <c r="M238" s="23"/>
      <c r="N238" s="23"/>
      <c r="O238" s="23"/>
      <c r="P238" s="23"/>
      <c r="Q238" s="23"/>
    </row>
    <row r="239" spans="1:17" ht="15.75" customHeight="1" x14ac:dyDescent="0.25">
      <c r="A239" s="23"/>
      <c r="B239" s="24"/>
      <c r="C239" s="24"/>
      <c r="D239" s="25"/>
      <c r="E239" s="25"/>
      <c r="F239" s="23"/>
      <c r="G239" s="23"/>
      <c r="H239" s="23"/>
      <c r="I239" s="23"/>
      <c r="J239" s="23"/>
      <c r="K239" s="23"/>
      <c r="L239" s="23"/>
      <c r="M239" s="23"/>
      <c r="N239" s="23"/>
      <c r="O239" s="23"/>
      <c r="P239" s="23"/>
      <c r="Q239" s="23"/>
    </row>
    <row r="240" spans="1:17" ht="15.75" customHeight="1" x14ac:dyDescent="0.25">
      <c r="A240" s="23"/>
      <c r="B240" s="24"/>
      <c r="C240" s="24"/>
      <c r="D240" s="25"/>
      <c r="E240" s="25"/>
      <c r="F240" s="23"/>
      <c r="G240" s="23"/>
      <c r="H240" s="23"/>
      <c r="I240" s="23"/>
      <c r="J240" s="23"/>
      <c r="K240" s="23"/>
      <c r="L240" s="23"/>
      <c r="M240" s="23"/>
      <c r="N240" s="23"/>
      <c r="O240" s="23"/>
      <c r="P240" s="23"/>
      <c r="Q240" s="23"/>
    </row>
    <row r="241" spans="1:17" ht="15.75" customHeight="1" x14ac:dyDescent="0.25">
      <c r="A241" s="23"/>
      <c r="B241" s="24"/>
      <c r="C241" s="24"/>
      <c r="D241" s="25"/>
      <c r="E241" s="25"/>
      <c r="F241" s="23"/>
      <c r="G241" s="23"/>
      <c r="H241" s="23"/>
      <c r="I241" s="23"/>
      <c r="J241" s="23"/>
      <c r="K241" s="23"/>
      <c r="L241" s="23"/>
      <c r="M241" s="23"/>
      <c r="N241" s="23"/>
      <c r="O241" s="23"/>
      <c r="P241" s="23"/>
      <c r="Q241" s="23"/>
    </row>
    <row r="242" spans="1:17" ht="15.75" customHeight="1" x14ac:dyDescent="0.25">
      <c r="A242" s="23"/>
      <c r="B242" s="24"/>
      <c r="C242" s="24"/>
      <c r="D242" s="25"/>
      <c r="E242" s="25"/>
      <c r="F242" s="23"/>
      <c r="G242" s="23"/>
      <c r="H242" s="23"/>
      <c r="I242" s="23"/>
      <c r="J242" s="23"/>
      <c r="K242" s="23"/>
      <c r="L242" s="23"/>
      <c r="M242" s="23"/>
      <c r="N242" s="23"/>
      <c r="O242" s="23"/>
      <c r="P242" s="23"/>
      <c r="Q242" s="23"/>
    </row>
    <row r="243" spans="1:17" ht="15.75" customHeight="1" x14ac:dyDescent="0.25">
      <c r="B243" s="152"/>
    </row>
    <row r="244" spans="1:17" ht="15.75" customHeight="1" x14ac:dyDescent="0.25">
      <c r="B244" s="152"/>
    </row>
    <row r="245" spans="1:17" ht="15.75" customHeight="1" x14ac:dyDescent="0.25">
      <c r="B245" s="152"/>
    </row>
    <row r="246" spans="1:17" ht="15.75" customHeight="1" x14ac:dyDescent="0.25">
      <c r="B246" s="152"/>
    </row>
    <row r="247" spans="1:17" ht="15.75" customHeight="1" x14ac:dyDescent="0.25">
      <c r="B247" s="152"/>
    </row>
    <row r="248" spans="1:17" ht="15.75" customHeight="1" x14ac:dyDescent="0.25">
      <c r="B248" s="152"/>
    </row>
    <row r="249" spans="1:17" ht="15.75" customHeight="1" x14ac:dyDescent="0.25">
      <c r="B249" s="152"/>
    </row>
    <row r="250" spans="1:17" ht="15.75" customHeight="1" x14ac:dyDescent="0.25">
      <c r="B250" s="152"/>
    </row>
    <row r="251" spans="1:17" ht="15.75" customHeight="1" x14ac:dyDescent="0.25">
      <c r="B251" s="152"/>
    </row>
    <row r="252" spans="1:17" ht="15.75" customHeight="1" x14ac:dyDescent="0.25">
      <c r="B252" s="152"/>
    </row>
    <row r="253" spans="1:17" ht="15.75" customHeight="1" x14ac:dyDescent="0.25">
      <c r="B253" s="152"/>
    </row>
    <row r="254" spans="1:17" ht="15.75" customHeight="1" x14ac:dyDescent="0.25">
      <c r="B254" s="152"/>
    </row>
    <row r="255" spans="1:17" ht="15.75" customHeight="1" x14ac:dyDescent="0.25">
      <c r="B255" s="152"/>
    </row>
    <row r="256" spans="1:17" ht="15.75" customHeight="1" x14ac:dyDescent="0.25">
      <c r="B256" s="152"/>
    </row>
    <row r="257" spans="2:2" ht="15.75" customHeight="1" x14ac:dyDescent="0.25">
      <c r="B257" s="152"/>
    </row>
    <row r="258" spans="2:2" ht="15.75" customHeight="1" x14ac:dyDescent="0.25">
      <c r="B258" s="152"/>
    </row>
    <row r="259" spans="2:2" ht="15.75" customHeight="1" x14ac:dyDescent="0.25">
      <c r="B259" s="152"/>
    </row>
    <row r="260" spans="2:2" ht="15.75" customHeight="1" x14ac:dyDescent="0.25">
      <c r="B260" s="152"/>
    </row>
    <row r="261" spans="2:2" ht="15.75" customHeight="1" x14ac:dyDescent="0.25">
      <c r="B261" s="152"/>
    </row>
    <row r="262" spans="2:2" ht="15.75" customHeight="1" x14ac:dyDescent="0.25">
      <c r="B262" s="152"/>
    </row>
    <row r="263" spans="2:2" ht="15.75" customHeight="1" x14ac:dyDescent="0.25">
      <c r="B263" s="152"/>
    </row>
    <row r="264" spans="2:2" ht="15.75" customHeight="1" x14ac:dyDescent="0.25">
      <c r="B264" s="152"/>
    </row>
    <row r="265" spans="2:2" ht="15.75" customHeight="1" x14ac:dyDescent="0.25">
      <c r="B265" s="152"/>
    </row>
    <row r="266" spans="2:2" ht="15.75" customHeight="1" x14ac:dyDescent="0.25">
      <c r="B266" s="152"/>
    </row>
    <row r="267" spans="2:2" ht="15.75" customHeight="1" x14ac:dyDescent="0.25">
      <c r="B267" s="152"/>
    </row>
    <row r="268" spans="2:2" ht="15.75" customHeight="1" x14ac:dyDescent="0.25">
      <c r="B268" s="152"/>
    </row>
    <row r="269" spans="2:2" ht="15.75" customHeight="1" x14ac:dyDescent="0.25">
      <c r="B269" s="152"/>
    </row>
    <row r="270" spans="2:2" ht="15.75" customHeight="1" x14ac:dyDescent="0.25">
      <c r="B270" s="152"/>
    </row>
    <row r="271" spans="2:2" ht="15.75" customHeight="1" x14ac:dyDescent="0.25">
      <c r="B271" s="152"/>
    </row>
    <row r="272" spans="2:2" ht="15.75" customHeight="1" x14ac:dyDescent="0.25">
      <c r="B272" s="152"/>
    </row>
    <row r="273" spans="2:2" ht="15.75" customHeight="1" x14ac:dyDescent="0.25">
      <c r="B273" s="152"/>
    </row>
    <row r="274" spans="2:2" ht="15.75" customHeight="1" x14ac:dyDescent="0.25">
      <c r="B274" s="152"/>
    </row>
    <row r="275" spans="2:2" ht="15.75" customHeight="1" x14ac:dyDescent="0.25">
      <c r="B275" s="152"/>
    </row>
    <row r="276" spans="2:2" ht="15.75" customHeight="1" x14ac:dyDescent="0.25">
      <c r="B276" s="152"/>
    </row>
    <row r="277" spans="2:2" ht="15.75" customHeight="1" x14ac:dyDescent="0.25">
      <c r="B277" s="152"/>
    </row>
    <row r="278" spans="2:2" ht="15.75" customHeight="1" x14ac:dyDescent="0.25">
      <c r="B278" s="152"/>
    </row>
    <row r="279" spans="2:2" ht="15.75" customHeight="1" x14ac:dyDescent="0.25">
      <c r="B279" s="152"/>
    </row>
    <row r="280" spans="2:2" ht="15.75" customHeight="1" x14ac:dyDescent="0.25">
      <c r="B280" s="152"/>
    </row>
    <row r="281" spans="2:2" ht="15.75" customHeight="1" x14ac:dyDescent="0.25">
      <c r="B281" s="152"/>
    </row>
    <row r="282" spans="2:2" ht="15.75" customHeight="1" x14ac:dyDescent="0.25">
      <c r="B282" s="152"/>
    </row>
    <row r="283" spans="2:2" ht="15.75" customHeight="1" x14ac:dyDescent="0.25">
      <c r="B283" s="152"/>
    </row>
    <row r="284" spans="2:2" ht="15.75" customHeight="1" x14ac:dyDescent="0.25">
      <c r="B284" s="152"/>
    </row>
    <row r="285" spans="2:2" ht="15.75" customHeight="1" x14ac:dyDescent="0.25">
      <c r="B285" s="152"/>
    </row>
    <row r="286" spans="2:2" ht="15.75" customHeight="1" x14ac:dyDescent="0.25">
      <c r="B286" s="152"/>
    </row>
    <row r="287" spans="2:2" ht="15.75" customHeight="1" x14ac:dyDescent="0.25">
      <c r="B287" s="152"/>
    </row>
    <row r="288" spans="2:2" ht="15.75" customHeight="1" x14ac:dyDescent="0.25">
      <c r="B288" s="152"/>
    </row>
    <row r="289" spans="2:2" ht="15.75" customHeight="1" x14ac:dyDescent="0.25">
      <c r="B289" s="152"/>
    </row>
    <row r="290" spans="2:2" ht="15.75" customHeight="1" x14ac:dyDescent="0.25">
      <c r="B290" s="152"/>
    </row>
    <row r="291" spans="2:2" ht="15.75" customHeight="1" x14ac:dyDescent="0.25">
      <c r="B291" s="152"/>
    </row>
    <row r="292" spans="2:2" ht="15.75" customHeight="1" x14ac:dyDescent="0.25">
      <c r="B292" s="152"/>
    </row>
    <row r="293" spans="2:2" ht="15.75" customHeight="1" x14ac:dyDescent="0.25">
      <c r="B293" s="152"/>
    </row>
    <row r="294" spans="2:2" ht="15.75" customHeight="1" x14ac:dyDescent="0.25">
      <c r="B294" s="152"/>
    </row>
    <row r="295" spans="2:2" ht="15.75" customHeight="1" x14ac:dyDescent="0.25">
      <c r="B295" s="152"/>
    </row>
    <row r="296" spans="2:2" ht="15.75" customHeight="1" x14ac:dyDescent="0.25">
      <c r="B296" s="152"/>
    </row>
    <row r="297" spans="2:2" ht="15.75" customHeight="1" x14ac:dyDescent="0.25">
      <c r="B297" s="152"/>
    </row>
    <row r="298" spans="2:2" ht="15.75" customHeight="1" x14ac:dyDescent="0.25">
      <c r="B298" s="152"/>
    </row>
    <row r="299" spans="2:2" ht="15.75" customHeight="1" x14ac:dyDescent="0.25">
      <c r="B299" s="152"/>
    </row>
    <row r="300" spans="2:2" ht="15.75" customHeight="1" x14ac:dyDescent="0.25">
      <c r="B300" s="152"/>
    </row>
    <row r="301" spans="2:2" ht="15.75" customHeight="1" x14ac:dyDescent="0.25">
      <c r="B301" s="152"/>
    </row>
    <row r="302" spans="2:2" ht="15.75" customHeight="1" x14ac:dyDescent="0.25">
      <c r="B302" s="152"/>
    </row>
    <row r="303" spans="2:2" ht="15.75" customHeight="1" x14ac:dyDescent="0.25">
      <c r="B303" s="152"/>
    </row>
    <row r="304" spans="2:2" ht="15.75" customHeight="1" x14ac:dyDescent="0.25">
      <c r="B304" s="152"/>
    </row>
    <row r="305" spans="2:2" ht="15.75" customHeight="1" x14ac:dyDescent="0.25">
      <c r="B305" s="152"/>
    </row>
    <row r="306" spans="2:2" ht="15.75" customHeight="1" x14ac:dyDescent="0.25">
      <c r="B306" s="152"/>
    </row>
    <row r="307" spans="2:2" ht="15.75" customHeight="1" x14ac:dyDescent="0.25">
      <c r="B307" s="152"/>
    </row>
    <row r="308" spans="2:2" ht="15.75" customHeight="1" x14ac:dyDescent="0.25">
      <c r="B308" s="152"/>
    </row>
    <row r="309" spans="2:2" ht="15.75" customHeight="1" x14ac:dyDescent="0.25">
      <c r="B309" s="152"/>
    </row>
    <row r="310" spans="2:2" ht="15.75" customHeight="1" x14ac:dyDescent="0.25">
      <c r="B310" s="152"/>
    </row>
    <row r="311" spans="2:2" ht="15.75" customHeight="1" x14ac:dyDescent="0.25">
      <c r="B311" s="152"/>
    </row>
    <row r="312" spans="2:2" ht="15.75" customHeight="1" x14ac:dyDescent="0.25">
      <c r="B312" s="152"/>
    </row>
    <row r="313" spans="2:2" ht="15.75" customHeight="1" x14ac:dyDescent="0.25">
      <c r="B313" s="152"/>
    </row>
    <row r="314" spans="2:2" ht="15.75" customHeight="1" x14ac:dyDescent="0.25">
      <c r="B314" s="152"/>
    </row>
    <row r="315" spans="2:2" ht="15.75" customHeight="1" x14ac:dyDescent="0.25">
      <c r="B315" s="152"/>
    </row>
    <row r="316" spans="2:2" ht="15.75" customHeight="1" x14ac:dyDescent="0.25">
      <c r="B316" s="152"/>
    </row>
    <row r="317" spans="2:2" ht="15.75" customHeight="1" x14ac:dyDescent="0.25">
      <c r="B317" s="152"/>
    </row>
    <row r="318" spans="2:2" ht="15.75" customHeight="1" x14ac:dyDescent="0.25">
      <c r="B318" s="152"/>
    </row>
    <row r="319" spans="2:2" ht="15.75" customHeight="1" x14ac:dyDescent="0.25">
      <c r="B319" s="152"/>
    </row>
    <row r="320" spans="2:2" ht="15.75" customHeight="1" x14ac:dyDescent="0.25">
      <c r="B320" s="152"/>
    </row>
    <row r="321" spans="2:2" ht="15.75" customHeight="1" x14ac:dyDescent="0.25">
      <c r="B321" s="152"/>
    </row>
    <row r="322" spans="2:2" ht="15.75" customHeight="1" x14ac:dyDescent="0.25">
      <c r="B322" s="152"/>
    </row>
    <row r="323" spans="2:2" ht="15.75" customHeight="1" x14ac:dyDescent="0.25">
      <c r="B323" s="152"/>
    </row>
    <row r="324" spans="2:2" ht="15.75" customHeight="1" x14ac:dyDescent="0.25">
      <c r="B324" s="152"/>
    </row>
    <row r="325" spans="2:2" ht="15.75" customHeight="1" x14ac:dyDescent="0.25">
      <c r="B325" s="152"/>
    </row>
    <row r="326" spans="2:2" ht="15.75" customHeight="1" x14ac:dyDescent="0.25">
      <c r="B326" s="152"/>
    </row>
    <row r="327" spans="2:2" ht="15.75" customHeight="1" x14ac:dyDescent="0.25">
      <c r="B327" s="152"/>
    </row>
    <row r="328" spans="2:2" ht="15.75" customHeight="1" x14ac:dyDescent="0.25">
      <c r="B328" s="152"/>
    </row>
    <row r="329" spans="2:2" ht="15.75" customHeight="1" x14ac:dyDescent="0.25">
      <c r="B329" s="152"/>
    </row>
    <row r="330" spans="2:2" ht="15.75" customHeight="1" x14ac:dyDescent="0.25">
      <c r="B330" s="152"/>
    </row>
    <row r="331" spans="2:2" ht="15.75" customHeight="1" x14ac:dyDescent="0.25">
      <c r="B331" s="152"/>
    </row>
    <row r="332" spans="2:2" ht="15.75" customHeight="1" x14ac:dyDescent="0.25">
      <c r="B332" s="152"/>
    </row>
    <row r="333" spans="2:2" ht="15.75" customHeight="1" x14ac:dyDescent="0.25">
      <c r="B333" s="152"/>
    </row>
    <row r="334" spans="2:2" ht="15.75" customHeight="1" x14ac:dyDescent="0.25">
      <c r="B334" s="152"/>
    </row>
    <row r="335" spans="2:2" ht="15.75" customHeight="1" x14ac:dyDescent="0.25">
      <c r="B335" s="152"/>
    </row>
    <row r="336" spans="2:2" ht="15.75" customHeight="1" x14ac:dyDescent="0.25">
      <c r="B336" s="152"/>
    </row>
    <row r="337" spans="2:2" ht="15.75" customHeight="1" x14ac:dyDescent="0.25">
      <c r="B337" s="152"/>
    </row>
    <row r="338" spans="2:2" ht="15.75" customHeight="1" x14ac:dyDescent="0.25">
      <c r="B338" s="152"/>
    </row>
    <row r="339" spans="2:2" ht="15.75" customHeight="1" x14ac:dyDescent="0.25">
      <c r="B339" s="152"/>
    </row>
    <row r="340" spans="2:2" ht="15.75" customHeight="1" x14ac:dyDescent="0.25">
      <c r="B340" s="152"/>
    </row>
    <row r="341" spans="2:2" ht="15.75" customHeight="1" x14ac:dyDescent="0.25">
      <c r="B341" s="152"/>
    </row>
    <row r="342" spans="2:2" ht="15.75" customHeight="1" x14ac:dyDescent="0.25">
      <c r="B342" s="152"/>
    </row>
    <row r="343" spans="2:2" ht="15.75" customHeight="1" x14ac:dyDescent="0.25">
      <c r="B343" s="152"/>
    </row>
    <row r="344" spans="2:2" ht="15.75" customHeight="1" x14ac:dyDescent="0.25">
      <c r="B344" s="152"/>
    </row>
    <row r="345" spans="2:2" ht="15.75" customHeight="1" x14ac:dyDescent="0.25">
      <c r="B345" s="152"/>
    </row>
    <row r="346" spans="2:2" ht="15.75" customHeight="1" x14ac:dyDescent="0.25">
      <c r="B346" s="152"/>
    </row>
    <row r="347" spans="2:2" ht="15.75" customHeight="1" x14ac:dyDescent="0.25">
      <c r="B347" s="152"/>
    </row>
    <row r="348" spans="2:2" ht="15.75" customHeight="1" x14ac:dyDescent="0.25">
      <c r="B348" s="152"/>
    </row>
    <row r="349" spans="2:2" ht="15.75" customHeight="1" x14ac:dyDescent="0.25">
      <c r="B349" s="152"/>
    </row>
    <row r="350" spans="2:2" ht="15.75" customHeight="1" x14ac:dyDescent="0.25">
      <c r="B350" s="152"/>
    </row>
    <row r="351" spans="2:2" ht="15.75" customHeight="1" x14ac:dyDescent="0.25">
      <c r="B351" s="152"/>
    </row>
    <row r="352" spans="2:2" ht="15.75" customHeight="1" x14ac:dyDescent="0.25">
      <c r="B352" s="152"/>
    </row>
    <row r="353" spans="2:2" ht="15.75" customHeight="1" x14ac:dyDescent="0.25">
      <c r="B353" s="152"/>
    </row>
    <row r="354" spans="2:2" ht="15.75" customHeight="1" x14ac:dyDescent="0.25">
      <c r="B354" s="152"/>
    </row>
    <row r="355" spans="2:2" ht="15.75" customHeight="1" x14ac:dyDescent="0.25">
      <c r="B355" s="152"/>
    </row>
    <row r="356" spans="2:2" ht="15.75" customHeight="1" x14ac:dyDescent="0.25">
      <c r="B356" s="152"/>
    </row>
    <row r="357" spans="2:2" ht="15.75" customHeight="1" x14ac:dyDescent="0.25">
      <c r="B357" s="152"/>
    </row>
    <row r="358" spans="2:2" ht="15.75" customHeight="1" x14ac:dyDescent="0.25">
      <c r="B358" s="152"/>
    </row>
    <row r="359" spans="2:2" ht="15.75" customHeight="1" x14ac:dyDescent="0.25">
      <c r="B359" s="152"/>
    </row>
    <row r="360" spans="2:2" ht="15.75" customHeight="1" x14ac:dyDescent="0.25">
      <c r="B360" s="152"/>
    </row>
    <row r="361" spans="2:2" ht="15.75" customHeight="1" x14ac:dyDescent="0.25">
      <c r="B361" s="152"/>
    </row>
    <row r="362" spans="2:2" ht="15.75" customHeight="1" x14ac:dyDescent="0.25">
      <c r="B362" s="152"/>
    </row>
    <row r="363" spans="2:2" ht="15.75" customHeight="1" x14ac:dyDescent="0.25">
      <c r="B363" s="152"/>
    </row>
    <row r="364" spans="2:2" ht="15.75" customHeight="1" x14ac:dyDescent="0.25">
      <c r="B364" s="152"/>
    </row>
    <row r="365" spans="2:2" ht="15.75" customHeight="1" x14ac:dyDescent="0.25">
      <c r="B365" s="152"/>
    </row>
    <row r="366" spans="2:2" ht="15.75" customHeight="1" x14ac:dyDescent="0.25">
      <c r="B366" s="152"/>
    </row>
    <row r="367" spans="2:2" ht="15.75" customHeight="1" x14ac:dyDescent="0.25">
      <c r="B367" s="152"/>
    </row>
    <row r="368" spans="2:2" ht="15.75" customHeight="1" x14ac:dyDescent="0.25">
      <c r="B368" s="152"/>
    </row>
    <row r="369" spans="2:2" ht="15.75" customHeight="1" x14ac:dyDescent="0.25">
      <c r="B369" s="152"/>
    </row>
    <row r="370" spans="2:2" ht="15.75" customHeight="1" x14ac:dyDescent="0.25">
      <c r="B370" s="152"/>
    </row>
    <row r="371" spans="2:2" ht="15.75" customHeight="1" x14ac:dyDescent="0.25">
      <c r="B371" s="152"/>
    </row>
    <row r="372" spans="2:2" ht="15.75" customHeight="1" x14ac:dyDescent="0.25">
      <c r="B372" s="152"/>
    </row>
    <row r="373" spans="2:2" ht="15.75" customHeight="1" x14ac:dyDescent="0.25">
      <c r="B373" s="152"/>
    </row>
    <row r="374" spans="2:2" ht="15.75" customHeight="1" x14ac:dyDescent="0.25">
      <c r="B374" s="152"/>
    </row>
    <row r="375" spans="2:2" ht="15.75" customHeight="1" x14ac:dyDescent="0.25">
      <c r="B375" s="152"/>
    </row>
    <row r="376" spans="2:2" ht="15.75" customHeight="1" x14ac:dyDescent="0.25">
      <c r="B376" s="152"/>
    </row>
    <row r="377" spans="2:2" ht="15.75" customHeight="1" x14ac:dyDescent="0.25">
      <c r="B377" s="152"/>
    </row>
    <row r="378" spans="2:2" ht="15.75" customHeight="1" x14ac:dyDescent="0.25">
      <c r="B378" s="152"/>
    </row>
    <row r="379" spans="2:2" ht="15.75" customHeight="1" x14ac:dyDescent="0.25">
      <c r="B379" s="152"/>
    </row>
    <row r="380" spans="2:2" ht="15.75" customHeight="1" x14ac:dyDescent="0.25">
      <c r="B380" s="152"/>
    </row>
    <row r="381" spans="2:2" ht="15.75" customHeight="1" x14ac:dyDescent="0.25">
      <c r="B381" s="152"/>
    </row>
    <row r="382" spans="2:2" ht="15.75" customHeight="1" x14ac:dyDescent="0.25">
      <c r="B382" s="152"/>
    </row>
    <row r="383" spans="2:2" ht="15.75" customHeight="1" x14ac:dyDescent="0.25">
      <c r="B383" s="152"/>
    </row>
    <row r="384" spans="2:2" ht="15.75" customHeight="1" x14ac:dyDescent="0.25">
      <c r="B384" s="152"/>
    </row>
    <row r="385" spans="2:2" ht="15.75" customHeight="1" x14ac:dyDescent="0.25">
      <c r="B385" s="152"/>
    </row>
    <row r="386" spans="2:2" ht="15.75" customHeight="1" x14ac:dyDescent="0.25">
      <c r="B386" s="152"/>
    </row>
    <row r="387" spans="2:2" ht="15.75" customHeight="1" x14ac:dyDescent="0.25">
      <c r="B387" s="152"/>
    </row>
    <row r="388" spans="2:2" ht="15.75" customHeight="1" x14ac:dyDescent="0.25">
      <c r="B388" s="152"/>
    </row>
    <row r="389" spans="2:2" ht="15.75" customHeight="1" x14ac:dyDescent="0.25">
      <c r="B389" s="152"/>
    </row>
    <row r="390" spans="2:2" ht="15.75" customHeight="1" x14ac:dyDescent="0.25">
      <c r="B390" s="152"/>
    </row>
    <row r="391" spans="2:2" ht="15.75" customHeight="1" x14ac:dyDescent="0.25">
      <c r="B391" s="152"/>
    </row>
    <row r="392" spans="2:2" ht="15.75" customHeight="1" x14ac:dyDescent="0.25">
      <c r="B392" s="152"/>
    </row>
    <row r="393" spans="2:2" ht="15.75" customHeight="1" x14ac:dyDescent="0.25">
      <c r="B393" s="152"/>
    </row>
    <row r="394" spans="2:2" ht="15.75" customHeight="1" x14ac:dyDescent="0.25">
      <c r="B394" s="152"/>
    </row>
    <row r="395" spans="2:2" ht="15.75" customHeight="1" x14ac:dyDescent="0.25">
      <c r="B395" s="152"/>
    </row>
    <row r="396" spans="2:2" ht="15.75" customHeight="1" x14ac:dyDescent="0.25">
      <c r="B396" s="152"/>
    </row>
    <row r="397" spans="2:2" ht="15.75" customHeight="1" x14ac:dyDescent="0.25">
      <c r="B397" s="152"/>
    </row>
    <row r="398" spans="2:2" ht="15.75" customHeight="1" x14ac:dyDescent="0.25">
      <c r="B398" s="152"/>
    </row>
    <row r="399" spans="2:2" ht="15.75" customHeight="1" x14ac:dyDescent="0.25">
      <c r="B399" s="152"/>
    </row>
    <row r="400" spans="2:2" ht="15.75" customHeight="1" x14ac:dyDescent="0.25">
      <c r="B400" s="152"/>
    </row>
    <row r="401" spans="2:2" ht="15.75" customHeight="1" x14ac:dyDescent="0.25">
      <c r="B401" s="152"/>
    </row>
    <row r="402" spans="2:2" ht="15.75" customHeight="1" x14ac:dyDescent="0.25">
      <c r="B402" s="152"/>
    </row>
    <row r="403" spans="2:2" ht="15.75" customHeight="1" x14ac:dyDescent="0.25">
      <c r="B403" s="152"/>
    </row>
    <row r="404" spans="2:2" ht="15.75" customHeight="1" x14ac:dyDescent="0.25">
      <c r="B404" s="152"/>
    </row>
    <row r="405" spans="2:2" ht="15.75" customHeight="1" x14ac:dyDescent="0.25">
      <c r="B405" s="152"/>
    </row>
    <row r="406" spans="2:2" ht="15.75" customHeight="1" x14ac:dyDescent="0.25">
      <c r="B406" s="152"/>
    </row>
    <row r="407" spans="2:2" ht="15.75" customHeight="1" x14ac:dyDescent="0.25">
      <c r="B407" s="152"/>
    </row>
    <row r="408" spans="2:2" ht="15.75" customHeight="1" x14ac:dyDescent="0.25">
      <c r="B408" s="152"/>
    </row>
    <row r="409" spans="2:2" ht="15.75" customHeight="1" x14ac:dyDescent="0.25">
      <c r="B409" s="152"/>
    </row>
    <row r="410" spans="2:2" ht="15.75" customHeight="1" x14ac:dyDescent="0.25">
      <c r="B410" s="152"/>
    </row>
    <row r="411" spans="2:2" ht="15.75" customHeight="1" x14ac:dyDescent="0.25">
      <c r="B411" s="152"/>
    </row>
    <row r="412" spans="2:2" ht="15.75" customHeight="1" x14ac:dyDescent="0.25">
      <c r="B412" s="152"/>
    </row>
    <row r="413" spans="2:2" ht="15.75" customHeight="1" x14ac:dyDescent="0.25">
      <c r="B413" s="152"/>
    </row>
    <row r="414" spans="2:2" ht="15.75" customHeight="1" x14ac:dyDescent="0.25">
      <c r="B414" s="152"/>
    </row>
    <row r="415" spans="2:2" ht="15.75" customHeight="1" x14ac:dyDescent="0.25">
      <c r="B415" s="152"/>
    </row>
    <row r="416" spans="2:2" ht="15.75" customHeight="1" x14ac:dyDescent="0.25">
      <c r="B416" s="152"/>
    </row>
    <row r="417" spans="2:2" ht="15.75" customHeight="1" x14ac:dyDescent="0.25">
      <c r="B417" s="152"/>
    </row>
    <row r="418" spans="2:2" ht="15.75" customHeight="1" x14ac:dyDescent="0.25">
      <c r="B418" s="152"/>
    </row>
    <row r="419" spans="2:2" ht="15.75" customHeight="1" x14ac:dyDescent="0.25">
      <c r="B419" s="152"/>
    </row>
    <row r="420" spans="2:2" ht="15.75" customHeight="1" x14ac:dyDescent="0.25">
      <c r="B420" s="152"/>
    </row>
    <row r="421" spans="2:2" ht="15.75" customHeight="1" x14ac:dyDescent="0.25">
      <c r="B421" s="152"/>
    </row>
    <row r="422" spans="2:2" ht="15.75" customHeight="1" x14ac:dyDescent="0.25">
      <c r="B422" s="152"/>
    </row>
    <row r="423" spans="2:2" ht="15.75" customHeight="1" x14ac:dyDescent="0.25">
      <c r="B423" s="152"/>
    </row>
    <row r="424" spans="2:2" ht="15.75" customHeight="1" x14ac:dyDescent="0.25">
      <c r="B424" s="152"/>
    </row>
    <row r="425" spans="2:2" ht="15.75" customHeight="1" x14ac:dyDescent="0.25">
      <c r="B425" s="152"/>
    </row>
    <row r="426" spans="2:2" ht="15.75" customHeight="1" x14ac:dyDescent="0.25">
      <c r="B426" s="152"/>
    </row>
    <row r="427" spans="2:2" ht="15.75" customHeight="1" x14ac:dyDescent="0.25">
      <c r="B427" s="152"/>
    </row>
    <row r="428" spans="2:2" ht="15.75" customHeight="1" x14ac:dyDescent="0.25">
      <c r="B428" s="152"/>
    </row>
    <row r="429" spans="2:2" ht="15.75" customHeight="1" x14ac:dyDescent="0.25">
      <c r="B429" s="152"/>
    </row>
    <row r="430" spans="2:2" ht="15.75" customHeight="1" x14ac:dyDescent="0.25">
      <c r="B430" s="152"/>
    </row>
    <row r="431" spans="2:2" ht="15.75" customHeight="1" x14ac:dyDescent="0.25">
      <c r="B431" s="152"/>
    </row>
    <row r="432" spans="2:2" ht="15.75" customHeight="1" x14ac:dyDescent="0.25">
      <c r="B432" s="152"/>
    </row>
    <row r="433" spans="2:2" ht="15.75" customHeight="1" x14ac:dyDescent="0.25">
      <c r="B433" s="152"/>
    </row>
    <row r="434" spans="2:2" ht="15.75" customHeight="1" x14ac:dyDescent="0.25">
      <c r="B434" s="152"/>
    </row>
    <row r="435" spans="2:2" ht="15.75" customHeight="1" x14ac:dyDescent="0.25">
      <c r="B435" s="152"/>
    </row>
    <row r="436" spans="2:2" ht="15.75" customHeight="1" x14ac:dyDescent="0.25">
      <c r="B436" s="152"/>
    </row>
    <row r="437" spans="2:2" ht="15.75" customHeight="1" x14ac:dyDescent="0.25">
      <c r="B437" s="152"/>
    </row>
    <row r="438" spans="2:2" ht="15.75" customHeight="1" x14ac:dyDescent="0.25">
      <c r="B438" s="152"/>
    </row>
    <row r="439" spans="2:2" ht="15.75" customHeight="1" x14ac:dyDescent="0.25">
      <c r="B439" s="152"/>
    </row>
    <row r="440" spans="2:2" ht="15.75" customHeight="1" x14ac:dyDescent="0.25">
      <c r="B440" s="152"/>
    </row>
    <row r="441" spans="2:2" ht="15.75" customHeight="1" x14ac:dyDescent="0.25">
      <c r="B441" s="152"/>
    </row>
    <row r="442" spans="2:2" ht="15.75" customHeight="1" x14ac:dyDescent="0.25">
      <c r="B442" s="152"/>
    </row>
    <row r="443" spans="2:2" ht="15.75" customHeight="1" x14ac:dyDescent="0.25">
      <c r="B443" s="152"/>
    </row>
    <row r="444" spans="2:2" ht="15.75" customHeight="1" x14ac:dyDescent="0.25">
      <c r="B444" s="152"/>
    </row>
    <row r="445" spans="2:2" ht="15.75" customHeight="1" x14ac:dyDescent="0.25">
      <c r="B445" s="152"/>
    </row>
    <row r="446" spans="2:2" ht="15.75" customHeight="1" x14ac:dyDescent="0.25">
      <c r="B446" s="152"/>
    </row>
    <row r="447" spans="2:2" ht="15.75" customHeight="1" x14ac:dyDescent="0.25">
      <c r="B447" s="152"/>
    </row>
    <row r="448" spans="2:2" ht="15.75" customHeight="1" x14ac:dyDescent="0.25">
      <c r="B448" s="152"/>
    </row>
    <row r="449" spans="2:2" ht="15.75" customHeight="1" x14ac:dyDescent="0.25">
      <c r="B449" s="152"/>
    </row>
    <row r="450" spans="2:2" ht="15.75" customHeight="1" x14ac:dyDescent="0.25">
      <c r="B450" s="152"/>
    </row>
    <row r="451" spans="2:2" ht="15.75" customHeight="1" x14ac:dyDescent="0.25">
      <c r="B451" s="152"/>
    </row>
    <row r="452" spans="2:2" ht="15.75" customHeight="1" x14ac:dyDescent="0.25">
      <c r="B452" s="152"/>
    </row>
    <row r="453" spans="2:2" ht="15.75" customHeight="1" x14ac:dyDescent="0.25">
      <c r="B453" s="152"/>
    </row>
    <row r="454" spans="2:2" ht="15.75" customHeight="1" x14ac:dyDescent="0.25">
      <c r="B454" s="152"/>
    </row>
    <row r="455" spans="2:2" ht="15.75" customHeight="1" x14ac:dyDescent="0.25">
      <c r="B455" s="152"/>
    </row>
    <row r="456" spans="2:2" ht="15.75" customHeight="1" x14ac:dyDescent="0.25">
      <c r="B456" s="152"/>
    </row>
    <row r="457" spans="2:2" ht="15.75" customHeight="1" x14ac:dyDescent="0.25">
      <c r="B457" s="152"/>
    </row>
    <row r="458" spans="2:2" ht="15.75" customHeight="1" x14ac:dyDescent="0.25">
      <c r="B458" s="152"/>
    </row>
    <row r="459" spans="2:2" ht="15.75" customHeight="1" x14ac:dyDescent="0.25">
      <c r="B459" s="152"/>
    </row>
    <row r="460" spans="2:2" ht="15.75" customHeight="1" x14ac:dyDescent="0.25">
      <c r="B460" s="152"/>
    </row>
    <row r="461" spans="2:2" ht="15.75" customHeight="1" x14ac:dyDescent="0.25">
      <c r="B461" s="152"/>
    </row>
    <row r="462" spans="2:2" ht="15.75" customHeight="1" x14ac:dyDescent="0.25">
      <c r="B462" s="152"/>
    </row>
    <row r="463" spans="2:2" ht="15.75" customHeight="1" x14ac:dyDescent="0.25">
      <c r="B463" s="152"/>
    </row>
    <row r="464" spans="2:2" ht="15.75" customHeight="1" x14ac:dyDescent="0.25">
      <c r="B464" s="152"/>
    </row>
    <row r="465" spans="2:2" ht="15.75" customHeight="1" x14ac:dyDescent="0.25">
      <c r="B465" s="152"/>
    </row>
    <row r="466" spans="2:2" ht="15.75" customHeight="1" x14ac:dyDescent="0.25">
      <c r="B466" s="152"/>
    </row>
    <row r="467" spans="2:2" ht="15.75" customHeight="1" x14ac:dyDescent="0.25">
      <c r="B467" s="152"/>
    </row>
    <row r="468" spans="2:2" ht="15.75" customHeight="1" x14ac:dyDescent="0.25">
      <c r="B468" s="152"/>
    </row>
    <row r="469" spans="2:2" ht="15.75" customHeight="1" x14ac:dyDescent="0.25">
      <c r="B469" s="152"/>
    </row>
    <row r="470" spans="2:2" ht="15.75" customHeight="1" x14ac:dyDescent="0.25">
      <c r="B470" s="152"/>
    </row>
    <row r="471" spans="2:2" ht="15.75" customHeight="1" x14ac:dyDescent="0.25">
      <c r="B471" s="152"/>
    </row>
    <row r="472" spans="2:2" ht="15.75" customHeight="1" x14ac:dyDescent="0.25">
      <c r="B472" s="152"/>
    </row>
    <row r="473" spans="2:2" ht="15.75" customHeight="1" x14ac:dyDescent="0.25">
      <c r="B473" s="152"/>
    </row>
    <row r="474" spans="2:2" ht="15.75" customHeight="1" x14ac:dyDescent="0.25">
      <c r="B474" s="152"/>
    </row>
    <row r="475" spans="2:2" ht="15.75" customHeight="1" x14ac:dyDescent="0.25">
      <c r="B475" s="152"/>
    </row>
    <row r="476" spans="2:2" ht="15.75" customHeight="1" x14ac:dyDescent="0.25">
      <c r="B476" s="152"/>
    </row>
    <row r="477" spans="2:2" ht="15.75" customHeight="1" x14ac:dyDescent="0.25">
      <c r="B477" s="152"/>
    </row>
    <row r="478" spans="2:2" ht="15.75" customHeight="1" x14ac:dyDescent="0.25">
      <c r="B478" s="152"/>
    </row>
    <row r="479" spans="2:2" ht="15.75" customHeight="1" x14ac:dyDescent="0.25">
      <c r="B479" s="152"/>
    </row>
    <row r="480" spans="2:2" ht="15.75" customHeight="1" x14ac:dyDescent="0.25">
      <c r="B480" s="152"/>
    </row>
    <row r="481" spans="2:2" ht="15.75" customHeight="1" x14ac:dyDescent="0.25">
      <c r="B481" s="152"/>
    </row>
    <row r="482" spans="2:2" ht="15.75" customHeight="1" x14ac:dyDescent="0.25">
      <c r="B482" s="152"/>
    </row>
    <row r="483" spans="2:2" ht="15.75" customHeight="1" x14ac:dyDescent="0.25">
      <c r="B483" s="152"/>
    </row>
    <row r="484" spans="2:2" ht="15.75" customHeight="1" x14ac:dyDescent="0.25">
      <c r="B484" s="152"/>
    </row>
    <row r="485" spans="2:2" ht="15.75" customHeight="1" x14ac:dyDescent="0.25">
      <c r="B485" s="152"/>
    </row>
    <row r="486" spans="2:2" ht="15.75" customHeight="1" x14ac:dyDescent="0.25">
      <c r="B486" s="152"/>
    </row>
    <row r="487" spans="2:2" ht="15.75" customHeight="1" x14ac:dyDescent="0.25">
      <c r="B487" s="152"/>
    </row>
    <row r="488" spans="2:2" ht="15.75" customHeight="1" x14ac:dyDescent="0.25">
      <c r="B488" s="152"/>
    </row>
    <row r="489" spans="2:2" ht="15.75" customHeight="1" x14ac:dyDescent="0.25">
      <c r="B489" s="152"/>
    </row>
    <row r="490" spans="2:2" ht="15.75" customHeight="1" x14ac:dyDescent="0.25">
      <c r="B490" s="152"/>
    </row>
    <row r="491" spans="2:2" ht="15.75" customHeight="1" x14ac:dyDescent="0.25">
      <c r="B491" s="152"/>
    </row>
    <row r="492" spans="2:2" ht="15.75" customHeight="1" x14ac:dyDescent="0.25">
      <c r="B492" s="152"/>
    </row>
    <row r="493" spans="2:2" ht="15.75" customHeight="1" x14ac:dyDescent="0.25">
      <c r="B493" s="152"/>
    </row>
    <row r="494" spans="2:2" ht="15.75" customHeight="1" x14ac:dyDescent="0.25">
      <c r="B494" s="152"/>
    </row>
    <row r="495" spans="2:2" ht="15.75" customHeight="1" x14ac:dyDescent="0.25">
      <c r="B495" s="152"/>
    </row>
    <row r="496" spans="2:2" ht="15.75" customHeight="1" x14ac:dyDescent="0.25">
      <c r="B496" s="152"/>
    </row>
    <row r="497" spans="2:2" ht="15.75" customHeight="1" x14ac:dyDescent="0.25">
      <c r="B497" s="152"/>
    </row>
    <row r="498" spans="2:2" ht="15.75" customHeight="1" x14ac:dyDescent="0.25">
      <c r="B498" s="152"/>
    </row>
    <row r="499" spans="2:2" ht="15.75" customHeight="1" x14ac:dyDescent="0.25">
      <c r="B499" s="152"/>
    </row>
    <row r="500" spans="2:2" ht="15.75" customHeight="1" x14ac:dyDescent="0.25">
      <c r="B500" s="152"/>
    </row>
    <row r="501" spans="2:2" ht="15.75" customHeight="1" x14ac:dyDescent="0.25">
      <c r="B501" s="152"/>
    </row>
    <row r="502" spans="2:2" ht="15.75" customHeight="1" x14ac:dyDescent="0.25">
      <c r="B502" s="152"/>
    </row>
    <row r="503" spans="2:2" ht="15.75" customHeight="1" x14ac:dyDescent="0.25">
      <c r="B503" s="152"/>
    </row>
    <row r="504" spans="2:2" ht="15.75" customHeight="1" x14ac:dyDescent="0.25">
      <c r="B504" s="152"/>
    </row>
    <row r="505" spans="2:2" ht="15.75" customHeight="1" x14ac:dyDescent="0.25">
      <c r="B505" s="152"/>
    </row>
    <row r="506" spans="2:2" ht="15.75" customHeight="1" x14ac:dyDescent="0.25">
      <c r="B506" s="152"/>
    </row>
    <row r="507" spans="2:2" ht="15.75" customHeight="1" x14ac:dyDescent="0.25">
      <c r="B507" s="152"/>
    </row>
    <row r="508" spans="2:2" ht="15.75" customHeight="1" x14ac:dyDescent="0.25">
      <c r="B508" s="152"/>
    </row>
    <row r="509" spans="2:2" ht="15.75" customHeight="1" x14ac:dyDescent="0.25">
      <c r="B509" s="152"/>
    </row>
    <row r="510" spans="2:2" ht="15.75" customHeight="1" x14ac:dyDescent="0.25">
      <c r="B510" s="152"/>
    </row>
    <row r="511" spans="2:2" ht="15.75" customHeight="1" x14ac:dyDescent="0.25">
      <c r="B511" s="152"/>
    </row>
    <row r="512" spans="2:2" ht="15.75" customHeight="1" x14ac:dyDescent="0.25">
      <c r="B512" s="152"/>
    </row>
    <row r="513" spans="2:2" ht="15.75" customHeight="1" x14ac:dyDescent="0.25">
      <c r="B513" s="152"/>
    </row>
    <row r="514" spans="2:2" ht="15.75" customHeight="1" x14ac:dyDescent="0.25">
      <c r="B514" s="152"/>
    </row>
    <row r="515" spans="2:2" ht="15.75" customHeight="1" x14ac:dyDescent="0.25">
      <c r="B515" s="152"/>
    </row>
    <row r="516" spans="2:2" ht="15.75" customHeight="1" x14ac:dyDescent="0.25">
      <c r="B516" s="152"/>
    </row>
    <row r="517" spans="2:2" ht="15.75" customHeight="1" x14ac:dyDescent="0.25">
      <c r="B517" s="152"/>
    </row>
    <row r="518" spans="2:2" ht="15.75" customHeight="1" x14ac:dyDescent="0.25">
      <c r="B518" s="152"/>
    </row>
    <row r="519" spans="2:2" ht="15.75" customHeight="1" x14ac:dyDescent="0.25">
      <c r="B519" s="152"/>
    </row>
    <row r="520" spans="2:2" ht="15.75" customHeight="1" x14ac:dyDescent="0.25">
      <c r="B520" s="152"/>
    </row>
    <row r="521" spans="2:2" ht="15.75" customHeight="1" x14ac:dyDescent="0.25">
      <c r="B521" s="152"/>
    </row>
    <row r="522" spans="2:2" ht="15.75" customHeight="1" x14ac:dyDescent="0.25">
      <c r="B522" s="152"/>
    </row>
    <row r="523" spans="2:2" ht="15.75" customHeight="1" x14ac:dyDescent="0.25">
      <c r="B523" s="152"/>
    </row>
    <row r="524" spans="2:2" ht="15.75" customHeight="1" x14ac:dyDescent="0.25">
      <c r="B524" s="152"/>
    </row>
    <row r="525" spans="2:2" ht="15.75" customHeight="1" x14ac:dyDescent="0.25">
      <c r="B525" s="152"/>
    </row>
    <row r="526" spans="2:2" ht="15.75" customHeight="1" x14ac:dyDescent="0.25">
      <c r="B526" s="152"/>
    </row>
    <row r="527" spans="2:2" ht="15.75" customHeight="1" x14ac:dyDescent="0.25">
      <c r="B527" s="152"/>
    </row>
    <row r="528" spans="2:2" ht="15.75" customHeight="1" x14ac:dyDescent="0.25">
      <c r="B528" s="152"/>
    </row>
    <row r="529" spans="2:2" ht="15.75" customHeight="1" x14ac:dyDescent="0.25">
      <c r="B529" s="152"/>
    </row>
    <row r="530" spans="2:2" ht="15.75" customHeight="1" x14ac:dyDescent="0.25">
      <c r="B530" s="152"/>
    </row>
    <row r="531" spans="2:2" ht="15.75" customHeight="1" x14ac:dyDescent="0.25">
      <c r="B531" s="152"/>
    </row>
    <row r="532" spans="2:2" ht="15.75" customHeight="1" x14ac:dyDescent="0.25">
      <c r="B532" s="152"/>
    </row>
    <row r="533" spans="2:2" ht="15.75" customHeight="1" x14ac:dyDescent="0.25">
      <c r="B533" s="152"/>
    </row>
    <row r="534" spans="2:2" ht="15.75" customHeight="1" x14ac:dyDescent="0.25">
      <c r="B534" s="152"/>
    </row>
    <row r="535" spans="2:2" ht="15.75" customHeight="1" x14ac:dyDescent="0.25">
      <c r="B535" s="152"/>
    </row>
    <row r="536" spans="2:2" ht="15.75" customHeight="1" x14ac:dyDescent="0.25">
      <c r="B536" s="152"/>
    </row>
    <row r="537" spans="2:2" ht="15.75" customHeight="1" x14ac:dyDescent="0.25">
      <c r="B537" s="152"/>
    </row>
    <row r="538" spans="2:2" ht="15.75" customHeight="1" x14ac:dyDescent="0.25">
      <c r="B538" s="152"/>
    </row>
    <row r="539" spans="2:2" ht="15.75" customHeight="1" x14ac:dyDescent="0.25">
      <c r="B539" s="152"/>
    </row>
    <row r="540" spans="2:2" ht="15.75" customHeight="1" x14ac:dyDescent="0.25">
      <c r="B540" s="152"/>
    </row>
    <row r="541" spans="2:2" ht="15.75" customHeight="1" x14ac:dyDescent="0.25">
      <c r="B541" s="152"/>
    </row>
    <row r="542" spans="2:2" ht="15.75" customHeight="1" x14ac:dyDescent="0.25">
      <c r="B542" s="152"/>
    </row>
    <row r="543" spans="2:2" ht="15.75" customHeight="1" x14ac:dyDescent="0.25">
      <c r="B543" s="152"/>
    </row>
    <row r="544" spans="2:2" ht="15.75" customHeight="1" x14ac:dyDescent="0.25">
      <c r="B544" s="152"/>
    </row>
    <row r="545" spans="2:2" ht="15.75" customHeight="1" x14ac:dyDescent="0.25">
      <c r="B545" s="152"/>
    </row>
    <row r="546" spans="2:2" ht="15.75" customHeight="1" x14ac:dyDescent="0.25">
      <c r="B546" s="152"/>
    </row>
    <row r="547" spans="2:2" ht="15.75" customHeight="1" x14ac:dyDescent="0.25">
      <c r="B547" s="152"/>
    </row>
    <row r="548" spans="2:2" ht="15.75" customHeight="1" x14ac:dyDescent="0.25">
      <c r="B548" s="152"/>
    </row>
    <row r="549" spans="2:2" ht="15.75" customHeight="1" x14ac:dyDescent="0.25">
      <c r="B549" s="152"/>
    </row>
    <row r="550" spans="2:2" ht="15.75" customHeight="1" x14ac:dyDescent="0.25">
      <c r="B550" s="152"/>
    </row>
    <row r="551" spans="2:2" ht="15.75" customHeight="1" x14ac:dyDescent="0.25">
      <c r="B551" s="152"/>
    </row>
    <row r="552" spans="2:2" ht="15.75" customHeight="1" x14ac:dyDescent="0.25">
      <c r="B552" s="152"/>
    </row>
    <row r="553" spans="2:2" ht="15.75" customHeight="1" x14ac:dyDescent="0.25">
      <c r="B553" s="152"/>
    </row>
    <row r="554" spans="2:2" ht="15.75" customHeight="1" x14ac:dyDescent="0.25">
      <c r="B554" s="152"/>
    </row>
    <row r="555" spans="2:2" ht="15.75" customHeight="1" x14ac:dyDescent="0.25">
      <c r="B555" s="152"/>
    </row>
    <row r="556" spans="2:2" ht="15.75" customHeight="1" x14ac:dyDescent="0.25">
      <c r="B556" s="152"/>
    </row>
    <row r="557" spans="2:2" ht="15.75" customHeight="1" x14ac:dyDescent="0.25">
      <c r="B557" s="152"/>
    </row>
    <row r="558" spans="2:2" ht="15.75" customHeight="1" x14ac:dyDescent="0.25">
      <c r="B558" s="152"/>
    </row>
    <row r="559" spans="2:2" ht="15.75" customHeight="1" x14ac:dyDescent="0.25">
      <c r="B559" s="152"/>
    </row>
    <row r="560" spans="2:2" ht="15.75" customHeight="1" x14ac:dyDescent="0.25">
      <c r="B560" s="152"/>
    </row>
    <row r="561" spans="2:2" ht="15.75" customHeight="1" x14ac:dyDescent="0.25">
      <c r="B561" s="152"/>
    </row>
    <row r="562" spans="2:2" ht="15.75" customHeight="1" x14ac:dyDescent="0.25">
      <c r="B562" s="152"/>
    </row>
    <row r="563" spans="2:2" ht="15.75" customHeight="1" x14ac:dyDescent="0.25">
      <c r="B563" s="152"/>
    </row>
    <row r="564" spans="2:2" ht="15.75" customHeight="1" x14ac:dyDescent="0.25">
      <c r="B564" s="152"/>
    </row>
    <row r="565" spans="2:2" ht="15.75" customHeight="1" x14ac:dyDescent="0.25">
      <c r="B565" s="152"/>
    </row>
    <row r="566" spans="2:2" ht="15.75" customHeight="1" x14ac:dyDescent="0.25">
      <c r="B566" s="152"/>
    </row>
    <row r="567" spans="2:2" ht="15.75" customHeight="1" x14ac:dyDescent="0.25">
      <c r="B567" s="152"/>
    </row>
    <row r="568" spans="2:2" ht="15.75" customHeight="1" x14ac:dyDescent="0.25">
      <c r="B568" s="152"/>
    </row>
    <row r="569" spans="2:2" ht="15.75" customHeight="1" x14ac:dyDescent="0.25">
      <c r="B569" s="152"/>
    </row>
    <row r="570" spans="2:2" ht="15.75" customHeight="1" x14ac:dyDescent="0.25">
      <c r="B570" s="152"/>
    </row>
    <row r="571" spans="2:2" ht="15.75" customHeight="1" x14ac:dyDescent="0.25">
      <c r="B571" s="152"/>
    </row>
    <row r="572" spans="2:2" ht="15.75" customHeight="1" x14ac:dyDescent="0.25">
      <c r="B572" s="152"/>
    </row>
    <row r="573" spans="2:2" ht="15.75" customHeight="1" x14ac:dyDescent="0.25">
      <c r="B573" s="152"/>
    </row>
    <row r="574" spans="2:2" ht="15.75" customHeight="1" x14ac:dyDescent="0.25">
      <c r="B574" s="152"/>
    </row>
    <row r="575" spans="2:2" ht="15.75" customHeight="1" x14ac:dyDescent="0.25">
      <c r="B575" s="152"/>
    </row>
    <row r="576" spans="2:2" ht="15.75" customHeight="1" x14ac:dyDescent="0.25">
      <c r="B576" s="152"/>
    </row>
    <row r="577" spans="2:2" ht="15.75" customHeight="1" x14ac:dyDescent="0.25">
      <c r="B577" s="152"/>
    </row>
    <row r="578" spans="2:2" ht="15.75" customHeight="1" x14ac:dyDescent="0.25">
      <c r="B578" s="152"/>
    </row>
    <row r="579" spans="2:2" ht="15.75" customHeight="1" x14ac:dyDescent="0.25">
      <c r="B579" s="152"/>
    </row>
    <row r="580" spans="2:2" ht="15.75" customHeight="1" x14ac:dyDescent="0.25">
      <c r="B580" s="152"/>
    </row>
    <row r="581" spans="2:2" ht="15.75" customHeight="1" x14ac:dyDescent="0.25">
      <c r="B581" s="152"/>
    </row>
    <row r="582" spans="2:2" ht="15.75" customHeight="1" x14ac:dyDescent="0.25">
      <c r="B582" s="152"/>
    </row>
    <row r="583" spans="2:2" ht="15.75" customHeight="1" x14ac:dyDescent="0.25">
      <c r="B583" s="152"/>
    </row>
    <row r="584" spans="2:2" ht="15.75" customHeight="1" x14ac:dyDescent="0.25">
      <c r="B584" s="152"/>
    </row>
    <row r="585" spans="2:2" ht="15.75" customHeight="1" x14ac:dyDescent="0.25">
      <c r="B585" s="152"/>
    </row>
    <row r="586" spans="2:2" ht="15.75" customHeight="1" x14ac:dyDescent="0.25">
      <c r="B586" s="152"/>
    </row>
    <row r="587" spans="2:2" ht="15.75" customHeight="1" x14ac:dyDescent="0.25">
      <c r="B587" s="152"/>
    </row>
    <row r="588" spans="2:2" ht="15.75" customHeight="1" x14ac:dyDescent="0.25">
      <c r="B588" s="152"/>
    </row>
    <row r="589" spans="2:2" ht="15.75" customHeight="1" x14ac:dyDescent="0.25">
      <c r="B589" s="152"/>
    </row>
    <row r="590" spans="2:2" ht="15.75" customHeight="1" x14ac:dyDescent="0.25">
      <c r="B590" s="152"/>
    </row>
    <row r="591" spans="2:2" ht="15.75" customHeight="1" x14ac:dyDescent="0.25">
      <c r="B591" s="152"/>
    </row>
    <row r="592" spans="2:2" ht="15.75" customHeight="1" x14ac:dyDescent="0.25">
      <c r="B592" s="152"/>
    </row>
    <row r="593" spans="2:2" ht="15.75" customHeight="1" x14ac:dyDescent="0.25">
      <c r="B593" s="152"/>
    </row>
    <row r="594" spans="2:2" ht="15.75" customHeight="1" x14ac:dyDescent="0.25">
      <c r="B594" s="152"/>
    </row>
    <row r="595" spans="2:2" ht="15.75" customHeight="1" x14ac:dyDescent="0.25">
      <c r="B595" s="152"/>
    </row>
    <row r="596" spans="2:2" ht="15.75" customHeight="1" x14ac:dyDescent="0.25">
      <c r="B596" s="152"/>
    </row>
    <row r="597" spans="2:2" ht="15.75" customHeight="1" x14ac:dyDescent="0.25">
      <c r="B597" s="152"/>
    </row>
    <row r="598" spans="2:2" ht="15.75" customHeight="1" x14ac:dyDescent="0.25">
      <c r="B598" s="152"/>
    </row>
    <row r="599" spans="2:2" ht="15.75" customHeight="1" x14ac:dyDescent="0.25">
      <c r="B599" s="152"/>
    </row>
    <row r="600" spans="2:2" ht="15.75" customHeight="1" x14ac:dyDescent="0.25">
      <c r="B600" s="152"/>
    </row>
    <row r="601" spans="2:2" ht="15.75" customHeight="1" x14ac:dyDescent="0.25">
      <c r="B601" s="152"/>
    </row>
    <row r="602" spans="2:2" ht="15.75" customHeight="1" x14ac:dyDescent="0.25">
      <c r="B602" s="152"/>
    </row>
    <row r="603" spans="2:2" ht="15.75" customHeight="1" x14ac:dyDescent="0.25">
      <c r="B603" s="152"/>
    </row>
    <row r="604" spans="2:2" ht="15.75" customHeight="1" x14ac:dyDescent="0.25">
      <c r="B604" s="152"/>
    </row>
    <row r="605" spans="2:2" ht="15.75" customHeight="1" x14ac:dyDescent="0.25">
      <c r="B605" s="152"/>
    </row>
    <row r="606" spans="2:2" ht="15.75" customHeight="1" x14ac:dyDescent="0.25">
      <c r="B606" s="152"/>
    </row>
    <row r="607" spans="2:2" ht="15.75" customHeight="1" x14ac:dyDescent="0.25">
      <c r="B607" s="152"/>
    </row>
    <row r="608" spans="2:2" ht="15.75" customHeight="1" x14ac:dyDescent="0.25">
      <c r="B608" s="152"/>
    </row>
    <row r="609" spans="2:2" ht="15.75" customHeight="1" x14ac:dyDescent="0.25">
      <c r="B609" s="152"/>
    </row>
    <row r="610" spans="2:2" ht="15.75" customHeight="1" x14ac:dyDescent="0.25">
      <c r="B610" s="152"/>
    </row>
    <row r="611" spans="2:2" ht="15.75" customHeight="1" x14ac:dyDescent="0.25">
      <c r="B611" s="152"/>
    </row>
    <row r="612" spans="2:2" ht="15.75" customHeight="1" x14ac:dyDescent="0.25">
      <c r="B612" s="152"/>
    </row>
    <row r="613" spans="2:2" ht="15.75" customHeight="1" x14ac:dyDescent="0.25">
      <c r="B613" s="152"/>
    </row>
    <row r="614" spans="2:2" ht="15.75" customHeight="1" x14ac:dyDescent="0.25">
      <c r="B614" s="152"/>
    </row>
    <row r="615" spans="2:2" ht="15.75" customHeight="1" x14ac:dyDescent="0.25">
      <c r="B615" s="152"/>
    </row>
    <row r="616" spans="2:2" ht="15.75" customHeight="1" x14ac:dyDescent="0.25">
      <c r="B616" s="152"/>
    </row>
    <row r="617" spans="2:2" ht="15.75" customHeight="1" x14ac:dyDescent="0.25">
      <c r="B617" s="152"/>
    </row>
    <row r="618" spans="2:2" ht="15.75" customHeight="1" x14ac:dyDescent="0.25">
      <c r="B618" s="152"/>
    </row>
    <row r="619" spans="2:2" ht="15.75" customHeight="1" x14ac:dyDescent="0.25">
      <c r="B619" s="152"/>
    </row>
    <row r="620" spans="2:2" ht="15.75" customHeight="1" x14ac:dyDescent="0.25">
      <c r="B620" s="152"/>
    </row>
    <row r="621" spans="2:2" ht="15.75" customHeight="1" x14ac:dyDescent="0.25">
      <c r="B621" s="152"/>
    </row>
    <row r="622" spans="2:2" ht="15.75" customHeight="1" x14ac:dyDescent="0.25">
      <c r="B622" s="152"/>
    </row>
    <row r="623" spans="2:2" ht="15.75" customHeight="1" x14ac:dyDescent="0.25">
      <c r="B623" s="152"/>
    </row>
    <row r="624" spans="2:2" ht="15.75" customHeight="1" x14ac:dyDescent="0.25">
      <c r="B624" s="152"/>
    </row>
    <row r="625" spans="2:2" ht="15.75" customHeight="1" x14ac:dyDescent="0.25">
      <c r="B625" s="152"/>
    </row>
    <row r="626" spans="2:2" ht="15.75" customHeight="1" x14ac:dyDescent="0.25">
      <c r="B626" s="152"/>
    </row>
    <row r="627" spans="2:2" ht="15.75" customHeight="1" x14ac:dyDescent="0.25">
      <c r="B627" s="152"/>
    </row>
    <row r="628" spans="2:2" ht="15.75" customHeight="1" x14ac:dyDescent="0.25">
      <c r="B628" s="152"/>
    </row>
    <row r="629" spans="2:2" ht="15.75" customHeight="1" x14ac:dyDescent="0.25">
      <c r="B629" s="152"/>
    </row>
    <row r="630" spans="2:2" ht="15.75" customHeight="1" x14ac:dyDescent="0.25">
      <c r="B630" s="152"/>
    </row>
    <row r="631" spans="2:2" ht="15.75" customHeight="1" x14ac:dyDescent="0.25">
      <c r="B631" s="152"/>
    </row>
    <row r="632" spans="2:2" ht="15.75" customHeight="1" x14ac:dyDescent="0.25">
      <c r="B632" s="152"/>
    </row>
    <row r="633" spans="2:2" ht="15.75" customHeight="1" x14ac:dyDescent="0.25">
      <c r="B633" s="152"/>
    </row>
    <row r="634" spans="2:2" ht="15.75" customHeight="1" x14ac:dyDescent="0.25">
      <c r="B634" s="152"/>
    </row>
    <row r="635" spans="2:2" ht="15.75" customHeight="1" x14ac:dyDescent="0.25">
      <c r="B635" s="152"/>
    </row>
    <row r="636" spans="2:2" ht="15.75" customHeight="1" x14ac:dyDescent="0.25">
      <c r="B636" s="152"/>
    </row>
    <row r="637" spans="2:2" ht="15.75" customHeight="1" x14ac:dyDescent="0.25">
      <c r="B637" s="152"/>
    </row>
    <row r="638" spans="2:2" ht="15.75" customHeight="1" x14ac:dyDescent="0.25">
      <c r="B638" s="152"/>
    </row>
    <row r="639" spans="2:2" ht="15.75" customHeight="1" x14ac:dyDescent="0.25">
      <c r="B639" s="152"/>
    </row>
    <row r="640" spans="2:2" ht="15.75" customHeight="1" x14ac:dyDescent="0.25">
      <c r="B640" s="152"/>
    </row>
    <row r="641" spans="2:2" ht="15.75" customHeight="1" x14ac:dyDescent="0.25">
      <c r="B641" s="152"/>
    </row>
    <row r="642" spans="2:2" ht="15.75" customHeight="1" x14ac:dyDescent="0.25">
      <c r="B642" s="152"/>
    </row>
    <row r="643" spans="2:2" ht="15.75" customHeight="1" x14ac:dyDescent="0.25">
      <c r="B643" s="152"/>
    </row>
    <row r="644" spans="2:2" ht="15.75" customHeight="1" x14ac:dyDescent="0.25">
      <c r="B644" s="152"/>
    </row>
    <row r="645" spans="2:2" ht="15.75" customHeight="1" x14ac:dyDescent="0.25">
      <c r="B645" s="152"/>
    </row>
    <row r="646" spans="2:2" ht="15.75" customHeight="1" x14ac:dyDescent="0.25">
      <c r="B646" s="152"/>
    </row>
    <row r="647" spans="2:2" ht="15.75" customHeight="1" x14ac:dyDescent="0.25">
      <c r="B647" s="152"/>
    </row>
    <row r="648" spans="2:2" ht="15.75" customHeight="1" x14ac:dyDescent="0.25">
      <c r="B648" s="152"/>
    </row>
    <row r="649" spans="2:2" ht="15.75" customHeight="1" x14ac:dyDescent="0.25">
      <c r="B649" s="152"/>
    </row>
    <row r="650" spans="2:2" ht="15.75" customHeight="1" x14ac:dyDescent="0.25">
      <c r="B650" s="152"/>
    </row>
    <row r="651" spans="2:2" ht="15.75" customHeight="1" x14ac:dyDescent="0.25">
      <c r="B651" s="152"/>
    </row>
    <row r="652" spans="2:2" ht="15.75" customHeight="1" x14ac:dyDescent="0.25">
      <c r="B652" s="152"/>
    </row>
    <row r="653" spans="2:2" ht="15.75" customHeight="1" x14ac:dyDescent="0.25">
      <c r="B653" s="152"/>
    </row>
    <row r="654" spans="2:2" ht="15.75" customHeight="1" x14ac:dyDescent="0.25">
      <c r="B654" s="152"/>
    </row>
    <row r="655" spans="2:2" ht="15.75" customHeight="1" x14ac:dyDescent="0.25">
      <c r="B655" s="152"/>
    </row>
    <row r="656" spans="2:2" ht="15.75" customHeight="1" x14ac:dyDescent="0.25">
      <c r="B656" s="152"/>
    </row>
    <row r="657" spans="2:2" ht="15.75" customHeight="1" x14ac:dyDescent="0.25">
      <c r="B657" s="152"/>
    </row>
    <row r="658" spans="2:2" ht="15.75" customHeight="1" x14ac:dyDescent="0.25">
      <c r="B658" s="152"/>
    </row>
    <row r="659" spans="2:2" ht="15.75" customHeight="1" x14ac:dyDescent="0.25">
      <c r="B659" s="152"/>
    </row>
    <row r="660" spans="2:2" ht="15.75" customHeight="1" x14ac:dyDescent="0.25">
      <c r="B660" s="152"/>
    </row>
    <row r="661" spans="2:2" ht="15.75" customHeight="1" x14ac:dyDescent="0.25">
      <c r="B661" s="152"/>
    </row>
    <row r="662" spans="2:2" ht="15.75" customHeight="1" x14ac:dyDescent="0.25">
      <c r="B662" s="152"/>
    </row>
    <row r="663" spans="2:2" ht="15.75" customHeight="1" x14ac:dyDescent="0.25">
      <c r="B663" s="152"/>
    </row>
    <row r="664" spans="2:2" ht="15.75" customHeight="1" x14ac:dyDescent="0.25">
      <c r="B664" s="152"/>
    </row>
    <row r="665" spans="2:2" ht="15.75" customHeight="1" x14ac:dyDescent="0.25">
      <c r="B665" s="152"/>
    </row>
    <row r="666" spans="2:2" ht="15.75" customHeight="1" x14ac:dyDescent="0.25">
      <c r="B666" s="152"/>
    </row>
    <row r="667" spans="2:2" ht="15.75" customHeight="1" x14ac:dyDescent="0.25">
      <c r="B667" s="152"/>
    </row>
    <row r="668" spans="2:2" ht="15.75" customHeight="1" x14ac:dyDescent="0.25">
      <c r="B668" s="152"/>
    </row>
    <row r="669" spans="2:2" ht="15.75" customHeight="1" x14ac:dyDescent="0.25">
      <c r="B669" s="152"/>
    </row>
    <row r="670" spans="2:2" ht="15.75" customHeight="1" x14ac:dyDescent="0.25">
      <c r="B670" s="152"/>
    </row>
    <row r="671" spans="2:2" ht="15.75" customHeight="1" x14ac:dyDescent="0.25">
      <c r="B671" s="152"/>
    </row>
    <row r="672" spans="2:2" ht="15.75" customHeight="1" x14ac:dyDescent="0.25">
      <c r="B672" s="152"/>
    </row>
    <row r="673" spans="2:2" ht="15.75" customHeight="1" x14ac:dyDescent="0.25">
      <c r="B673" s="152"/>
    </row>
    <row r="674" spans="2:2" ht="15.75" customHeight="1" x14ac:dyDescent="0.25">
      <c r="B674" s="152"/>
    </row>
    <row r="675" spans="2:2" ht="15.75" customHeight="1" x14ac:dyDescent="0.25">
      <c r="B675" s="152"/>
    </row>
    <row r="676" spans="2:2" ht="15.75" customHeight="1" x14ac:dyDescent="0.25">
      <c r="B676" s="152"/>
    </row>
    <row r="677" spans="2:2" ht="15.75" customHeight="1" x14ac:dyDescent="0.25">
      <c r="B677" s="152"/>
    </row>
    <row r="678" spans="2:2" ht="15.75" customHeight="1" x14ac:dyDescent="0.25">
      <c r="B678" s="152"/>
    </row>
    <row r="679" spans="2:2" ht="15.75" customHeight="1" x14ac:dyDescent="0.25">
      <c r="B679" s="152"/>
    </row>
    <row r="680" spans="2:2" ht="15.75" customHeight="1" x14ac:dyDescent="0.25">
      <c r="B680" s="152"/>
    </row>
    <row r="681" spans="2:2" ht="15.75" customHeight="1" x14ac:dyDescent="0.25">
      <c r="B681" s="152"/>
    </row>
    <row r="682" spans="2:2" ht="15.75" customHeight="1" x14ac:dyDescent="0.25">
      <c r="B682" s="152"/>
    </row>
    <row r="683" spans="2:2" ht="15.75" customHeight="1" x14ac:dyDescent="0.25">
      <c r="B683" s="152"/>
    </row>
    <row r="684" spans="2:2" ht="15.75" customHeight="1" x14ac:dyDescent="0.25">
      <c r="B684" s="152"/>
    </row>
    <row r="685" spans="2:2" ht="15.75" customHeight="1" x14ac:dyDescent="0.25">
      <c r="B685" s="152"/>
    </row>
    <row r="686" spans="2:2" ht="15.75" customHeight="1" x14ac:dyDescent="0.25">
      <c r="B686" s="152"/>
    </row>
    <row r="687" spans="2:2" ht="15.75" customHeight="1" x14ac:dyDescent="0.25">
      <c r="B687" s="152"/>
    </row>
    <row r="688" spans="2:2" ht="15.75" customHeight="1" x14ac:dyDescent="0.25">
      <c r="B688" s="152"/>
    </row>
    <row r="689" spans="2:2" ht="15.75" customHeight="1" x14ac:dyDescent="0.25">
      <c r="B689" s="152"/>
    </row>
    <row r="690" spans="2:2" ht="15.75" customHeight="1" x14ac:dyDescent="0.25">
      <c r="B690" s="152"/>
    </row>
    <row r="691" spans="2:2" ht="15.75" customHeight="1" x14ac:dyDescent="0.25">
      <c r="B691" s="152"/>
    </row>
    <row r="692" spans="2:2" ht="15.75" customHeight="1" x14ac:dyDescent="0.25">
      <c r="B692" s="152"/>
    </row>
    <row r="693" spans="2:2" ht="15.75" customHeight="1" x14ac:dyDescent="0.25">
      <c r="B693" s="152"/>
    </row>
    <row r="694" spans="2:2" ht="15.75" customHeight="1" x14ac:dyDescent="0.25">
      <c r="B694" s="152"/>
    </row>
    <row r="695" spans="2:2" ht="15.75" customHeight="1" x14ac:dyDescent="0.25">
      <c r="B695" s="152"/>
    </row>
    <row r="696" spans="2:2" ht="15.75" customHeight="1" x14ac:dyDescent="0.25">
      <c r="B696" s="152"/>
    </row>
    <row r="697" spans="2:2" ht="15.75" customHeight="1" x14ac:dyDescent="0.25">
      <c r="B697" s="152"/>
    </row>
    <row r="698" spans="2:2" ht="15.75" customHeight="1" x14ac:dyDescent="0.25">
      <c r="B698" s="152"/>
    </row>
    <row r="699" spans="2:2" ht="15.75" customHeight="1" x14ac:dyDescent="0.25">
      <c r="B699" s="152"/>
    </row>
    <row r="700" spans="2:2" ht="15.75" customHeight="1" x14ac:dyDescent="0.25">
      <c r="B700" s="152"/>
    </row>
    <row r="701" spans="2:2" ht="15.75" customHeight="1" x14ac:dyDescent="0.25">
      <c r="B701" s="152"/>
    </row>
    <row r="702" spans="2:2" ht="15.75" customHeight="1" x14ac:dyDescent="0.25">
      <c r="B702" s="152"/>
    </row>
    <row r="703" spans="2:2" ht="15.75" customHeight="1" x14ac:dyDescent="0.25">
      <c r="B703" s="152"/>
    </row>
    <row r="704" spans="2:2" ht="15.75" customHeight="1" x14ac:dyDescent="0.25">
      <c r="B704" s="152"/>
    </row>
    <row r="705" spans="2:2" ht="15.75" customHeight="1" x14ac:dyDescent="0.25">
      <c r="B705" s="152"/>
    </row>
    <row r="706" spans="2:2" ht="15.75" customHeight="1" x14ac:dyDescent="0.25">
      <c r="B706" s="152"/>
    </row>
    <row r="707" spans="2:2" ht="15.75" customHeight="1" x14ac:dyDescent="0.25">
      <c r="B707" s="152"/>
    </row>
    <row r="708" spans="2:2" ht="15.75" customHeight="1" x14ac:dyDescent="0.25">
      <c r="B708" s="152"/>
    </row>
    <row r="709" spans="2:2" ht="15.75" customHeight="1" x14ac:dyDescent="0.25">
      <c r="B709" s="152"/>
    </row>
    <row r="710" spans="2:2" ht="15.75" customHeight="1" x14ac:dyDescent="0.25">
      <c r="B710" s="152"/>
    </row>
    <row r="711" spans="2:2" ht="15.75" customHeight="1" x14ac:dyDescent="0.25">
      <c r="B711" s="152"/>
    </row>
    <row r="712" spans="2:2" ht="15.75" customHeight="1" x14ac:dyDescent="0.25">
      <c r="B712" s="152"/>
    </row>
    <row r="713" spans="2:2" ht="15.75" customHeight="1" x14ac:dyDescent="0.25">
      <c r="B713" s="152"/>
    </row>
    <row r="714" spans="2:2" ht="15.75" customHeight="1" x14ac:dyDescent="0.25">
      <c r="B714" s="152"/>
    </row>
    <row r="715" spans="2:2" ht="15.75" customHeight="1" x14ac:dyDescent="0.25">
      <c r="B715" s="152"/>
    </row>
    <row r="716" spans="2:2" ht="15.75" customHeight="1" x14ac:dyDescent="0.25">
      <c r="B716" s="152"/>
    </row>
    <row r="717" spans="2:2" ht="15.75" customHeight="1" x14ac:dyDescent="0.25">
      <c r="B717" s="152"/>
    </row>
    <row r="718" spans="2:2" ht="15.75" customHeight="1" x14ac:dyDescent="0.25">
      <c r="B718" s="152"/>
    </row>
    <row r="719" spans="2:2" ht="15.75" customHeight="1" x14ac:dyDescent="0.25">
      <c r="B719" s="152"/>
    </row>
    <row r="720" spans="2:2" ht="15.75" customHeight="1" x14ac:dyDescent="0.25">
      <c r="B720" s="152"/>
    </row>
    <row r="721" spans="2:2" ht="15.75" customHeight="1" x14ac:dyDescent="0.25">
      <c r="B721" s="152"/>
    </row>
    <row r="722" spans="2:2" ht="15.75" customHeight="1" x14ac:dyDescent="0.25">
      <c r="B722" s="152"/>
    </row>
    <row r="723" spans="2:2" ht="15.75" customHeight="1" x14ac:dyDescent="0.25">
      <c r="B723" s="152"/>
    </row>
    <row r="724" spans="2:2" ht="15.75" customHeight="1" x14ac:dyDescent="0.25">
      <c r="B724" s="152"/>
    </row>
    <row r="725" spans="2:2" ht="15.75" customHeight="1" x14ac:dyDescent="0.25">
      <c r="B725" s="152"/>
    </row>
    <row r="726" spans="2:2" ht="15.75" customHeight="1" x14ac:dyDescent="0.25">
      <c r="B726" s="152"/>
    </row>
    <row r="727" spans="2:2" ht="15.75" customHeight="1" x14ac:dyDescent="0.25">
      <c r="B727" s="152"/>
    </row>
    <row r="728" spans="2:2" ht="15.75" customHeight="1" x14ac:dyDescent="0.25">
      <c r="B728" s="152"/>
    </row>
    <row r="729" spans="2:2" ht="15.75" customHeight="1" x14ac:dyDescent="0.25">
      <c r="B729" s="152"/>
    </row>
    <row r="730" spans="2:2" ht="15.75" customHeight="1" x14ac:dyDescent="0.25">
      <c r="B730" s="152"/>
    </row>
    <row r="731" spans="2:2" ht="15.75" customHeight="1" x14ac:dyDescent="0.25">
      <c r="B731" s="152"/>
    </row>
    <row r="732" spans="2:2" ht="15.75" customHeight="1" x14ac:dyDescent="0.25">
      <c r="B732" s="152"/>
    </row>
    <row r="733" spans="2:2" ht="15.75" customHeight="1" x14ac:dyDescent="0.25">
      <c r="B733" s="152"/>
    </row>
    <row r="734" spans="2:2" ht="15.75" customHeight="1" x14ac:dyDescent="0.25">
      <c r="B734" s="152"/>
    </row>
    <row r="735" spans="2:2" ht="15.75" customHeight="1" x14ac:dyDescent="0.25">
      <c r="B735" s="152"/>
    </row>
    <row r="736" spans="2:2" ht="15.75" customHeight="1" x14ac:dyDescent="0.25">
      <c r="B736" s="152"/>
    </row>
    <row r="737" spans="2:2" ht="15.75" customHeight="1" x14ac:dyDescent="0.25">
      <c r="B737" s="152"/>
    </row>
    <row r="738" spans="2:2" ht="15.75" customHeight="1" x14ac:dyDescent="0.25">
      <c r="B738" s="152"/>
    </row>
    <row r="739" spans="2:2" ht="15.75" customHeight="1" x14ac:dyDescent="0.25">
      <c r="B739" s="152"/>
    </row>
    <row r="740" spans="2:2" ht="15.75" customHeight="1" x14ac:dyDescent="0.25">
      <c r="B740" s="152"/>
    </row>
    <row r="741" spans="2:2" ht="15.75" customHeight="1" x14ac:dyDescent="0.25">
      <c r="B741" s="152"/>
    </row>
    <row r="742" spans="2:2" ht="15.75" customHeight="1" x14ac:dyDescent="0.25">
      <c r="B742" s="152"/>
    </row>
    <row r="743" spans="2:2" ht="15.75" customHeight="1" x14ac:dyDescent="0.25">
      <c r="B743" s="152"/>
    </row>
    <row r="744" spans="2:2" ht="15.75" customHeight="1" x14ac:dyDescent="0.25">
      <c r="B744" s="152"/>
    </row>
    <row r="745" spans="2:2" ht="15.75" customHeight="1" x14ac:dyDescent="0.25">
      <c r="B745" s="152"/>
    </row>
    <row r="746" spans="2:2" ht="15.75" customHeight="1" x14ac:dyDescent="0.25">
      <c r="B746" s="152"/>
    </row>
    <row r="747" spans="2:2" ht="15.75" customHeight="1" x14ac:dyDescent="0.25">
      <c r="B747" s="152"/>
    </row>
    <row r="748" spans="2:2" ht="15.75" customHeight="1" x14ac:dyDescent="0.25">
      <c r="B748" s="152"/>
    </row>
    <row r="749" spans="2:2" ht="15.75" customHeight="1" x14ac:dyDescent="0.25">
      <c r="B749" s="152"/>
    </row>
    <row r="750" spans="2:2" ht="15.75" customHeight="1" x14ac:dyDescent="0.25">
      <c r="B750" s="152"/>
    </row>
    <row r="751" spans="2:2" ht="15.75" customHeight="1" x14ac:dyDescent="0.25">
      <c r="B751" s="152"/>
    </row>
    <row r="752" spans="2:2" ht="15.75" customHeight="1" x14ac:dyDescent="0.25">
      <c r="B752" s="152"/>
    </row>
    <row r="753" spans="2:2" ht="15.75" customHeight="1" x14ac:dyDescent="0.25">
      <c r="B753" s="152"/>
    </row>
    <row r="754" spans="2:2" ht="15.75" customHeight="1" x14ac:dyDescent="0.25">
      <c r="B754" s="152"/>
    </row>
    <row r="755" spans="2:2" ht="15.75" customHeight="1" x14ac:dyDescent="0.25">
      <c r="B755" s="152"/>
    </row>
    <row r="756" spans="2:2" ht="15.75" customHeight="1" x14ac:dyDescent="0.25">
      <c r="B756" s="152"/>
    </row>
    <row r="757" spans="2:2" ht="15.75" customHeight="1" x14ac:dyDescent="0.25">
      <c r="B757" s="152"/>
    </row>
    <row r="758" spans="2:2" ht="15.75" customHeight="1" x14ac:dyDescent="0.25">
      <c r="B758" s="152"/>
    </row>
    <row r="759" spans="2:2" ht="15.75" customHeight="1" x14ac:dyDescent="0.25">
      <c r="B759" s="152"/>
    </row>
    <row r="760" spans="2:2" ht="15.75" customHeight="1" x14ac:dyDescent="0.25">
      <c r="B760" s="152"/>
    </row>
    <row r="761" spans="2:2" ht="15.75" customHeight="1" x14ac:dyDescent="0.25">
      <c r="B761" s="152"/>
    </row>
    <row r="762" spans="2:2" ht="15.75" customHeight="1" x14ac:dyDescent="0.25">
      <c r="B762" s="152"/>
    </row>
    <row r="763" spans="2:2" ht="15.75" customHeight="1" x14ac:dyDescent="0.25">
      <c r="B763" s="152"/>
    </row>
    <row r="764" spans="2:2" ht="15.75" customHeight="1" x14ac:dyDescent="0.25">
      <c r="B764" s="152"/>
    </row>
    <row r="765" spans="2:2" ht="15.75" customHeight="1" x14ac:dyDescent="0.25">
      <c r="B765" s="152"/>
    </row>
    <row r="766" spans="2:2" ht="15.75" customHeight="1" x14ac:dyDescent="0.25">
      <c r="B766" s="152"/>
    </row>
    <row r="767" spans="2:2" ht="15.75" customHeight="1" x14ac:dyDescent="0.25">
      <c r="B767" s="152"/>
    </row>
    <row r="768" spans="2:2" ht="15.75" customHeight="1" x14ac:dyDescent="0.25">
      <c r="B768" s="152"/>
    </row>
    <row r="769" spans="2:2" ht="15.75" customHeight="1" x14ac:dyDescent="0.25">
      <c r="B769" s="152"/>
    </row>
    <row r="770" spans="2:2" ht="15.75" customHeight="1" x14ac:dyDescent="0.25">
      <c r="B770" s="152"/>
    </row>
    <row r="771" spans="2:2" ht="15.75" customHeight="1" x14ac:dyDescent="0.25">
      <c r="B771" s="152"/>
    </row>
    <row r="772" spans="2:2" ht="15.75" customHeight="1" x14ac:dyDescent="0.25">
      <c r="B772" s="152"/>
    </row>
    <row r="773" spans="2:2" ht="15.75" customHeight="1" x14ac:dyDescent="0.25">
      <c r="B773" s="152"/>
    </row>
    <row r="774" spans="2:2" ht="15.75" customHeight="1" x14ac:dyDescent="0.25">
      <c r="B774" s="152"/>
    </row>
    <row r="775" spans="2:2" ht="15.75" customHeight="1" x14ac:dyDescent="0.25">
      <c r="B775" s="152"/>
    </row>
    <row r="776" spans="2:2" ht="15.75" customHeight="1" x14ac:dyDescent="0.25">
      <c r="B776" s="152"/>
    </row>
    <row r="777" spans="2:2" ht="15.75" customHeight="1" x14ac:dyDescent="0.25">
      <c r="B777" s="152"/>
    </row>
    <row r="778" spans="2:2" ht="15.75" customHeight="1" x14ac:dyDescent="0.25">
      <c r="B778" s="152"/>
    </row>
    <row r="779" spans="2:2" ht="15.75" customHeight="1" x14ac:dyDescent="0.25">
      <c r="B779" s="152"/>
    </row>
    <row r="780" spans="2:2" ht="15.75" customHeight="1" x14ac:dyDescent="0.25">
      <c r="B780" s="152"/>
    </row>
    <row r="781" spans="2:2" ht="15.75" customHeight="1" x14ac:dyDescent="0.25">
      <c r="B781" s="152"/>
    </row>
    <row r="782" spans="2:2" ht="15.75" customHeight="1" x14ac:dyDescent="0.25">
      <c r="B782" s="152"/>
    </row>
    <row r="783" spans="2:2" ht="15.75" customHeight="1" x14ac:dyDescent="0.25">
      <c r="B783" s="152"/>
    </row>
    <row r="784" spans="2:2" ht="15.75" customHeight="1" x14ac:dyDescent="0.25">
      <c r="B784" s="152"/>
    </row>
    <row r="785" spans="2:2" ht="15.75" customHeight="1" x14ac:dyDescent="0.25">
      <c r="B785" s="152"/>
    </row>
    <row r="786" spans="2:2" ht="15.75" customHeight="1" x14ac:dyDescent="0.25">
      <c r="B786" s="152"/>
    </row>
    <row r="787" spans="2:2" ht="15.75" customHeight="1" x14ac:dyDescent="0.25">
      <c r="B787" s="152"/>
    </row>
    <row r="788" spans="2:2" ht="15.75" customHeight="1" x14ac:dyDescent="0.25">
      <c r="B788" s="152"/>
    </row>
    <row r="789" spans="2:2" ht="15.75" customHeight="1" x14ac:dyDescent="0.25">
      <c r="B789" s="152"/>
    </row>
    <row r="790" spans="2:2" ht="15.75" customHeight="1" x14ac:dyDescent="0.25">
      <c r="B790" s="152"/>
    </row>
    <row r="791" spans="2:2" ht="15.75" customHeight="1" x14ac:dyDescent="0.25">
      <c r="B791" s="152"/>
    </row>
    <row r="792" spans="2:2" ht="15.75" customHeight="1" x14ac:dyDescent="0.25">
      <c r="B792" s="152"/>
    </row>
    <row r="793" spans="2:2" ht="15.75" customHeight="1" x14ac:dyDescent="0.25">
      <c r="B793" s="152"/>
    </row>
    <row r="794" spans="2:2" ht="15.75" customHeight="1" x14ac:dyDescent="0.25">
      <c r="B794" s="152"/>
    </row>
    <row r="795" spans="2:2" ht="15.75" customHeight="1" x14ac:dyDescent="0.25">
      <c r="B795" s="152"/>
    </row>
    <row r="796" spans="2:2" ht="15.75" customHeight="1" x14ac:dyDescent="0.25">
      <c r="B796" s="152"/>
    </row>
    <row r="797" spans="2:2" ht="15.75" customHeight="1" x14ac:dyDescent="0.25">
      <c r="B797" s="152"/>
    </row>
    <row r="798" spans="2:2" ht="15.75" customHeight="1" x14ac:dyDescent="0.25">
      <c r="B798" s="152"/>
    </row>
    <row r="799" spans="2:2" ht="15.75" customHeight="1" x14ac:dyDescent="0.25">
      <c r="B799" s="152"/>
    </row>
    <row r="800" spans="2:2" ht="15.75" customHeight="1" x14ac:dyDescent="0.25">
      <c r="B800" s="152"/>
    </row>
    <row r="801" spans="2:2" ht="15.75" customHeight="1" x14ac:dyDescent="0.25">
      <c r="B801" s="152"/>
    </row>
    <row r="802" spans="2:2" ht="15.75" customHeight="1" x14ac:dyDescent="0.25">
      <c r="B802" s="152"/>
    </row>
    <row r="803" spans="2:2" ht="15.75" customHeight="1" x14ac:dyDescent="0.25">
      <c r="B803" s="152"/>
    </row>
    <row r="804" spans="2:2" ht="15.75" customHeight="1" x14ac:dyDescent="0.25">
      <c r="B804" s="152"/>
    </row>
    <row r="805" spans="2:2" ht="15.75" customHeight="1" x14ac:dyDescent="0.25">
      <c r="B805" s="152"/>
    </row>
    <row r="806" spans="2:2" ht="15.75" customHeight="1" x14ac:dyDescent="0.25">
      <c r="B806" s="152"/>
    </row>
    <row r="807" spans="2:2" ht="15.75" customHeight="1" x14ac:dyDescent="0.25">
      <c r="B807" s="152"/>
    </row>
    <row r="808" spans="2:2" ht="15.75" customHeight="1" x14ac:dyDescent="0.25">
      <c r="B808" s="152"/>
    </row>
    <row r="809" spans="2:2" ht="15.75" customHeight="1" x14ac:dyDescent="0.25">
      <c r="B809" s="152"/>
    </row>
    <row r="810" spans="2:2" ht="15.75" customHeight="1" x14ac:dyDescent="0.25">
      <c r="B810" s="152"/>
    </row>
    <row r="811" spans="2:2" ht="15.75" customHeight="1" x14ac:dyDescent="0.25">
      <c r="B811" s="152"/>
    </row>
    <row r="812" spans="2:2" ht="15.75" customHeight="1" x14ac:dyDescent="0.25">
      <c r="B812" s="152"/>
    </row>
    <row r="813" spans="2:2" ht="15.75" customHeight="1" x14ac:dyDescent="0.25">
      <c r="B813" s="152"/>
    </row>
    <row r="814" spans="2:2" ht="15.75" customHeight="1" x14ac:dyDescent="0.25">
      <c r="B814" s="152"/>
    </row>
    <row r="815" spans="2:2" ht="15.75" customHeight="1" x14ac:dyDescent="0.25">
      <c r="B815" s="152"/>
    </row>
    <row r="816" spans="2:2" ht="15.75" customHeight="1" x14ac:dyDescent="0.25">
      <c r="B816" s="152"/>
    </row>
    <row r="817" spans="2:2" ht="15.75" customHeight="1" x14ac:dyDescent="0.25">
      <c r="B817" s="152"/>
    </row>
    <row r="818" spans="2:2" ht="15.75" customHeight="1" x14ac:dyDescent="0.25">
      <c r="B818" s="152"/>
    </row>
    <row r="819" spans="2:2" ht="15.75" customHeight="1" x14ac:dyDescent="0.25">
      <c r="B819" s="152"/>
    </row>
    <row r="820" spans="2:2" ht="15.75" customHeight="1" x14ac:dyDescent="0.25">
      <c r="B820" s="152"/>
    </row>
    <row r="821" spans="2:2" ht="15.75" customHeight="1" x14ac:dyDescent="0.25">
      <c r="B821" s="152"/>
    </row>
    <row r="822" spans="2:2" ht="15.75" customHeight="1" x14ac:dyDescent="0.25">
      <c r="B822" s="152"/>
    </row>
    <row r="823" spans="2:2" ht="15.75" customHeight="1" x14ac:dyDescent="0.25">
      <c r="B823" s="152"/>
    </row>
    <row r="824" spans="2:2" ht="15.75" customHeight="1" x14ac:dyDescent="0.25">
      <c r="B824" s="152"/>
    </row>
    <row r="825" spans="2:2" ht="15.75" customHeight="1" x14ac:dyDescent="0.25">
      <c r="B825" s="152"/>
    </row>
    <row r="826" spans="2:2" ht="15.75" customHeight="1" x14ac:dyDescent="0.25">
      <c r="B826" s="152"/>
    </row>
    <row r="827" spans="2:2" ht="15.75" customHeight="1" x14ac:dyDescent="0.25">
      <c r="B827" s="152"/>
    </row>
    <row r="828" spans="2:2" ht="15.75" customHeight="1" x14ac:dyDescent="0.25">
      <c r="B828" s="152"/>
    </row>
    <row r="829" spans="2:2" ht="15.75" customHeight="1" x14ac:dyDescent="0.25">
      <c r="B829" s="152"/>
    </row>
    <row r="830" spans="2:2" ht="15.75" customHeight="1" x14ac:dyDescent="0.25">
      <c r="B830" s="152"/>
    </row>
    <row r="831" spans="2:2" ht="15.75" customHeight="1" x14ac:dyDescent="0.25">
      <c r="B831" s="152"/>
    </row>
    <row r="832" spans="2:2" ht="15.75" customHeight="1" x14ac:dyDescent="0.25">
      <c r="B832" s="152"/>
    </row>
    <row r="833" spans="2:2" ht="15.75" customHeight="1" x14ac:dyDescent="0.25">
      <c r="B833" s="152"/>
    </row>
    <row r="834" spans="2:2" ht="15.75" customHeight="1" x14ac:dyDescent="0.25">
      <c r="B834" s="152"/>
    </row>
    <row r="835" spans="2:2" ht="15.75" customHeight="1" x14ac:dyDescent="0.25">
      <c r="B835" s="152"/>
    </row>
    <row r="836" spans="2:2" ht="15.75" customHeight="1" x14ac:dyDescent="0.25">
      <c r="B836" s="152"/>
    </row>
    <row r="837" spans="2:2" ht="15.75" customHeight="1" x14ac:dyDescent="0.25">
      <c r="B837" s="152"/>
    </row>
    <row r="838" spans="2:2" ht="15.75" customHeight="1" x14ac:dyDescent="0.25">
      <c r="B838" s="152"/>
    </row>
    <row r="839" spans="2:2" ht="15.75" customHeight="1" x14ac:dyDescent="0.25">
      <c r="B839" s="152"/>
    </row>
    <row r="840" spans="2:2" ht="15.75" customHeight="1" x14ac:dyDescent="0.25">
      <c r="B840" s="152"/>
    </row>
    <row r="841" spans="2:2" ht="15.75" customHeight="1" x14ac:dyDescent="0.25">
      <c r="B841" s="152"/>
    </row>
    <row r="842" spans="2:2" ht="15.75" customHeight="1" x14ac:dyDescent="0.25">
      <c r="B842" s="152"/>
    </row>
    <row r="843" spans="2:2" ht="15.75" customHeight="1" x14ac:dyDescent="0.25">
      <c r="B843" s="152"/>
    </row>
    <row r="844" spans="2:2" ht="15.75" customHeight="1" x14ac:dyDescent="0.25">
      <c r="B844" s="152"/>
    </row>
    <row r="845" spans="2:2" ht="15.75" customHeight="1" x14ac:dyDescent="0.25">
      <c r="B845" s="152"/>
    </row>
    <row r="846" spans="2:2" ht="15.75" customHeight="1" x14ac:dyDescent="0.25">
      <c r="B846" s="152"/>
    </row>
    <row r="847" spans="2:2" ht="15.75" customHeight="1" x14ac:dyDescent="0.25">
      <c r="B847" s="152"/>
    </row>
    <row r="848" spans="2:2" ht="15.75" customHeight="1" x14ac:dyDescent="0.25">
      <c r="B848" s="152"/>
    </row>
    <row r="849" spans="2:2" ht="15.75" customHeight="1" x14ac:dyDescent="0.25">
      <c r="B849" s="152"/>
    </row>
    <row r="850" spans="2:2" ht="15.75" customHeight="1" x14ac:dyDescent="0.25">
      <c r="B850" s="152"/>
    </row>
    <row r="851" spans="2:2" ht="15.75" customHeight="1" x14ac:dyDescent="0.25">
      <c r="B851" s="152"/>
    </row>
    <row r="852" spans="2:2" ht="15.75" customHeight="1" x14ac:dyDescent="0.25">
      <c r="B852" s="152"/>
    </row>
    <row r="853" spans="2:2" ht="15.75" customHeight="1" x14ac:dyDescent="0.25">
      <c r="B853" s="152"/>
    </row>
    <row r="854" spans="2:2" ht="15.75" customHeight="1" x14ac:dyDescent="0.25">
      <c r="B854" s="152"/>
    </row>
    <row r="855" spans="2:2" ht="15.75" customHeight="1" x14ac:dyDescent="0.25">
      <c r="B855" s="152"/>
    </row>
    <row r="856" spans="2:2" ht="15.75" customHeight="1" x14ac:dyDescent="0.25">
      <c r="B856" s="152"/>
    </row>
    <row r="857" spans="2:2" ht="15.75" customHeight="1" x14ac:dyDescent="0.25">
      <c r="B857" s="152"/>
    </row>
    <row r="858" spans="2:2" ht="15.75" customHeight="1" x14ac:dyDescent="0.25">
      <c r="B858" s="152"/>
    </row>
    <row r="859" spans="2:2" ht="15.75" customHeight="1" x14ac:dyDescent="0.25">
      <c r="B859" s="152"/>
    </row>
    <row r="860" spans="2:2" ht="15.75" customHeight="1" x14ac:dyDescent="0.25">
      <c r="B860" s="152"/>
    </row>
    <row r="861" spans="2:2" ht="15.75" customHeight="1" x14ac:dyDescent="0.25">
      <c r="B861" s="152"/>
    </row>
    <row r="862" spans="2:2" ht="15.75" customHeight="1" x14ac:dyDescent="0.25">
      <c r="B862" s="152"/>
    </row>
    <row r="863" spans="2:2" ht="15.75" customHeight="1" x14ac:dyDescent="0.25">
      <c r="B863" s="152"/>
    </row>
    <row r="864" spans="2:2" ht="15.75" customHeight="1" x14ac:dyDescent="0.25">
      <c r="B864" s="152"/>
    </row>
    <row r="865" spans="2:2" ht="15.75" customHeight="1" x14ac:dyDescent="0.25">
      <c r="B865" s="152"/>
    </row>
    <row r="866" spans="2:2" ht="15.75" customHeight="1" x14ac:dyDescent="0.25">
      <c r="B866" s="152"/>
    </row>
    <row r="867" spans="2:2" ht="15.75" customHeight="1" x14ac:dyDescent="0.25">
      <c r="B867" s="152"/>
    </row>
    <row r="868" spans="2:2" ht="15.75" customHeight="1" x14ac:dyDescent="0.25">
      <c r="B868" s="152"/>
    </row>
    <row r="869" spans="2:2" ht="15.75" customHeight="1" x14ac:dyDescent="0.25">
      <c r="B869" s="152"/>
    </row>
    <row r="870" spans="2:2" ht="15.75" customHeight="1" x14ac:dyDescent="0.25">
      <c r="B870" s="152"/>
    </row>
    <row r="871" spans="2:2" ht="15.75" customHeight="1" x14ac:dyDescent="0.25">
      <c r="B871" s="152"/>
    </row>
    <row r="872" spans="2:2" ht="15.75" customHeight="1" x14ac:dyDescent="0.25">
      <c r="B872" s="152"/>
    </row>
    <row r="873" spans="2:2" ht="15.75" customHeight="1" x14ac:dyDescent="0.25">
      <c r="B873" s="152"/>
    </row>
    <row r="874" spans="2:2" ht="15.75" customHeight="1" x14ac:dyDescent="0.25">
      <c r="B874" s="152"/>
    </row>
    <row r="875" spans="2:2" ht="15.75" customHeight="1" x14ac:dyDescent="0.25">
      <c r="B875" s="152"/>
    </row>
    <row r="876" spans="2:2" ht="15.75" customHeight="1" x14ac:dyDescent="0.25">
      <c r="B876" s="152"/>
    </row>
    <row r="877" spans="2:2" ht="15.75" customHeight="1" x14ac:dyDescent="0.25">
      <c r="B877" s="152"/>
    </row>
    <row r="878" spans="2:2" ht="15.75" customHeight="1" x14ac:dyDescent="0.25">
      <c r="B878" s="152"/>
    </row>
    <row r="879" spans="2:2" ht="15.75" customHeight="1" x14ac:dyDescent="0.25">
      <c r="B879" s="152"/>
    </row>
    <row r="880" spans="2:2" ht="15.75" customHeight="1" x14ac:dyDescent="0.25">
      <c r="B880" s="152"/>
    </row>
    <row r="881" spans="2:2" ht="15.75" customHeight="1" x14ac:dyDescent="0.25">
      <c r="B881" s="152"/>
    </row>
    <row r="882" spans="2:2" ht="15.75" customHeight="1" x14ac:dyDescent="0.25">
      <c r="B882" s="152"/>
    </row>
    <row r="883" spans="2:2" ht="15.75" customHeight="1" x14ac:dyDescent="0.25">
      <c r="B883" s="152"/>
    </row>
    <row r="884" spans="2:2" ht="15.75" customHeight="1" x14ac:dyDescent="0.25">
      <c r="B884" s="152"/>
    </row>
    <row r="885" spans="2:2" ht="15.75" customHeight="1" x14ac:dyDescent="0.25">
      <c r="B885" s="152"/>
    </row>
    <row r="886" spans="2:2" ht="15.75" customHeight="1" x14ac:dyDescent="0.25">
      <c r="B886" s="152"/>
    </row>
    <row r="887" spans="2:2" ht="15.75" customHeight="1" x14ac:dyDescent="0.25">
      <c r="B887" s="152"/>
    </row>
    <row r="888" spans="2:2" ht="15.75" customHeight="1" x14ac:dyDescent="0.25">
      <c r="B888" s="152"/>
    </row>
    <row r="889" spans="2:2" ht="15.75" customHeight="1" x14ac:dyDescent="0.25">
      <c r="B889" s="152"/>
    </row>
    <row r="890" spans="2:2" ht="15.75" customHeight="1" x14ac:dyDescent="0.25">
      <c r="B890" s="152"/>
    </row>
    <row r="891" spans="2:2" ht="15.75" customHeight="1" x14ac:dyDescent="0.25">
      <c r="B891" s="152"/>
    </row>
    <row r="892" spans="2:2" ht="15.75" customHeight="1" x14ac:dyDescent="0.25">
      <c r="B892" s="152"/>
    </row>
    <row r="893" spans="2:2" ht="15.75" customHeight="1" x14ac:dyDescent="0.25">
      <c r="B893" s="152"/>
    </row>
    <row r="894" spans="2:2" ht="15.75" customHeight="1" x14ac:dyDescent="0.25">
      <c r="B894" s="152"/>
    </row>
    <row r="895" spans="2:2" ht="15.75" customHeight="1" x14ac:dyDescent="0.25">
      <c r="B895" s="152"/>
    </row>
    <row r="896" spans="2:2" ht="15.75" customHeight="1" x14ac:dyDescent="0.25">
      <c r="B896" s="152"/>
    </row>
    <row r="897" spans="2:2" ht="15.75" customHeight="1" x14ac:dyDescent="0.25">
      <c r="B897" s="152"/>
    </row>
    <row r="898" spans="2:2" ht="15.75" customHeight="1" x14ac:dyDescent="0.25">
      <c r="B898" s="152"/>
    </row>
    <row r="899" spans="2:2" ht="15.75" customHeight="1" x14ac:dyDescent="0.25">
      <c r="B899" s="152"/>
    </row>
    <row r="900" spans="2:2" ht="15.75" customHeight="1" x14ac:dyDescent="0.25">
      <c r="B900" s="152"/>
    </row>
    <row r="901" spans="2:2" ht="15.75" customHeight="1" x14ac:dyDescent="0.25">
      <c r="B901" s="152"/>
    </row>
    <row r="902" spans="2:2" ht="15.75" customHeight="1" x14ac:dyDescent="0.25">
      <c r="B902" s="152"/>
    </row>
    <row r="903" spans="2:2" ht="15.75" customHeight="1" x14ac:dyDescent="0.25">
      <c r="B903" s="152"/>
    </row>
    <row r="904" spans="2:2" ht="15.75" customHeight="1" x14ac:dyDescent="0.25">
      <c r="B904" s="152"/>
    </row>
    <row r="905" spans="2:2" ht="15.75" customHeight="1" x14ac:dyDescent="0.25">
      <c r="B905" s="152"/>
    </row>
    <row r="906" spans="2:2" ht="15.75" customHeight="1" x14ac:dyDescent="0.25">
      <c r="B906" s="152"/>
    </row>
    <row r="907" spans="2:2" ht="15.75" customHeight="1" x14ac:dyDescent="0.25">
      <c r="B907" s="152"/>
    </row>
    <row r="908" spans="2:2" ht="15.75" customHeight="1" x14ac:dyDescent="0.25">
      <c r="B908" s="152"/>
    </row>
    <row r="909" spans="2:2" ht="15.75" customHeight="1" x14ac:dyDescent="0.25">
      <c r="B909" s="152"/>
    </row>
    <row r="910" spans="2:2" ht="15.75" customHeight="1" x14ac:dyDescent="0.25">
      <c r="B910" s="152"/>
    </row>
    <row r="911" spans="2:2" ht="15.75" customHeight="1" x14ac:dyDescent="0.25">
      <c r="B911" s="152"/>
    </row>
    <row r="912" spans="2:2" ht="15.75" customHeight="1" x14ac:dyDescent="0.25">
      <c r="B912" s="152"/>
    </row>
    <row r="913" spans="2:2" ht="15.75" customHeight="1" x14ac:dyDescent="0.25">
      <c r="B913" s="152"/>
    </row>
    <row r="914" spans="2:2" ht="15.75" customHeight="1" x14ac:dyDescent="0.25">
      <c r="B914" s="152"/>
    </row>
    <row r="915" spans="2:2" ht="15.75" customHeight="1" x14ac:dyDescent="0.25">
      <c r="B915" s="152"/>
    </row>
    <row r="916" spans="2:2" ht="15.75" customHeight="1" x14ac:dyDescent="0.25">
      <c r="B916" s="152"/>
    </row>
    <row r="917" spans="2:2" ht="15.75" customHeight="1" x14ac:dyDescent="0.25">
      <c r="B917" s="152"/>
    </row>
    <row r="918" spans="2:2" ht="15.75" customHeight="1" x14ac:dyDescent="0.25">
      <c r="B918" s="152"/>
    </row>
    <row r="919" spans="2:2" ht="15.75" customHeight="1" x14ac:dyDescent="0.25">
      <c r="B919" s="152"/>
    </row>
    <row r="920" spans="2:2" ht="15.75" customHeight="1" x14ac:dyDescent="0.25">
      <c r="B920" s="152"/>
    </row>
    <row r="921" spans="2:2" ht="15.75" customHeight="1" x14ac:dyDescent="0.25">
      <c r="B921" s="152"/>
    </row>
    <row r="922" spans="2:2" ht="15.75" customHeight="1" x14ac:dyDescent="0.25">
      <c r="B922" s="152"/>
    </row>
    <row r="923" spans="2:2" ht="15.75" customHeight="1" x14ac:dyDescent="0.25">
      <c r="B923" s="152"/>
    </row>
    <row r="924" spans="2:2" ht="15.75" customHeight="1" x14ac:dyDescent="0.25">
      <c r="B924" s="152"/>
    </row>
    <row r="925" spans="2:2" ht="15.75" customHeight="1" x14ac:dyDescent="0.25">
      <c r="B925" s="152"/>
    </row>
    <row r="926" spans="2:2" ht="15.75" customHeight="1" x14ac:dyDescent="0.25">
      <c r="B926" s="152"/>
    </row>
    <row r="927" spans="2:2" ht="15.75" customHeight="1" x14ac:dyDescent="0.25">
      <c r="B927" s="152"/>
    </row>
    <row r="928" spans="2:2" ht="15.75" customHeight="1" x14ac:dyDescent="0.25">
      <c r="B928" s="152"/>
    </row>
    <row r="929" spans="2:2" ht="15.75" customHeight="1" x14ac:dyDescent="0.25">
      <c r="B929" s="152"/>
    </row>
    <row r="930" spans="2:2" ht="15.75" customHeight="1" x14ac:dyDescent="0.25">
      <c r="B930" s="152"/>
    </row>
    <row r="931" spans="2:2" ht="15.75" customHeight="1" x14ac:dyDescent="0.25">
      <c r="B931" s="152"/>
    </row>
    <row r="932" spans="2:2" ht="15.75" customHeight="1" x14ac:dyDescent="0.25">
      <c r="B932" s="152"/>
    </row>
    <row r="933" spans="2:2" ht="15.75" customHeight="1" x14ac:dyDescent="0.25">
      <c r="B933" s="152"/>
    </row>
    <row r="934" spans="2:2" ht="15.75" customHeight="1" x14ac:dyDescent="0.25">
      <c r="B934" s="152"/>
    </row>
    <row r="935" spans="2:2" ht="15.75" customHeight="1" x14ac:dyDescent="0.25">
      <c r="B935" s="152"/>
    </row>
    <row r="936" spans="2:2" ht="15.75" customHeight="1" x14ac:dyDescent="0.25">
      <c r="B936" s="152"/>
    </row>
    <row r="937" spans="2:2" ht="15.75" customHeight="1" x14ac:dyDescent="0.25">
      <c r="B937" s="152"/>
    </row>
    <row r="938" spans="2:2" ht="15.75" customHeight="1" x14ac:dyDescent="0.25">
      <c r="B938" s="152"/>
    </row>
    <row r="939" spans="2:2" ht="15.75" customHeight="1" x14ac:dyDescent="0.25">
      <c r="B939" s="152"/>
    </row>
    <row r="940" spans="2:2" ht="15.75" customHeight="1" x14ac:dyDescent="0.25">
      <c r="B940" s="152"/>
    </row>
    <row r="941" spans="2:2" ht="15.75" customHeight="1" x14ac:dyDescent="0.25">
      <c r="B941" s="152"/>
    </row>
    <row r="942" spans="2:2" ht="15.75" customHeight="1" x14ac:dyDescent="0.25">
      <c r="B942" s="152"/>
    </row>
    <row r="943" spans="2:2" ht="15.75" customHeight="1" x14ac:dyDescent="0.25">
      <c r="B943" s="152"/>
    </row>
    <row r="944" spans="2:2" ht="15.75" customHeight="1" x14ac:dyDescent="0.25">
      <c r="B944" s="152"/>
    </row>
    <row r="945" spans="2:2" ht="15.75" customHeight="1" x14ac:dyDescent="0.25">
      <c r="B945" s="152"/>
    </row>
    <row r="946" spans="2:2" ht="15.75" customHeight="1" x14ac:dyDescent="0.25">
      <c r="B946" s="152"/>
    </row>
    <row r="947" spans="2:2" ht="15.75" customHeight="1" x14ac:dyDescent="0.25">
      <c r="B947" s="152"/>
    </row>
    <row r="948" spans="2:2" ht="15.75" customHeight="1" x14ac:dyDescent="0.25">
      <c r="B948" s="152"/>
    </row>
    <row r="949" spans="2:2" ht="15.75" customHeight="1" x14ac:dyDescent="0.25">
      <c r="B949" s="152"/>
    </row>
    <row r="950" spans="2:2" ht="15.75" customHeight="1" x14ac:dyDescent="0.25">
      <c r="B950" s="152"/>
    </row>
    <row r="951" spans="2:2" ht="15.75" customHeight="1" x14ac:dyDescent="0.25">
      <c r="B951" s="152"/>
    </row>
    <row r="952" spans="2:2" ht="15.75" customHeight="1" x14ac:dyDescent="0.25">
      <c r="B952" s="152"/>
    </row>
    <row r="953" spans="2:2" ht="15.75" customHeight="1" x14ac:dyDescent="0.25">
      <c r="B953" s="152"/>
    </row>
    <row r="954" spans="2:2" ht="15.75" customHeight="1" x14ac:dyDescent="0.25">
      <c r="B954" s="152"/>
    </row>
    <row r="955" spans="2:2" ht="15.75" customHeight="1" x14ac:dyDescent="0.25">
      <c r="B955" s="152"/>
    </row>
    <row r="956" spans="2:2" ht="15.75" customHeight="1" x14ac:dyDescent="0.25">
      <c r="B956" s="152"/>
    </row>
    <row r="957" spans="2:2" ht="15.75" customHeight="1" x14ac:dyDescent="0.25">
      <c r="B957" s="152"/>
    </row>
    <row r="958" spans="2:2" ht="15.75" customHeight="1" x14ac:dyDescent="0.25">
      <c r="B958" s="152"/>
    </row>
    <row r="959" spans="2:2" ht="15.75" customHeight="1" x14ac:dyDescent="0.25">
      <c r="B959" s="152"/>
    </row>
    <row r="960" spans="2:2" ht="15.75" customHeight="1" x14ac:dyDescent="0.25">
      <c r="B960" s="152"/>
    </row>
    <row r="961" spans="2:2" ht="15.75" customHeight="1" x14ac:dyDescent="0.25">
      <c r="B961" s="152"/>
    </row>
    <row r="962" spans="2:2" ht="15.75" customHeight="1" x14ac:dyDescent="0.25">
      <c r="B962" s="152"/>
    </row>
    <row r="963" spans="2:2" ht="15.75" customHeight="1" x14ac:dyDescent="0.25">
      <c r="B963" s="152"/>
    </row>
    <row r="964" spans="2:2" ht="15.75" customHeight="1" x14ac:dyDescent="0.25">
      <c r="B964" s="152"/>
    </row>
    <row r="965" spans="2:2" ht="15.75" customHeight="1" x14ac:dyDescent="0.25">
      <c r="B965" s="152"/>
    </row>
    <row r="966" spans="2:2" ht="15.75" customHeight="1" x14ac:dyDescent="0.25">
      <c r="B966" s="152"/>
    </row>
    <row r="967" spans="2:2" ht="15.75" customHeight="1" x14ac:dyDescent="0.25">
      <c r="B967" s="152"/>
    </row>
    <row r="968" spans="2:2" ht="15.75" customHeight="1" x14ac:dyDescent="0.25">
      <c r="B968" s="152"/>
    </row>
    <row r="969" spans="2:2" ht="15.75" customHeight="1" x14ac:dyDescent="0.25">
      <c r="B969" s="152"/>
    </row>
    <row r="970" spans="2:2" ht="15.75" customHeight="1" x14ac:dyDescent="0.25">
      <c r="B970" s="152"/>
    </row>
    <row r="971" spans="2:2" ht="15.75" customHeight="1" x14ac:dyDescent="0.25">
      <c r="B971" s="152"/>
    </row>
    <row r="972" spans="2:2" ht="15.75" customHeight="1" x14ac:dyDescent="0.25">
      <c r="B972" s="152"/>
    </row>
    <row r="973" spans="2:2" ht="15.75" customHeight="1" x14ac:dyDescent="0.25">
      <c r="B973" s="152"/>
    </row>
    <row r="974" spans="2:2" ht="15.75" customHeight="1" x14ac:dyDescent="0.25">
      <c r="B974" s="152"/>
    </row>
    <row r="975" spans="2:2" ht="15.75" customHeight="1" x14ac:dyDescent="0.25">
      <c r="B975" s="152"/>
    </row>
    <row r="976" spans="2:2" ht="15.75" customHeight="1" x14ac:dyDescent="0.25">
      <c r="B976" s="152"/>
    </row>
    <row r="977" spans="2:2" ht="15.75" customHeight="1" x14ac:dyDescent="0.25">
      <c r="B977" s="152"/>
    </row>
    <row r="978" spans="2:2" ht="15.75" customHeight="1" x14ac:dyDescent="0.25">
      <c r="B978" s="152"/>
    </row>
    <row r="979" spans="2:2" ht="15.75" customHeight="1" x14ac:dyDescent="0.25">
      <c r="B979" s="152"/>
    </row>
    <row r="980" spans="2:2" ht="15.75" customHeight="1" x14ac:dyDescent="0.25">
      <c r="B980" s="152"/>
    </row>
    <row r="981" spans="2:2" ht="15.75" customHeight="1" x14ac:dyDescent="0.25">
      <c r="B981" s="152"/>
    </row>
    <row r="982" spans="2:2" ht="15.75" customHeight="1" x14ac:dyDescent="0.25">
      <c r="B982" s="152"/>
    </row>
    <row r="983" spans="2:2" ht="15.75" customHeight="1" x14ac:dyDescent="0.25">
      <c r="B983" s="152"/>
    </row>
    <row r="984" spans="2:2" ht="15.75" customHeight="1" x14ac:dyDescent="0.25">
      <c r="B984" s="152"/>
    </row>
    <row r="985" spans="2:2" ht="15.75" customHeight="1" x14ac:dyDescent="0.25">
      <c r="B985" s="152"/>
    </row>
    <row r="986" spans="2:2" ht="15.75" customHeight="1" x14ac:dyDescent="0.25">
      <c r="B986" s="152"/>
    </row>
    <row r="987" spans="2:2" ht="15.75" customHeight="1" x14ac:dyDescent="0.25">
      <c r="B987" s="152"/>
    </row>
    <row r="988" spans="2:2" ht="15.75" customHeight="1" x14ac:dyDescent="0.25">
      <c r="B988" s="152"/>
    </row>
    <row r="989" spans="2:2" ht="15.75" customHeight="1" x14ac:dyDescent="0.25">
      <c r="B989" s="152"/>
    </row>
    <row r="990" spans="2:2" ht="15.75" customHeight="1" x14ac:dyDescent="0.25">
      <c r="B990" s="152"/>
    </row>
    <row r="991" spans="2:2" ht="15.75" customHeight="1" x14ac:dyDescent="0.25">
      <c r="B991" s="152"/>
    </row>
    <row r="992" spans="2:2" ht="15.75" customHeight="1" x14ac:dyDescent="0.25">
      <c r="B992" s="152"/>
    </row>
    <row r="993" spans="2:2" ht="15.75" customHeight="1" x14ac:dyDescent="0.25">
      <c r="B993" s="152"/>
    </row>
    <row r="994" spans="2:2" ht="15.75" customHeight="1" x14ac:dyDescent="0.25">
      <c r="B994" s="152"/>
    </row>
    <row r="995" spans="2:2" ht="15.75" customHeight="1" x14ac:dyDescent="0.25">
      <c r="B995" s="152"/>
    </row>
    <row r="996" spans="2:2" ht="15.75" customHeight="1" x14ac:dyDescent="0.25">
      <c r="B996" s="152"/>
    </row>
    <row r="997" spans="2:2" ht="15.75" customHeight="1" x14ac:dyDescent="0.25">
      <c r="B997" s="152"/>
    </row>
    <row r="998" spans="2:2" ht="15.75" customHeight="1" x14ac:dyDescent="0.25">
      <c r="B998" s="152"/>
    </row>
    <row r="999" spans="2:2" ht="15.75" customHeight="1" x14ac:dyDescent="0.25">
      <c r="B999" s="152"/>
    </row>
    <row r="1000" spans="2:2" ht="15.75" customHeight="1" x14ac:dyDescent="0.25">
      <c r="B1000" s="152"/>
    </row>
  </sheetData>
  <mergeCells count="5">
    <mergeCell ref="B1:C3"/>
    <mergeCell ref="D1:N3"/>
    <mergeCell ref="R1:U1"/>
    <mergeCell ref="R2:U2"/>
    <mergeCell ref="R3:U3"/>
  </mergeCells>
  <conditionalFormatting sqref="R35:T41">
    <cfRule type="cellIs" dxfId="5" priority="1" operator="equal">
      <formula>"Insignificante"</formula>
    </cfRule>
    <cfRule type="cellIs" dxfId="4" priority="2" operator="equal">
      <formula>"Menor"</formula>
    </cfRule>
    <cfRule type="cellIs" dxfId="3" priority="3" operator="equal">
      <formula>"Moderado"</formula>
    </cfRule>
    <cfRule type="cellIs" dxfId="2" priority="4" operator="equal">
      <formula>"Mayor"</formula>
    </cfRule>
    <cfRule type="cellIs" dxfId="1" priority="5" operator="equal">
      <formula>"Catastrofico"</formula>
    </cfRule>
  </conditionalFormatting>
  <conditionalFormatting sqref="T6:T41">
    <cfRule type="cellIs" dxfId="0" priority="6" operator="lessThan">
      <formula>#REF!</formula>
    </cfRule>
  </conditionalFormatting>
  <dataValidations count="1">
    <dataValidation type="list" allowBlank="1" showErrorMessage="1" sqref="E6:L41" xr:uid="{00000000-0002-0000-0700-000001000000}">
      <formula1>$AH$4:$AH$7</formula1>
    </dataValidation>
  </dataValidations>
  <pageMargins left="0.7" right="0.7" top="0.75" bottom="0.75" header="0" footer="0"/>
  <pageSetup orientation="landscape"/>
  <drawing r:id="rId1"/>
  <legacyDrawing r:id="rId2"/>
  <extLst>
    <ext xmlns:x14="http://schemas.microsoft.com/office/spreadsheetml/2009/9/main" uri="{CCE6A557-97BC-4b89-ADB6-D9C93CAAB3DF}">
      <x14:dataValidations xmlns:xm="http://schemas.microsoft.com/office/excel/2006/main" count="1">
        <x14:dataValidation type="list" allowBlank="1" showErrorMessage="1" xr:uid="{00000000-0002-0000-0700-000000000000}">
          <x14:formula1>
            <xm:f>FORMULAS!$S$3:$S$6</xm:f>
          </x14:formula1>
          <xm:sqref>U6:U41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000"/>
  <sheetViews>
    <sheetView workbookViewId="0"/>
  </sheetViews>
  <sheetFormatPr baseColWidth="10" defaultColWidth="14.42578125" defaultRowHeight="15" customHeight="1" x14ac:dyDescent="0.25"/>
  <cols>
    <col min="1" max="1" width="11.42578125" customWidth="1"/>
    <col min="2" max="4" width="33.7109375" customWidth="1"/>
    <col min="5" max="5" width="11.42578125" customWidth="1"/>
    <col min="6" max="6" width="13.85546875" customWidth="1"/>
    <col min="7" max="7" width="20.5703125" customWidth="1"/>
    <col min="8" max="20" width="10.7109375" customWidth="1"/>
  </cols>
  <sheetData>
    <row r="1" spans="1:20" x14ac:dyDescent="0.25">
      <c r="A1" s="262"/>
      <c r="B1" s="262"/>
      <c r="C1" s="262"/>
      <c r="D1" s="262"/>
      <c r="E1" s="262"/>
      <c r="F1" s="262"/>
      <c r="G1" s="262"/>
      <c r="H1" s="262"/>
      <c r="I1" s="262"/>
      <c r="J1" s="262"/>
      <c r="K1" s="262"/>
      <c r="L1" s="262"/>
      <c r="M1" s="262"/>
      <c r="N1" s="262"/>
      <c r="O1" s="262"/>
      <c r="P1" s="262"/>
      <c r="Q1" s="262"/>
      <c r="R1" s="262"/>
      <c r="S1" s="262"/>
      <c r="T1" s="262"/>
    </row>
    <row r="2" spans="1:20" x14ac:dyDescent="0.25">
      <c r="A2" s="262"/>
      <c r="B2" s="262"/>
      <c r="C2" s="262"/>
      <c r="D2" s="262"/>
      <c r="E2" s="262"/>
      <c r="F2" s="262"/>
      <c r="G2" s="262"/>
      <c r="H2" s="262"/>
      <c r="I2" s="262"/>
      <c r="J2" s="262"/>
      <c r="K2" s="262"/>
      <c r="L2" s="262"/>
      <c r="M2" s="262"/>
      <c r="N2" s="262"/>
      <c r="O2" s="262"/>
      <c r="P2" s="262"/>
      <c r="Q2" s="262"/>
      <c r="R2" s="262"/>
      <c r="S2" s="262"/>
      <c r="T2" s="262"/>
    </row>
    <row r="3" spans="1:20" x14ac:dyDescent="0.25">
      <c r="A3" s="262"/>
      <c r="B3" s="262"/>
      <c r="C3" s="262"/>
      <c r="D3" s="262"/>
      <c r="E3" s="262"/>
      <c r="F3" s="262"/>
      <c r="G3" s="262"/>
      <c r="H3" s="262"/>
      <c r="I3" s="262"/>
      <c r="J3" s="262"/>
      <c r="K3" s="262"/>
      <c r="L3" s="262"/>
      <c r="M3" s="262"/>
      <c r="N3" s="262"/>
      <c r="O3" s="262"/>
      <c r="P3" s="262"/>
      <c r="Q3" s="262"/>
      <c r="R3" s="262"/>
      <c r="S3" s="262"/>
      <c r="T3" s="262"/>
    </row>
    <row r="4" spans="1:20" x14ac:dyDescent="0.25">
      <c r="A4" s="262"/>
      <c r="B4" s="262"/>
      <c r="C4" s="262"/>
      <c r="D4" s="262"/>
      <c r="E4" s="262"/>
      <c r="F4" s="262"/>
      <c r="G4" s="262"/>
      <c r="H4" s="262"/>
      <c r="I4" s="262"/>
      <c r="J4" s="262"/>
      <c r="K4" s="262"/>
      <c r="L4" s="262"/>
      <c r="M4" s="262"/>
      <c r="N4" s="262"/>
      <c r="O4" s="262"/>
      <c r="P4" s="262"/>
      <c r="Q4" s="262"/>
      <c r="R4" s="262"/>
      <c r="S4" s="262"/>
      <c r="T4" s="262"/>
    </row>
    <row r="5" spans="1:20" x14ac:dyDescent="0.25">
      <c r="A5" s="262"/>
      <c r="B5" s="262"/>
      <c r="C5" s="262"/>
      <c r="D5" s="262"/>
      <c r="E5" s="262"/>
      <c r="F5" s="262"/>
      <c r="G5" s="262"/>
      <c r="H5" s="262"/>
      <c r="I5" s="262"/>
      <c r="J5" s="262"/>
      <c r="K5" s="262"/>
      <c r="L5" s="262"/>
      <c r="M5" s="262"/>
      <c r="N5" s="262"/>
      <c r="O5" s="262"/>
      <c r="P5" s="262"/>
      <c r="Q5" s="262"/>
      <c r="R5" s="262"/>
      <c r="S5" s="262"/>
      <c r="T5" s="262"/>
    </row>
    <row r="6" spans="1:20" x14ac:dyDescent="0.25">
      <c r="A6" s="262"/>
      <c r="B6" s="262"/>
      <c r="C6" s="262"/>
      <c r="D6" s="262"/>
      <c r="E6" s="262"/>
      <c r="F6" s="262"/>
      <c r="G6" s="262"/>
      <c r="H6" s="262"/>
      <c r="I6" s="262"/>
      <c r="J6" s="262"/>
      <c r="K6" s="262"/>
      <c r="L6" s="262"/>
      <c r="M6" s="262"/>
      <c r="N6" s="262"/>
      <c r="O6" s="262"/>
      <c r="P6" s="262"/>
      <c r="Q6" s="262"/>
      <c r="R6" s="262"/>
      <c r="S6" s="262"/>
      <c r="T6" s="262"/>
    </row>
    <row r="7" spans="1:20" x14ac:dyDescent="0.25">
      <c r="A7" s="262"/>
      <c r="B7" s="262"/>
      <c r="C7" s="262"/>
      <c r="D7" s="262"/>
      <c r="E7" s="262"/>
      <c r="F7" s="262"/>
      <c r="G7" s="262"/>
      <c r="H7" s="262"/>
      <c r="I7" s="262"/>
      <c r="J7" s="262"/>
      <c r="K7" s="262"/>
      <c r="L7" s="262"/>
      <c r="M7" s="262"/>
      <c r="N7" s="262"/>
      <c r="O7" s="262"/>
      <c r="P7" s="262"/>
      <c r="Q7" s="262"/>
      <c r="R7" s="262"/>
      <c r="S7" s="262"/>
      <c r="T7" s="262"/>
    </row>
    <row r="8" spans="1:20" x14ac:dyDescent="0.25">
      <c r="A8" s="262"/>
      <c r="B8" s="262"/>
      <c r="C8" s="262"/>
      <c r="D8" s="262"/>
      <c r="E8" s="262"/>
      <c r="F8" s="262"/>
      <c r="G8" s="262"/>
      <c r="H8" s="262"/>
      <c r="I8" s="262"/>
      <c r="J8" s="262"/>
      <c r="K8" s="262"/>
      <c r="L8" s="262"/>
      <c r="M8" s="262"/>
      <c r="N8" s="262"/>
      <c r="O8" s="262"/>
      <c r="P8" s="262"/>
      <c r="Q8" s="262"/>
      <c r="R8" s="262"/>
      <c r="S8" s="262"/>
      <c r="T8" s="262"/>
    </row>
    <row r="9" spans="1:20" x14ac:dyDescent="0.25">
      <c r="A9" s="262"/>
      <c r="B9" s="262"/>
      <c r="C9" s="262"/>
      <c r="D9" s="262"/>
      <c r="E9" s="262"/>
      <c r="F9" s="262"/>
      <c r="G9" s="262"/>
      <c r="H9" s="262"/>
      <c r="I9" s="262"/>
      <c r="J9" s="262"/>
      <c r="K9" s="262"/>
      <c r="L9" s="262"/>
      <c r="M9" s="262"/>
      <c r="N9" s="262"/>
      <c r="O9" s="262"/>
      <c r="P9" s="262"/>
      <c r="Q9" s="262"/>
      <c r="R9" s="262"/>
      <c r="S9" s="262"/>
      <c r="T9" s="262"/>
    </row>
    <row r="10" spans="1:20" x14ac:dyDescent="0.25">
      <c r="A10" s="262"/>
      <c r="B10" s="262"/>
      <c r="C10" s="262"/>
      <c r="D10" s="262"/>
      <c r="E10" s="262"/>
      <c r="F10" s="262"/>
      <c r="G10" s="262"/>
      <c r="H10" s="262"/>
      <c r="I10" s="262"/>
      <c r="J10" s="262"/>
      <c r="K10" s="262"/>
      <c r="L10" s="262"/>
      <c r="M10" s="262"/>
      <c r="N10" s="262"/>
      <c r="O10" s="262"/>
      <c r="P10" s="262"/>
      <c r="Q10" s="262"/>
      <c r="R10" s="262"/>
      <c r="S10" s="262"/>
      <c r="T10" s="262"/>
    </row>
    <row r="11" spans="1:20" x14ac:dyDescent="0.25">
      <c r="A11" s="262"/>
      <c r="B11" s="262"/>
      <c r="C11" s="262"/>
      <c r="D11" s="262"/>
      <c r="E11" s="262"/>
      <c r="F11" s="262"/>
      <c r="G11" s="262"/>
      <c r="H11" s="262"/>
      <c r="I11" s="262"/>
      <c r="J11" s="262"/>
      <c r="K11" s="262"/>
      <c r="L11" s="262"/>
      <c r="M11" s="262"/>
      <c r="N11" s="262"/>
      <c r="O11" s="262"/>
      <c r="P11" s="262"/>
      <c r="Q11" s="262"/>
      <c r="R11" s="262"/>
      <c r="S11" s="262"/>
      <c r="T11" s="262"/>
    </row>
    <row r="12" spans="1:20" x14ac:dyDescent="0.25">
      <c r="A12" s="262"/>
      <c r="B12" s="262"/>
      <c r="C12" s="262"/>
      <c r="D12" s="262"/>
      <c r="E12" s="262"/>
      <c r="F12" s="262"/>
      <c r="G12" s="262"/>
      <c r="H12" s="262"/>
      <c r="I12" s="262"/>
      <c r="J12" s="262"/>
      <c r="K12" s="262"/>
      <c r="L12" s="262"/>
      <c r="M12" s="262"/>
      <c r="N12" s="262"/>
      <c r="O12" s="262"/>
      <c r="P12" s="262"/>
      <c r="Q12" s="262"/>
      <c r="R12" s="262"/>
      <c r="S12" s="262"/>
      <c r="T12" s="262"/>
    </row>
    <row r="13" spans="1:20" x14ac:dyDescent="0.25">
      <c r="A13" s="262"/>
      <c r="B13" s="262"/>
      <c r="C13" s="262"/>
      <c r="D13" s="262"/>
      <c r="E13" s="262"/>
      <c r="F13" s="262"/>
      <c r="G13" s="262"/>
      <c r="H13" s="262"/>
      <c r="I13" s="262"/>
      <c r="J13" s="262"/>
      <c r="K13" s="262"/>
      <c r="L13" s="262"/>
      <c r="M13" s="262"/>
      <c r="N13" s="262"/>
      <c r="O13" s="262"/>
      <c r="P13" s="262"/>
      <c r="Q13" s="262"/>
      <c r="R13" s="262"/>
      <c r="S13" s="262"/>
      <c r="T13" s="262"/>
    </row>
    <row r="14" spans="1:20" x14ac:dyDescent="0.25">
      <c r="A14" s="262"/>
      <c r="B14" s="262"/>
      <c r="C14" s="262"/>
      <c r="D14" s="262"/>
      <c r="E14" s="262"/>
      <c r="F14" s="262"/>
      <c r="G14" s="262"/>
      <c r="H14" s="262"/>
      <c r="I14" s="262"/>
      <c r="J14" s="262"/>
      <c r="K14" s="262"/>
      <c r="L14" s="262"/>
      <c r="M14" s="262"/>
      <c r="N14" s="262"/>
      <c r="O14" s="262"/>
      <c r="P14" s="262"/>
      <c r="Q14" s="262"/>
      <c r="R14" s="262"/>
      <c r="S14" s="262"/>
      <c r="T14" s="262"/>
    </row>
    <row r="15" spans="1:20" x14ac:dyDescent="0.25">
      <c r="A15" s="262"/>
      <c r="B15" s="262"/>
      <c r="C15" s="262"/>
      <c r="D15" s="262"/>
      <c r="E15" s="262"/>
      <c r="F15" s="262"/>
      <c r="G15" s="262"/>
      <c r="H15" s="262"/>
      <c r="I15" s="262"/>
      <c r="J15" s="262"/>
      <c r="K15" s="262"/>
      <c r="L15" s="262"/>
      <c r="M15" s="262"/>
      <c r="N15" s="262"/>
      <c r="O15" s="262"/>
      <c r="P15" s="262"/>
      <c r="Q15" s="262"/>
      <c r="R15" s="262"/>
      <c r="S15" s="262"/>
      <c r="T15" s="262"/>
    </row>
    <row r="16" spans="1:20" x14ac:dyDescent="0.25">
      <c r="A16" s="262"/>
      <c r="B16" s="262"/>
      <c r="C16" s="262"/>
      <c r="D16" s="262"/>
      <c r="E16" s="262"/>
      <c r="F16" s="262"/>
      <c r="G16" s="262"/>
      <c r="H16" s="262"/>
      <c r="I16" s="262"/>
      <c r="J16" s="262"/>
      <c r="K16" s="262"/>
      <c r="L16" s="262"/>
      <c r="M16" s="262"/>
      <c r="N16" s="262"/>
      <c r="O16" s="262"/>
      <c r="P16" s="262"/>
      <c r="Q16" s="262"/>
      <c r="R16" s="262"/>
      <c r="S16" s="262"/>
      <c r="T16" s="262"/>
    </row>
    <row r="17" spans="1:20" x14ac:dyDescent="0.25">
      <c r="A17" s="262"/>
      <c r="B17" s="262"/>
      <c r="C17" s="262"/>
      <c r="D17" s="262"/>
      <c r="E17" s="262"/>
      <c r="F17" s="262"/>
      <c r="G17" s="262"/>
      <c r="H17" s="262"/>
      <c r="I17" s="262"/>
      <c r="J17" s="262"/>
      <c r="K17" s="262"/>
      <c r="L17" s="262"/>
      <c r="M17" s="262"/>
      <c r="N17" s="262"/>
      <c r="O17" s="262"/>
      <c r="P17" s="262"/>
      <c r="Q17" s="262"/>
      <c r="R17" s="262"/>
      <c r="S17" s="262"/>
      <c r="T17" s="262"/>
    </row>
    <row r="18" spans="1:20" x14ac:dyDescent="0.25">
      <c r="A18" s="262"/>
      <c r="B18" s="262"/>
      <c r="C18" s="262"/>
      <c r="D18" s="262"/>
      <c r="E18" s="262"/>
      <c r="F18" s="262"/>
      <c r="G18" s="262"/>
      <c r="H18" s="262"/>
      <c r="I18" s="262"/>
      <c r="J18" s="262"/>
      <c r="K18" s="262"/>
      <c r="L18" s="262"/>
      <c r="M18" s="262"/>
      <c r="N18" s="262"/>
      <c r="O18" s="262"/>
      <c r="P18" s="262"/>
      <c r="Q18" s="262"/>
      <c r="R18" s="262"/>
      <c r="S18" s="262"/>
      <c r="T18" s="262"/>
    </row>
    <row r="19" spans="1:20" x14ac:dyDescent="0.25">
      <c r="A19" s="262"/>
      <c r="B19" s="262"/>
      <c r="C19" s="262"/>
      <c r="D19" s="262"/>
      <c r="E19" s="262"/>
      <c r="F19" s="262"/>
      <c r="G19" s="262"/>
      <c r="H19" s="262"/>
      <c r="I19" s="262"/>
      <c r="J19" s="262"/>
      <c r="K19" s="262"/>
      <c r="L19" s="262"/>
      <c r="M19" s="262"/>
      <c r="N19" s="262"/>
      <c r="O19" s="262"/>
      <c r="P19" s="262"/>
      <c r="Q19" s="262"/>
      <c r="R19" s="262"/>
      <c r="S19" s="262"/>
      <c r="T19" s="262"/>
    </row>
    <row r="20" spans="1:20" x14ac:dyDescent="0.25">
      <c r="A20" s="262"/>
      <c r="B20" s="262"/>
      <c r="C20" s="262"/>
      <c r="D20" s="262"/>
      <c r="E20" s="262"/>
      <c r="F20" s="262"/>
      <c r="G20" s="262"/>
      <c r="H20" s="262"/>
      <c r="I20" s="262"/>
      <c r="J20" s="262"/>
      <c r="K20" s="262"/>
      <c r="L20" s="262"/>
      <c r="M20" s="262"/>
      <c r="N20" s="262"/>
      <c r="O20" s="262"/>
      <c r="P20" s="262"/>
      <c r="Q20" s="262"/>
      <c r="R20" s="262"/>
      <c r="S20" s="262"/>
      <c r="T20" s="262"/>
    </row>
    <row r="21" spans="1:20" ht="15.75" customHeight="1" x14ac:dyDescent="0.25">
      <c r="A21" s="262"/>
      <c r="B21" s="262"/>
      <c r="C21" s="262"/>
      <c r="D21" s="262"/>
      <c r="E21" s="262"/>
      <c r="F21" s="262"/>
      <c r="G21" s="262"/>
      <c r="H21" s="262"/>
      <c r="I21" s="262"/>
      <c r="J21" s="262"/>
      <c r="K21" s="262"/>
      <c r="L21" s="262"/>
      <c r="M21" s="262"/>
      <c r="N21" s="262"/>
      <c r="O21" s="262"/>
      <c r="P21" s="262"/>
      <c r="Q21" s="262"/>
      <c r="R21" s="262"/>
      <c r="S21" s="262"/>
      <c r="T21" s="262"/>
    </row>
    <row r="22" spans="1:20" ht="15.75" customHeight="1" x14ac:dyDescent="0.25">
      <c r="A22" s="262"/>
      <c r="B22" s="262"/>
      <c r="C22" s="262"/>
      <c r="D22" s="262"/>
      <c r="E22" s="262"/>
      <c r="F22" s="262"/>
      <c r="G22" s="262"/>
      <c r="H22" s="262"/>
      <c r="I22" s="262"/>
      <c r="J22" s="262"/>
      <c r="K22" s="262"/>
      <c r="L22" s="262"/>
      <c r="M22" s="262"/>
      <c r="N22" s="262"/>
      <c r="O22" s="262"/>
      <c r="P22" s="262"/>
      <c r="Q22" s="262"/>
      <c r="R22" s="262"/>
      <c r="S22" s="262"/>
      <c r="T22" s="262"/>
    </row>
    <row r="23" spans="1:20" ht="15.75" customHeight="1" x14ac:dyDescent="0.25">
      <c r="A23" s="262"/>
      <c r="B23" s="262"/>
      <c r="C23" s="262"/>
      <c r="D23" s="262"/>
      <c r="E23" s="262"/>
      <c r="F23" s="262"/>
      <c r="G23" s="262"/>
      <c r="H23" s="262"/>
      <c r="I23" s="262"/>
      <c r="J23" s="262"/>
      <c r="K23" s="262"/>
      <c r="L23" s="262"/>
      <c r="M23" s="262"/>
      <c r="N23" s="262"/>
      <c r="O23" s="262"/>
      <c r="P23" s="262"/>
      <c r="Q23" s="262"/>
      <c r="R23" s="262"/>
      <c r="S23" s="262"/>
      <c r="T23" s="262"/>
    </row>
    <row r="24" spans="1:20" ht="15.75" customHeight="1" x14ac:dyDescent="0.25">
      <c r="A24" s="262"/>
      <c r="B24" s="262"/>
      <c r="C24" s="262"/>
      <c r="D24" s="262"/>
      <c r="E24" s="262"/>
      <c r="F24" s="262"/>
      <c r="G24" s="262"/>
      <c r="H24" s="262"/>
      <c r="I24" s="262"/>
      <c r="J24" s="262"/>
      <c r="K24" s="262"/>
      <c r="L24" s="262"/>
      <c r="M24" s="262"/>
      <c r="N24" s="262"/>
      <c r="O24" s="262"/>
      <c r="P24" s="262"/>
      <c r="Q24" s="262"/>
      <c r="R24" s="262"/>
      <c r="S24" s="262"/>
      <c r="T24" s="262"/>
    </row>
    <row r="25" spans="1:20" ht="15.75" customHeight="1" x14ac:dyDescent="0.25">
      <c r="A25" s="262"/>
      <c r="B25" s="262"/>
      <c r="C25" s="262"/>
      <c r="D25" s="262"/>
      <c r="E25" s="262"/>
      <c r="F25" s="262"/>
      <c r="G25" s="262"/>
      <c r="H25" s="262"/>
      <c r="I25" s="262"/>
      <c r="J25" s="262"/>
      <c r="K25" s="262"/>
      <c r="L25" s="262"/>
      <c r="M25" s="262"/>
      <c r="N25" s="262"/>
      <c r="O25" s="262"/>
      <c r="P25" s="262"/>
      <c r="Q25" s="262"/>
      <c r="R25" s="262"/>
      <c r="S25" s="262"/>
      <c r="T25" s="262"/>
    </row>
    <row r="26" spans="1:20" ht="15.75" customHeight="1" x14ac:dyDescent="0.25">
      <c r="A26" s="262"/>
      <c r="B26" s="262"/>
      <c r="C26" s="262"/>
      <c r="D26" s="262"/>
      <c r="E26" s="262"/>
      <c r="F26" s="262"/>
      <c r="G26" s="262"/>
      <c r="H26" s="262"/>
      <c r="I26" s="262"/>
      <c r="J26" s="262"/>
      <c r="K26" s="262"/>
      <c r="L26" s="262"/>
      <c r="M26" s="262"/>
      <c r="N26" s="262"/>
      <c r="O26" s="262"/>
      <c r="P26" s="262"/>
      <c r="Q26" s="262"/>
      <c r="R26" s="262"/>
      <c r="S26" s="262"/>
      <c r="T26" s="262"/>
    </row>
    <row r="27" spans="1:20" ht="15.75" customHeight="1" x14ac:dyDescent="0.25">
      <c r="A27" s="262"/>
      <c r="B27" s="262"/>
      <c r="C27" s="262"/>
      <c r="D27" s="262"/>
      <c r="E27" s="262"/>
      <c r="F27" s="262"/>
      <c r="G27" s="262"/>
      <c r="H27" s="262"/>
      <c r="I27" s="262"/>
      <c r="J27" s="262"/>
      <c r="K27" s="262"/>
      <c r="L27" s="262"/>
      <c r="M27" s="262"/>
      <c r="N27" s="262"/>
      <c r="O27" s="262"/>
      <c r="P27" s="262"/>
      <c r="Q27" s="262"/>
      <c r="R27" s="262"/>
      <c r="S27" s="262"/>
      <c r="T27" s="262"/>
    </row>
    <row r="28" spans="1:20" ht="15.75" customHeight="1" x14ac:dyDescent="0.25">
      <c r="A28" s="262"/>
      <c r="B28" s="262"/>
      <c r="C28" s="262"/>
      <c r="D28" s="262"/>
      <c r="E28" s="262"/>
      <c r="F28" s="262"/>
      <c r="G28" s="262"/>
      <c r="H28" s="262"/>
      <c r="I28" s="262"/>
      <c r="J28" s="262"/>
      <c r="K28" s="262"/>
      <c r="L28" s="262"/>
      <c r="M28" s="262"/>
      <c r="N28" s="262"/>
      <c r="O28" s="262"/>
      <c r="P28" s="262"/>
      <c r="Q28" s="262"/>
      <c r="R28" s="262"/>
      <c r="S28" s="262"/>
      <c r="T28" s="262"/>
    </row>
    <row r="29" spans="1:20" ht="15.75" customHeight="1" x14ac:dyDescent="0.25">
      <c r="A29" s="262"/>
      <c r="B29" s="262"/>
      <c r="C29" s="262"/>
      <c r="D29" s="262"/>
      <c r="E29" s="262"/>
      <c r="F29" s="262"/>
      <c r="G29" s="262"/>
      <c r="H29" s="262"/>
      <c r="I29" s="262"/>
      <c r="J29" s="262"/>
      <c r="K29" s="262"/>
      <c r="L29" s="262"/>
      <c r="M29" s="262"/>
      <c r="N29" s="262"/>
      <c r="O29" s="262"/>
      <c r="P29" s="262"/>
      <c r="Q29" s="262"/>
      <c r="R29" s="262"/>
      <c r="S29" s="262"/>
      <c r="T29" s="262"/>
    </row>
    <row r="30" spans="1:20" ht="15.75" customHeight="1" x14ac:dyDescent="0.25">
      <c r="A30" s="262"/>
      <c r="B30" s="262"/>
      <c r="C30" s="262"/>
      <c r="D30" s="262"/>
      <c r="E30" s="262"/>
      <c r="F30" s="262"/>
      <c r="G30" s="262"/>
      <c r="H30" s="262"/>
      <c r="I30" s="262"/>
      <c r="J30" s="262"/>
      <c r="K30" s="262"/>
      <c r="L30" s="262"/>
      <c r="M30" s="262"/>
      <c r="N30" s="262"/>
      <c r="O30" s="262"/>
      <c r="P30" s="262"/>
      <c r="Q30" s="262"/>
      <c r="R30" s="262"/>
      <c r="S30" s="262"/>
      <c r="T30" s="262"/>
    </row>
    <row r="31" spans="1:20" ht="15.75" customHeight="1" x14ac:dyDescent="0.25">
      <c r="A31" s="262"/>
      <c r="B31" s="262"/>
      <c r="C31" s="262"/>
      <c r="D31" s="262"/>
      <c r="E31" s="262"/>
      <c r="F31" s="262"/>
      <c r="G31" s="262"/>
      <c r="H31" s="262"/>
      <c r="I31" s="262"/>
      <c r="J31" s="262"/>
      <c r="K31" s="262"/>
      <c r="L31" s="262"/>
      <c r="M31" s="262"/>
      <c r="N31" s="262"/>
      <c r="O31" s="262"/>
      <c r="P31" s="262"/>
      <c r="Q31" s="262"/>
      <c r="R31" s="262"/>
      <c r="S31" s="262"/>
      <c r="T31" s="262"/>
    </row>
    <row r="32" spans="1:20" ht="15.75" customHeight="1" x14ac:dyDescent="0.25">
      <c r="A32" s="262"/>
      <c r="B32" s="262"/>
      <c r="C32" s="262"/>
      <c r="D32" s="262"/>
      <c r="E32" s="262"/>
      <c r="F32" s="262"/>
      <c r="G32" s="262"/>
      <c r="H32" s="262"/>
      <c r="I32" s="262"/>
      <c r="J32" s="262"/>
      <c r="K32" s="262"/>
      <c r="L32" s="262"/>
      <c r="M32" s="262"/>
      <c r="N32" s="262"/>
      <c r="O32" s="262"/>
      <c r="P32" s="262"/>
      <c r="Q32" s="262"/>
      <c r="R32" s="262"/>
      <c r="S32" s="262"/>
      <c r="T32" s="262"/>
    </row>
    <row r="33" spans="1:20" ht="15.75" customHeight="1" x14ac:dyDescent="0.25">
      <c r="A33" s="262"/>
      <c r="B33" s="262"/>
      <c r="C33" s="262"/>
      <c r="D33" s="262"/>
      <c r="E33" s="262"/>
      <c r="F33" s="262"/>
      <c r="G33" s="262"/>
      <c r="H33" s="262"/>
      <c r="I33" s="262"/>
      <c r="J33" s="262"/>
      <c r="K33" s="262"/>
      <c r="L33" s="262"/>
      <c r="M33" s="262"/>
      <c r="N33" s="262"/>
      <c r="O33" s="262"/>
      <c r="P33" s="262"/>
      <c r="Q33" s="262"/>
      <c r="R33" s="262"/>
      <c r="S33" s="262"/>
      <c r="T33" s="262"/>
    </row>
    <row r="34" spans="1:20" ht="15.75" customHeight="1" x14ac:dyDescent="0.25">
      <c r="A34" s="262"/>
      <c r="B34" s="262"/>
      <c r="C34" s="262"/>
      <c r="D34" s="262"/>
      <c r="E34" s="262"/>
      <c r="F34" s="262"/>
      <c r="G34" s="262"/>
      <c r="H34" s="262"/>
      <c r="I34" s="262"/>
      <c r="J34" s="262"/>
      <c r="K34" s="262"/>
      <c r="L34" s="262"/>
      <c r="M34" s="262"/>
      <c r="N34" s="262"/>
      <c r="O34" s="262"/>
      <c r="P34" s="262"/>
      <c r="Q34" s="262"/>
      <c r="R34" s="262"/>
      <c r="S34" s="262"/>
      <c r="T34" s="262"/>
    </row>
    <row r="35" spans="1:20" ht="15.75" customHeight="1" x14ac:dyDescent="0.25">
      <c r="A35" s="262"/>
      <c r="B35" s="262"/>
      <c r="C35" s="262"/>
      <c r="D35" s="262"/>
      <c r="E35" s="262"/>
      <c r="F35" s="262"/>
      <c r="G35" s="262"/>
      <c r="H35" s="262"/>
      <c r="I35" s="262"/>
      <c r="J35" s="262"/>
      <c r="K35" s="262"/>
      <c r="L35" s="262"/>
      <c r="M35" s="262"/>
      <c r="N35" s="262"/>
      <c r="O35" s="262"/>
      <c r="P35" s="262"/>
      <c r="Q35" s="262"/>
      <c r="R35" s="262"/>
      <c r="S35" s="262"/>
      <c r="T35" s="262"/>
    </row>
    <row r="36" spans="1:20" ht="15.75" customHeight="1" x14ac:dyDescent="0.25">
      <c r="A36" s="262"/>
      <c r="B36" s="262"/>
      <c r="C36" s="262"/>
      <c r="D36" s="262"/>
      <c r="E36" s="262"/>
      <c r="F36" s="262"/>
      <c r="G36" s="262"/>
      <c r="H36" s="262"/>
      <c r="I36" s="262"/>
      <c r="J36" s="262"/>
      <c r="K36" s="262"/>
      <c r="L36" s="262"/>
      <c r="M36" s="262"/>
      <c r="N36" s="262"/>
      <c r="O36" s="262"/>
      <c r="P36" s="262"/>
      <c r="Q36" s="262"/>
      <c r="R36" s="262"/>
      <c r="S36" s="262"/>
      <c r="T36" s="262"/>
    </row>
    <row r="37" spans="1:20" ht="15.75" customHeight="1" x14ac:dyDescent="0.25">
      <c r="A37" s="262"/>
      <c r="B37" s="262"/>
      <c r="C37" s="262"/>
      <c r="D37" s="262"/>
      <c r="E37" s="262"/>
      <c r="F37" s="262"/>
      <c r="G37" s="262"/>
      <c r="H37" s="262"/>
      <c r="I37" s="262"/>
      <c r="J37" s="262"/>
      <c r="K37" s="262"/>
      <c r="L37" s="262"/>
      <c r="M37" s="262"/>
      <c r="N37" s="262"/>
      <c r="O37" s="262"/>
      <c r="P37" s="262"/>
      <c r="Q37" s="262"/>
      <c r="R37" s="262"/>
      <c r="S37" s="262"/>
      <c r="T37" s="262"/>
    </row>
    <row r="38" spans="1:20" ht="15.75" customHeight="1" x14ac:dyDescent="0.25">
      <c r="A38" s="262"/>
      <c r="B38" s="262"/>
      <c r="C38" s="262"/>
      <c r="D38" s="262"/>
      <c r="E38" s="262"/>
      <c r="F38" s="262"/>
      <c r="G38" s="262"/>
      <c r="H38" s="262"/>
      <c r="I38" s="262"/>
      <c r="J38" s="262"/>
      <c r="K38" s="262"/>
      <c r="L38" s="262"/>
      <c r="M38" s="262"/>
      <c r="N38" s="262"/>
      <c r="O38" s="262"/>
      <c r="P38" s="262"/>
      <c r="Q38" s="262"/>
      <c r="R38" s="262"/>
      <c r="S38" s="262"/>
      <c r="T38" s="262"/>
    </row>
    <row r="39" spans="1:20" ht="15.75" customHeight="1" x14ac:dyDescent="0.25">
      <c r="A39" s="262"/>
      <c r="B39" s="262"/>
      <c r="C39" s="262"/>
      <c r="D39" s="262"/>
      <c r="E39" s="262"/>
      <c r="F39" s="262"/>
      <c r="G39" s="262"/>
      <c r="H39" s="262"/>
      <c r="I39" s="262"/>
      <c r="J39" s="262"/>
      <c r="K39" s="262"/>
      <c r="L39" s="262"/>
      <c r="M39" s="262"/>
      <c r="N39" s="262"/>
      <c r="O39" s="262"/>
      <c r="P39" s="262"/>
      <c r="Q39" s="262"/>
      <c r="R39" s="262"/>
      <c r="S39" s="262"/>
      <c r="T39" s="262"/>
    </row>
    <row r="40" spans="1:20" ht="15.75" customHeight="1" x14ac:dyDescent="0.25">
      <c r="A40" s="262"/>
      <c r="B40" s="262"/>
      <c r="C40" s="262"/>
      <c r="D40" s="262"/>
      <c r="E40" s="262"/>
      <c r="F40" s="262"/>
      <c r="G40" s="262"/>
      <c r="H40" s="262"/>
      <c r="I40" s="262"/>
      <c r="J40" s="262"/>
      <c r="K40" s="262"/>
      <c r="L40" s="262"/>
      <c r="M40" s="262"/>
      <c r="N40" s="262"/>
      <c r="O40" s="262"/>
      <c r="P40" s="262"/>
      <c r="Q40" s="262"/>
      <c r="R40" s="262"/>
      <c r="S40" s="262"/>
      <c r="T40" s="262"/>
    </row>
    <row r="41" spans="1:20" ht="15.75" customHeight="1" x14ac:dyDescent="0.25">
      <c r="A41" s="262"/>
      <c r="B41" s="262"/>
      <c r="C41" s="262"/>
      <c r="D41" s="262"/>
      <c r="E41" s="262"/>
      <c r="F41" s="262"/>
      <c r="G41" s="262"/>
      <c r="H41" s="262"/>
      <c r="I41" s="262"/>
      <c r="J41" s="262"/>
      <c r="K41" s="262"/>
      <c r="L41" s="262"/>
      <c r="M41" s="262"/>
      <c r="N41" s="262"/>
      <c r="O41" s="262"/>
      <c r="P41" s="262"/>
      <c r="Q41" s="262"/>
      <c r="R41" s="262"/>
      <c r="S41" s="262"/>
      <c r="T41" s="262"/>
    </row>
    <row r="42" spans="1:20" ht="15.75" customHeight="1" x14ac:dyDescent="0.25">
      <c r="A42" s="262"/>
      <c r="B42" s="262"/>
      <c r="C42" s="262"/>
      <c r="D42" s="262"/>
      <c r="E42" s="262"/>
      <c r="F42" s="262"/>
      <c r="G42" s="262"/>
      <c r="H42" s="262"/>
      <c r="I42" s="262"/>
      <c r="J42" s="262"/>
      <c r="K42" s="262"/>
      <c r="L42" s="262"/>
      <c r="M42" s="262"/>
      <c r="N42" s="262"/>
      <c r="O42" s="262"/>
      <c r="P42" s="262"/>
      <c r="Q42" s="262"/>
      <c r="R42" s="262"/>
      <c r="S42" s="262"/>
      <c r="T42" s="262"/>
    </row>
    <row r="43" spans="1:20" ht="15.75" customHeight="1" x14ac:dyDescent="0.25">
      <c r="A43" s="262"/>
      <c r="B43" s="262"/>
      <c r="C43" s="262"/>
      <c r="D43" s="262"/>
      <c r="E43" s="262"/>
      <c r="F43" s="262"/>
      <c r="G43" s="262"/>
      <c r="H43" s="262"/>
      <c r="I43" s="262"/>
      <c r="J43" s="262"/>
      <c r="K43" s="262"/>
      <c r="L43" s="262"/>
      <c r="M43" s="262"/>
      <c r="N43" s="262"/>
      <c r="O43" s="262"/>
      <c r="P43" s="262"/>
      <c r="Q43" s="262"/>
      <c r="R43" s="262"/>
      <c r="S43" s="262"/>
      <c r="T43" s="262"/>
    </row>
    <row r="44" spans="1:20" ht="15.75" customHeight="1" x14ac:dyDescent="0.25">
      <c r="A44" s="262"/>
      <c r="B44" s="262"/>
      <c r="C44" s="262"/>
      <c r="D44" s="262"/>
      <c r="E44" s="262"/>
      <c r="F44" s="262"/>
      <c r="G44" s="262"/>
      <c r="H44" s="262"/>
      <c r="I44" s="262"/>
      <c r="J44" s="262"/>
      <c r="K44" s="262"/>
      <c r="L44" s="262"/>
      <c r="M44" s="262"/>
      <c r="N44" s="262"/>
      <c r="O44" s="262"/>
      <c r="P44" s="262"/>
      <c r="Q44" s="262"/>
      <c r="R44" s="262"/>
      <c r="S44" s="262"/>
      <c r="T44" s="262"/>
    </row>
    <row r="45" spans="1:20" ht="15.75" customHeight="1" x14ac:dyDescent="0.25">
      <c r="A45" s="262"/>
      <c r="B45" s="262"/>
      <c r="C45" s="262"/>
      <c r="D45" s="262"/>
      <c r="E45" s="262"/>
      <c r="F45" s="262"/>
      <c r="G45" s="262"/>
      <c r="H45" s="262"/>
      <c r="I45" s="262"/>
      <c r="J45" s="262"/>
      <c r="K45" s="262"/>
      <c r="L45" s="262"/>
      <c r="M45" s="262"/>
      <c r="N45" s="262"/>
      <c r="O45" s="262"/>
      <c r="P45" s="262"/>
      <c r="Q45" s="262"/>
      <c r="R45" s="262"/>
      <c r="S45" s="262"/>
      <c r="T45" s="262"/>
    </row>
    <row r="46" spans="1:20" ht="15.75" customHeight="1" x14ac:dyDescent="0.25">
      <c r="A46" s="262"/>
      <c r="B46" s="262"/>
      <c r="C46" s="262"/>
      <c r="D46" s="262"/>
      <c r="E46" s="262"/>
      <c r="F46" s="262"/>
      <c r="G46" s="262"/>
      <c r="H46" s="262"/>
      <c r="I46" s="262"/>
      <c r="J46" s="262"/>
      <c r="K46" s="262"/>
      <c r="L46" s="262"/>
      <c r="M46" s="262"/>
      <c r="N46" s="262"/>
      <c r="O46" s="262"/>
      <c r="P46" s="262"/>
      <c r="Q46" s="262"/>
      <c r="R46" s="262"/>
      <c r="S46" s="262"/>
      <c r="T46" s="262"/>
    </row>
    <row r="47" spans="1:20" ht="15.75" customHeight="1" x14ac:dyDescent="0.25">
      <c r="A47" s="262"/>
      <c r="B47" s="262"/>
      <c r="C47" s="262"/>
      <c r="D47" s="262"/>
      <c r="E47" s="262"/>
      <c r="F47" s="262"/>
      <c r="G47" s="262"/>
      <c r="H47" s="262"/>
      <c r="I47" s="262"/>
      <c r="J47" s="262"/>
      <c r="K47" s="262"/>
      <c r="L47" s="262"/>
      <c r="M47" s="262"/>
      <c r="N47" s="262"/>
      <c r="O47" s="262"/>
      <c r="P47" s="262"/>
      <c r="Q47" s="262"/>
      <c r="R47" s="262"/>
      <c r="S47" s="262"/>
      <c r="T47" s="262"/>
    </row>
    <row r="48" spans="1:20" ht="15.75" customHeight="1" x14ac:dyDescent="0.25">
      <c r="A48" s="262"/>
      <c r="B48" s="262"/>
      <c r="C48" s="262"/>
      <c r="D48" s="262"/>
      <c r="E48" s="262"/>
      <c r="F48" s="262"/>
      <c r="G48" s="262"/>
      <c r="H48" s="262"/>
      <c r="I48" s="262"/>
      <c r="J48" s="262"/>
      <c r="K48" s="262"/>
      <c r="L48" s="262"/>
      <c r="M48" s="262"/>
      <c r="N48" s="262"/>
      <c r="O48" s="262"/>
      <c r="P48" s="262"/>
      <c r="Q48" s="262"/>
      <c r="R48" s="262"/>
      <c r="S48" s="262"/>
      <c r="T48" s="262"/>
    </row>
    <row r="49" spans="1:20" ht="15.75" customHeight="1" x14ac:dyDescent="0.25">
      <c r="A49" s="262"/>
      <c r="B49" s="279" t="s">
        <v>621</v>
      </c>
      <c r="C49" s="279" t="s">
        <v>622</v>
      </c>
      <c r="D49" s="279" t="s">
        <v>623</v>
      </c>
      <c r="E49" s="262"/>
      <c r="F49" s="280" t="s">
        <v>624</v>
      </c>
      <c r="G49" s="281" t="s">
        <v>625</v>
      </c>
      <c r="H49" s="282"/>
      <c r="I49" s="282"/>
      <c r="J49" s="282"/>
      <c r="K49" s="282"/>
      <c r="L49" s="282"/>
      <c r="M49" s="282"/>
      <c r="N49" s="282"/>
      <c r="O49" s="282"/>
      <c r="P49" s="283"/>
      <c r="Q49" s="262"/>
      <c r="R49" s="262"/>
      <c r="S49" s="262"/>
      <c r="T49" s="262"/>
    </row>
    <row r="50" spans="1:20" ht="15.75" customHeight="1" x14ac:dyDescent="0.25">
      <c r="A50" s="262"/>
      <c r="B50" s="530" t="s">
        <v>627</v>
      </c>
      <c r="C50" s="284" t="s">
        <v>246</v>
      </c>
      <c r="D50" s="285">
        <v>15</v>
      </c>
      <c r="E50" s="262"/>
      <c r="F50" s="286" t="s">
        <v>54</v>
      </c>
      <c r="G50" s="281" t="s">
        <v>629</v>
      </c>
      <c r="H50" s="282"/>
      <c r="I50" s="282"/>
      <c r="J50" s="282"/>
      <c r="K50" s="282"/>
      <c r="L50" s="282"/>
      <c r="M50" s="282"/>
      <c r="N50" s="282"/>
      <c r="O50" s="282"/>
      <c r="P50" s="283"/>
      <c r="Q50" s="262"/>
      <c r="R50" s="262"/>
      <c r="S50" s="262"/>
      <c r="T50" s="262"/>
    </row>
    <row r="51" spans="1:20" ht="15.75" customHeight="1" x14ac:dyDescent="0.25">
      <c r="A51" s="262"/>
      <c r="B51" s="514"/>
      <c r="C51" s="289" t="s">
        <v>632</v>
      </c>
      <c r="D51" s="285">
        <v>0</v>
      </c>
      <c r="E51" s="262"/>
      <c r="F51" s="290" t="s">
        <v>633</v>
      </c>
      <c r="G51" s="281" t="s">
        <v>634</v>
      </c>
      <c r="H51" s="282"/>
      <c r="I51" s="282"/>
      <c r="J51" s="282"/>
      <c r="K51" s="282"/>
      <c r="L51" s="282"/>
      <c r="M51" s="282"/>
      <c r="N51" s="282"/>
      <c r="O51" s="282"/>
      <c r="P51" s="283"/>
      <c r="Q51" s="262"/>
      <c r="R51" s="262"/>
      <c r="S51" s="262"/>
      <c r="T51" s="262"/>
    </row>
    <row r="52" spans="1:20" ht="15.75" customHeight="1" x14ac:dyDescent="0.25">
      <c r="A52" s="262"/>
      <c r="B52" s="530" t="s">
        <v>637</v>
      </c>
      <c r="C52" s="284" t="s">
        <v>251</v>
      </c>
      <c r="D52" s="285">
        <v>15</v>
      </c>
      <c r="E52" s="262"/>
      <c r="F52" s="262"/>
      <c r="G52" s="262"/>
      <c r="H52" s="262"/>
      <c r="I52" s="262"/>
      <c r="J52" s="262"/>
      <c r="K52" s="262"/>
      <c r="L52" s="262"/>
      <c r="M52" s="262"/>
      <c r="N52" s="262"/>
      <c r="O52" s="262"/>
      <c r="P52" s="262"/>
      <c r="Q52" s="262"/>
      <c r="R52" s="262"/>
      <c r="S52" s="262"/>
      <c r="T52" s="262"/>
    </row>
    <row r="53" spans="1:20" ht="15.75" customHeight="1" x14ac:dyDescent="0.25">
      <c r="A53" s="262"/>
      <c r="B53" s="514"/>
      <c r="C53" s="289" t="s">
        <v>639</v>
      </c>
      <c r="D53" s="285">
        <v>0</v>
      </c>
      <c r="E53" s="262"/>
      <c r="F53" s="262"/>
      <c r="G53" s="262"/>
      <c r="H53" s="262"/>
      <c r="I53" s="262"/>
      <c r="J53" s="262"/>
      <c r="K53" s="262"/>
      <c r="L53" s="262"/>
      <c r="M53" s="262"/>
      <c r="N53" s="262"/>
      <c r="O53" s="262"/>
      <c r="P53" s="262"/>
      <c r="Q53" s="262"/>
      <c r="R53" s="262"/>
      <c r="S53" s="262"/>
      <c r="T53" s="262"/>
    </row>
    <row r="54" spans="1:20" ht="15.75" customHeight="1" x14ac:dyDescent="0.25">
      <c r="A54" s="262"/>
      <c r="B54" s="530" t="s">
        <v>642</v>
      </c>
      <c r="C54" s="284" t="s">
        <v>252</v>
      </c>
      <c r="D54" s="285">
        <v>15</v>
      </c>
      <c r="E54" s="262"/>
      <c r="F54" s="262"/>
      <c r="G54" s="262"/>
      <c r="H54" s="262"/>
      <c r="I54" s="262"/>
      <c r="J54" s="262"/>
      <c r="K54" s="262"/>
      <c r="L54" s="262"/>
      <c r="M54" s="262"/>
      <c r="N54" s="262"/>
      <c r="O54" s="262"/>
      <c r="P54" s="262"/>
      <c r="Q54" s="262"/>
      <c r="R54" s="262"/>
      <c r="S54" s="262"/>
      <c r="T54" s="262"/>
    </row>
    <row r="55" spans="1:20" ht="15.75" customHeight="1" x14ac:dyDescent="0.25">
      <c r="A55" s="262"/>
      <c r="B55" s="514"/>
      <c r="C55" s="289" t="s">
        <v>645</v>
      </c>
      <c r="D55" s="285">
        <v>0</v>
      </c>
      <c r="E55" s="262"/>
      <c r="F55" s="262"/>
      <c r="G55" s="262"/>
      <c r="H55" s="262"/>
      <c r="I55" s="262"/>
      <c r="J55" s="262"/>
      <c r="K55" s="262"/>
      <c r="L55" s="262"/>
      <c r="M55" s="262"/>
      <c r="N55" s="262"/>
      <c r="O55" s="262"/>
      <c r="P55" s="262"/>
      <c r="Q55" s="262"/>
      <c r="R55" s="262"/>
      <c r="S55" s="262"/>
      <c r="T55" s="262"/>
    </row>
    <row r="56" spans="1:20" ht="15.75" customHeight="1" x14ac:dyDescent="0.25">
      <c r="A56" s="262"/>
      <c r="B56" s="530" t="s">
        <v>649</v>
      </c>
      <c r="C56" s="284" t="s">
        <v>253</v>
      </c>
      <c r="D56" s="285">
        <v>15</v>
      </c>
      <c r="E56" s="262"/>
      <c r="F56" s="262"/>
      <c r="G56" s="262"/>
      <c r="H56" s="262"/>
      <c r="I56" s="262"/>
      <c r="J56" s="262"/>
      <c r="K56" s="262"/>
      <c r="L56" s="262"/>
      <c r="M56" s="262"/>
      <c r="N56" s="262"/>
      <c r="O56" s="262"/>
      <c r="P56" s="262"/>
      <c r="Q56" s="262"/>
      <c r="R56" s="262"/>
      <c r="S56" s="262"/>
      <c r="T56" s="262"/>
    </row>
    <row r="57" spans="1:20" ht="15.75" customHeight="1" x14ac:dyDescent="0.25">
      <c r="A57" s="262"/>
      <c r="B57" s="525"/>
      <c r="C57" s="289" t="s">
        <v>283</v>
      </c>
      <c r="D57" s="285">
        <v>10</v>
      </c>
      <c r="E57" s="262"/>
      <c r="F57" s="262"/>
      <c r="G57" s="262"/>
      <c r="H57" s="262"/>
      <c r="I57" s="262"/>
      <c r="J57" s="262"/>
      <c r="K57" s="262"/>
      <c r="L57" s="262"/>
      <c r="M57" s="262"/>
      <c r="N57" s="262"/>
      <c r="O57" s="262"/>
      <c r="P57" s="262"/>
      <c r="Q57" s="262"/>
      <c r="R57" s="262"/>
      <c r="S57" s="262"/>
      <c r="T57" s="262"/>
    </row>
    <row r="58" spans="1:20" ht="15.75" customHeight="1" x14ac:dyDescent="0.25">
      <c r="A58" s="262"/>
      <c r="B58" s="514"/>
      <c r="C58" s="289" t="s">
        <v>653</v>
      </c>
      <c r="D58" s="285">
        <v>0</v>
      </c>
      <c r="E58" s="262"/>
      <c r="F58" s="262"/>
      <c r="G58" s="262"/>
      <c r="H58" s="262"/>
      <c r="I58" s="262"/>
      <c r="J58" s="262"/>
      <c r="K58" s="262"/>
      <c r="L58" s="262"/>
      <c r="M58" s="262"/>
      <c r="N58" s="262"/>
      <c r="O58" s="262"/>
      <c r="P58" s="262"/>
      <c r="Q58" s="262"/>
      <c r="R58" s="262"/>
      <c r="S58" s="262"/>
      <c r="T58" s="262"/>
    </row>
    <row r="59" spans="1:20" ht="15.75" customHeight="1" x14ac:dyDescent="0.25">
      <c r="A59" s="262"/>
      <c r="B59" s="530" t="s">
        <v>656</v>
      </c>
      <c r="C59" s="284" t="s">
        <v>254</v>
      </c>
      <c r="D59" s="285">
        <v>15</v>
      </c>
      <c r="E59" s="262"/>
      <c r="F59" s="262"/>
      <c r="G59" s="262"/>
      <c r="H59" s="262"/>
      <c r="I59" s="262"/>
      <c r="J59" s="262"/>
      <c r="K59" s="262"/>
      <c r="L59" s="262"/>
      <c r="M59" s="262"/>
      <c r="N59" s="262"/>
      <c r="O59" s="262"/>
      <c r="P59" s="262"/>
      <c r="Q59" s="262"/>
      <c r="R59" s="262"/>
      <c r="S59" s="262"/>
      <c r="T59" s="262"/>
    </row>
    <row r="60" spans="1:20" ht="15.75" customHeight="1" x14ac:dyDescent="0.25">
      <c r="A60" s="262"/>
      <c r="B60" s="514"/>
      <c r="C60" s="289" t="s">
        <v>669</v>
      </c>
      <c r="D60" s="285">
        <v>0</v>
      </c>
      <c r="E60" s="262"/>
      <c r="F60" s="262"/>
      <c r="G60" s="262"/>
      <c r="H60" s="262"/>
      <c r="I60" s="262"/>
      <c r="J60" s="262"/>
      <c r="K60" s="262"/>
      <c r="L60" s="262"/>
      <c r="M60" s="262"/>
      <c r="N60" s="262"/>
      <c r="O60" s="262"/>
      <c r="P60" s="262"/>
      <c r="Q60" s="262"/>
      <c r="R60" s="262"/>
      <c r="S60" s="262"/>
      <c r="T60" s="262"/>
    </row>
    <row r="61" spans="1:20" ht="15.75" customHeight="1" x14ac:dyDescent="0.25">
      <c r="A61" s="262"/>
      <c r="B61" s="530" t="s">
        <v>670</v>
      </c>
      <c r="C61" s="284" t="s">
        <v>255</v>
      </c>
      <c r="D61" s="285">
        <v>15</v>
      </c>
      <c r="E61" s="262"/>
      <c r="F61" s="262"/>
      <c r="G61" s="262"/>
      <c r="H61" s="262"/>
      <c r="I61" s="262"/>
      <c r="J61" s="262"/>
      <c r="K61" s="262"/>
      <c r="L61" s="262"/>
      <c r="M61" s="262"/>
      <c r="N61" s="262"/>
      <c r="O61" s="262"/>
      <c r="P61" s="262"/>
      <c r="Q61" s="262"/>
      <c r="R61" s="262"/>
      <c r="S61" s="262"/>
      <c r="T61" s="262"/>
    </row>
    <row r="62" spans="1:20" ht="15.75" customHeight="1" x14ac:dyDescent="0.25">
      <c r="A62" s="262"/>
      <c r="B62" s="514"/>
      <c r="C62" s="289" t="s">
        <v>675</v>
      </c>
      <c r="D62" s="285">
        <v>0</v>
      </c>
      <c r="E62" s="262"/>
      <c r="F62" s="262"/>
      <c r="G62" s="262"/>
      <c r="H62" s="262"/>
      <c r="I62" s="262"/>
      <c r="J62" s="262"/>
      <c r="K62" s="262"/>
      <c r="L62" s="262"/>
      <c r="M62" s="262"/>
      <c r="N62" s="262"/>
      <c r="O62" s="262"/>
      <c r="P62" s="262"/>
      <c r="Q62" s="262"/>
      <c r="R62" s="262"/>
      <c r="S62" s="262"/>
      <c r="T62" s="262"/>
    </row>
    <row r="63" spans="1:20" ht="15.75" customHeight="1" x14ac:dyDescent="0.25">
      <c r="A63" s="262"/>
      <c r="B63" s="530" t="s">
        <v>682</v>
      </c>
      <c r="C63" s="284" t="s">
        <v>256</v>
      </c>
      <c r="D63" s="285">
        <v>10</v>
      </c>
      <c r="E63" s="262"/>
      <c r="F63" s="262"/>
      <c r="G63" s="262"/>
      <c r="H63" s="262"/>
      <c r="I63" s="262"/>
      <c r="J63" s="262"/>
      <c r="K63" s="262"/>
      <c r="L63" s="262"/>
      <c r="M63" s="262"/>
      <c r="N63" s="262"/>
      <c r="O63" s="262"/>
      <c r="P63" s="262"/>
      <c r="Q63" s="262"/>
      <c r="R63" s="262"/>
      <c r="S63" s="262"/>
      <c r="T63" s="262"/>
    </row>
    <row r="64" spans="1:20" ht="15.75" customHeight="1" x14ac:dyDescent="0.25">
      <c r="A64" s="262"/>
      <c r="B64" s="525"/>
      <c r="C64" s="289" t="s">
        <v>686</v>
      </c>
      <c r="D64" s="285">
        <v>5</v>
      </c>
      <c r="E64" s="262"/>
      <c r="F64" s="262"/>
      <c r="G64" s="262"/>
      <c r="H64" s="262"/>
      <c r="I64" s="262"/>
      <c r="J64" s="262"/>
      <c r="K64" s="262"/>
      <c r="L64" s="262"/>
      <c r="M64" s="262"/>
      <c r="N64" s="262"/>
      <c r="O64" s="262"/>
      <c r="P64" s="262"/>
      <c r="Q64" s="262"/>
      <c r="R64" s="262"/>
      <c r="S64" s="262"/>
      <c r="T64" s="262"/>
    </row>
    <row r="65" spans="1:20" ht="15.75" customHeight="1" x14ac:dyDescent="0.25">
      <c r="A65" s="262"/>
      <c r="B65" s="514"/>
      <c r="C65" s="289" t="s">
        <v>688</v>
      </c>
      <c r="D65" s="285">
        <v>0</v>
      </c>
      <c r="E65" s="262"/>
      <c r="F65" s="262"/>
      <c r="G65" s="262"/>
      <c r="H65" s="262"/>
      <c r="I65" s="262"/>
      <c r="J65" s="262"/>
      <c r="K65" s="262"/>
      <c r="L65" s="262"/>
      <c r="M65" s="262"/>
      <c r="N65" s="262"/>
      <c r="O65" s="262"/>
      <c r="P65" s="262"/>
      <c r="Q65" s="262"/>
      <c r="R65" s="262"/>
      <c r="S65" s="262"/>
      <c r="T65" s="262"/>
    </row>
    <row r="66" spans="1:20" ht="15.75" customHeight="1" x14ac:dyDescent="0.25">
      <c r="A66" s="262"/>
      <c r="B66" s="262"/>
      <c r="C66" s="262"/>
      <c r="D66" s="262"/>
      <c r="E66" s="262"/>
      <c r="F66" s="262"/>
      <c r="G66" s="262"/>
      <c r="H66" s="262"/>
      <c r="I66" s="262"/>
      <c r="J66" s="262"/>
      <c r="K66" s="262"/>
      <c r="L66" s="262"/>
      <c r="M66" s="262"/>
      <c r="N66" s="262"/>
      <c r="O66" s="262"/>
      <c r="P66" s="262"/>
      <c r="Q66" s="262"/>
      <c r="R66" s="262"/>
      <c r="S66" s="262"/>
      <c r="T66" s="262"/>
    </row>
    <row r="67" spans="1:20" ht="15.75" customHeight="1" x14ac:dyDescent="0.25">
      <c r="A67" s="262"/>
      <c r="B67" s="262"/>
      <c r="C67" s="262"/>
      <c r="D67" s="262">
        <f>+D50+D52+D54+D56+D59+D61+D63</f>
        <v>100</v>
      </c>
      <c r="E67" s="262"/>
      <c r="F67" s="262"/>
      <c r="G67" s="262"/>
      <c r="H67" s="262"/>
      <c r="I67" s="262"/>
      <c r="J67" s="262"/>
      <c r="K67" s="262"/>
      <c r="L67" s="262"/>
      <c r="M67" s="262"/>
      <c r="N67" s="262"/>
      <c r="O67" s="262"/>
      <c r="P67" s="262"/>
      <c r="Q67" s="262"/>
      <c r="R67" s="262"/>
      <c r="S67" s="262"/>
      <c r="T67" s="262"/>
    </row>
    <row r="68" spans="1:20" ht="15.75" customHeight="1" x14ac:dyDescent="0.25">
      <c r="A68" s="262"/>
      <c r="B68" s="262"/>
      <c r="C68" s="262"/>
      <c r="D68" s="262"/>
      <c r="E68" s="262"/>
      <c r="F68" s="262"/>
      <c r="G68" s="262"/>
      <c r="H68" s="262"/>
      <c r="I68" s="262"/>
      <c r="J68" s="262"/>
      <c r="K68" s="262"/>
      <c r="L68" s="262"/>
      <c r="M68" s="262"/>
      <c r="N68" s="262"/>
      <c r="O68" s="262"/>
      <c r="P68" s="262"/>
      <c r="Q68" s="262"/>
      <c r="R68" s="262"/>
      <c r="S68" s="262"/>
      <c r="T68" s="262"/>
    </row>
    <row r="69" spans="1:20" ht="15.75" customHeight="1" x14ac:dyDescent="0.25">
      <c r="A69" s="262"/>
      <c r="B69" s="262"/>
      <c r="C69" s="262"/>
      <c r="D69" s="262"/>
      <c r="E69" s="262"/>
      <c r="F69" s="262"/>
      <c r="G69" s="262"/>
      <c r="H69" s="262"/>
      <c r="I69" s="262"/>
      <c r="J69" s="262"/>
      <c r="K69" s="262"/>
      <c r="L69" s="262"/>
      <c r="M69" s="262"/>
      <c r="N69" s="262"/>
      <c r="O69" s="262"/>
      <c r="P69" s="262"/>
      <c r="Q69" s="262"/>
      <c r="R69" s="262"/>
      <c r="S69" s="262"/>
      <c r="T69" s="262"/>
    </row>
    <row r="70" spans="1:20" ht="15.75" customHeight="1" x14ac:dyDescent="0.25">
      <c r="A70" s="262"/>
      <c r="B70" s="262"/>
      <c r="C70" s="262"/>
      <c r="D70" s="262"/>
      <c r="E70" s="262"/>
      <c r="F70" s="262"/>
      <c r="G70" s="262"/>
      <c r="H70" s="262"/>
      <c r="I70" s="262"/>
      <c r="J70" s="262"/>
      <c r="K70" s="262"/>
      <c r="L70" s="262"/>
      <c r="M70" s="262"/>
      <c r="N70" s="262"/>
      <c r="O70" s="262"/>
      <c r="P70" s="262"/>
      <c r="Q70" s="262"/>
      <c r="R70" s="262"/>
      <c r="S70" s="262"/>
      <c r="T70" s="262"/>
    </row>
    <row r="71" spans="1:20" ht="15.75" customHeight="1" x14ac:dyDescent="0.25">
      <c r="A71" s="262"/>
      <c r="B71" s="262"/>
      <c r="C71" s="262"/>
      <c r="D71" s="262"/>
      <c r="E71" s="262"/>
      <c r="F71" s="262"/>
      <c r="G71" s="262"/>
      <c r="H71" s="262"/>
      <c r="I71" s="262"/>
      <c r="J71" s="262"/>
      <c r="K71" s="262"/>
      <c r="L71" s="262"/>
      <c r="M71" s="262"/>
      <c r="N71" s="262"/>
      <c r="O71" s="262"/>
      <c r="P71" s="262"/>
      <c r="Q71" s="262"/>
      <c r="R71" s="262"/>
      <c r="S71" s="262"/>
      <c r="T71" s="262"/>
    </row>
    <row r="72" spans="1:20" ht="15.75" customHeight="1" x14ac:dyDescent="0.25">
      <c r="A72" s="262"/>
      <c r="B72" s="262"/>
      <c r="C72" s="262"/>
      <c r="D72" s="262"/>
      <c r="E72" s="262"/>
      <c r="F72" s="262"/>
      <c r="G72" s="262"/>
      <c r="H72" s="262"/>
      <c r="I72" s="262"/>
      <c r="J72" s="262"/>
      <c r="K72" s="262"/>
      <c r="L72" s="262"/>
      <c r="M72" s="262"/>
      <c r="N72" s="262"/>
      <c r="O72" s="262"/>
      <c r="P72" s="262"/>
      <c r="Q72" s="262"/>
      <c r="R72" s="262"/>
      <c r="S72" s="262"/>
      <c r="T72" s="262"/>
    </row>
    <row r="73" spans="1:20" ht="15.75" customHeight="1" x14ac:dyDescent="0.25">
      <c r="A73" s="262"/>
      <c r="B73" s="262"/>
      <c r="C73" s="262"/>
      <c r="D73" s="262"/>
      <c r="E73" s="262"/>
      <c r="F73" s="262"/>
      <c r="G73" s="262"/>
      <c r="H73" s="262"/>
      <c r="I73" s="262"/>
      <c r="J73" s="262"/>
      <c r="K73" s="262"/>
      <c r="L73" s="262"/>
      <c r="M73" s="262"/>
      <c r="N73" s="262"/>
      <c r="O73" s="262"/>
      <c r="P73" s="262"/>
      <c r="Q73" s="262"/>
      <c r="R73" s="262"/>
      <c r="S73" s="262"/>
      <c r="T73" s="262"/>
    </row>
    <row r="74" spans="1:20" ht="15.75" customHeight="1" x14ac:dyDescent="0.25">
      <c r="A74" s="262"/>
      <c r="B74" s="262"/>
      <c r="C74" s="262"/>
      <c r="D74" s="262"/>
      <c r="E74" s="262"/>
      <c r="F74" s="262"/>
      <c r="G74" s="262"/>
      <c r="H74" s="262"/>
      <c r="I74" s="262"/>
      <c r="J74" s="262"/>
      <c r="K74" s="262"/>
      <c r="L74" s="262"/>
      <c r="M74" s="262"/>
      <c r="N74" s="262"/>
      <c r="O74" s="262"/>
      <c r="P74" s="262"/>
      <c r="Q74" s="262"/>
      <c r="R74" s="262"/>
      <c r="S74" s="262"/>
      <c r="T74" s="262"/>
    </row>
    <row r="75" spans="1:20" ht="15.75" customHeight="1" x14ac:dyDescent="0.25">
      <c r="A75" s="262"/>
      <c r="B75" s="262"/>
      <c r="C75" s="262"/>
      <c r="D75" s="262"/>
      <c r="E75" s="262"/>
      <c r="F75" s="262"/>
      <c r="G75" s="262"/>
      <c r="H75" s="262"/>
      <c r="I75" s="262"/>
      <c r="J75" s="262"/>
      <c r="K75" s="262"/>
      <c r="L75" s="262"/>
      <c r="M75" s="262"/>
      <c r="N75" s="262"/>
      <c r="O75" s="262"/>
      <c r="P75" s="262"/>
      <c r="Q75" s="262"/>
      <c r="R75" s="262"/>
      <c r="S75" s="262"/>
      <c r="T75" s="262"/>
    </row>
    <row r="76" spans="1:20" ht="15.75" customHeight="1" x14ac:dyDescent="0.25">
      <c r="A76" s="262"/>
      <c r="B76" s="262"/>
      <c r="C76" s="262"/>
      <c r="D76" s="262"/>
      <c r="E76" s="262"/>
      <c r="F76" s="262"/>
      <c r="G76" s="262"/>
      <c r="H76" s="262"/>
      <c r="I76" s="262"/>
      <c r="J76" s="262"/>
      <c r="K76" s="262"/>
      <c r="L76" s="262"/>
      <c r="M76" s="262"/>
      <c r="N76" s="262"/>
      <c r="O76" s="262"/>
      <c r="P76" s="262"/>
      <c r="Q76" s="262"/>
      <c r="R76" s="262"/>
      <c r="S76" s="262"/>
      <c r="T76" s="262"/>
    </row>
    <row r="77" spans="1:20" ht="15.75" customHeight="1" x14ac:dyDescent="0.25">
      <c r="A77" s="262"/>
      <c r="B77" s="262"/>
      <c r="C77" s="262"/>
      <c r="D77" s="262"/>
      <c r="E77" s="262"/>
      <c r="F77" s="262"/>
      <c r="G77" s="262"/>
      <c r="H77" s="262"/>
      <c r="I77" s="262"/>
      <c r="J77" s="262"/>
      <c r="K77" s="262"/>
      <c r="L77" s="262"/>
      <c r="M77" s="262"/>
      <c r="N77" s="262"/>
      <c r="O77" s="262"/>
      <c r="P77" s="262"/>
      <c r="Q77" s="262"/>
      <c r="R77" s="262"/>
      <c r="S77" s="262"/>
      <c r="T77" s="262"/>
    </row>
    <row r="78" spans="1:20" ht="15.75" customHeight="1" x14ac:dyDescent="0.25">
      <c r="A78" s="262"/>
      <c r="B78" s="262"/>
      <c r="C78" s="262"/>
      <c r="D78" s="262"/>
      <c r="E78" s="262"/>
      <c r="F78" s="262"/>
      <c r="G78" s="262"/>
      <c r="H78" s="262"/>
      <c r="I78" s="262"/>
      <c r="J78" s="262"/>
      <c r="K78" s="262"/>
      <c r="L78" s="262"/>
      <c r="M78" s="262"/>
      <c r="N78" s="262"/>
      <c r="O78" s="262"/>
      <c r="P78" s="262"/>
      <c r="Q78" s="262"/>
      <c r="R78" s="262"/>
      <c r="S78" s="262"/>
      <c r="T78" s="262"/>
    </row>
    <row r="79" spans="1:20" ht="15.75" customHeight="1" x14ac:dyDescent="0.25">
      <c r="A79" s="262"/>
      <c r="B79" s="262"/>
      <c r="C79" s="262"/>
      <c r="D79" s="262"/>
      <c r="E79" s="262"/>
      <c r="F79" s="262"/>
      <c r="G79" s="262"/>
      <c r="H79" s="262"/>
      <c r="I79" s="262"/>
      <c r="J79" s="262"/>
      <c r="K79" s="262"/>
      <c r="L79" s="262"/>
      <c r="M79" s="262"/>
      <c r="N79" s="262"/>
      <c r="O79" s="262"/>
      <c r="P79" s="262"/>
      <c r="Q79" s="262"/>
      <c r="R79" s="262"/>
      <c r="S79" s="262"/>
      <c r="T79" s="262"/>
    </row>
    <row r="80" spans="1:20" ht="15.75" customHeight="1" x14ac:dyDescent="0.25">
      <c r="A80" s="262"/>
      <c r="B80" s="262"/>
      <c r="C80" s="262"/>
      <c r="D80" s="262"/>
      <c r="E80" s="262"/>
      <c r="F80" s="262"/>
      <c r="G80" s="262"/>
      <c r="H80" s="262"/>
      <c r="I80" s="262"/>
      <c r="J80" s="262"/>
      <c r="K80" s="262"/>
      <c r="L80" s="262"/>
      <c r="M80" s="262"/>
      <c r="N80" s="262"/>
      <c r="O80" s="262"/>
      <c r="P80" s="262"/>
      <c r="Q80" s="262"/>
      <c r="R80" s="262"/>
      <c r="S80" s="262"/>
      <c r="T80" s="262"/>
    </row>
    <row r="81" spans="1:20" ht="15.75" customHeight="1" x14ac:dyDescent="0.25">
      <c r="A81" s="262"/>
      <c r="B81" s="262"/>
      <c r="C81" s="262"/>
      <c r="D81" s="262"/>
      <c r="E81" s="262"/>
      <c r="F81" s="262"/>
      <c r="G81" s="262"/>
      <c r="H81" s="262"/>
      <c r="I81" s="262"/>
      <c r="J81" s="262"/>
      <c r="K81" s="262"/>
      <c r="L81" s="262"/>
      <c r="M81" s="262"/>
      <c r="N81" s="262"/>
      <c r="O81" s="262"/>
      <c r="P81" s="262"/>
      <c r="Q81" s="262"/>
      <c r="R81" s="262"/>
      <c r="S81" s="262"/>
      <c r="T81" s="262"/>
    </row>
    <row r="82" spans="1:20" ht="15.75" customHeight="1" x14ac:dyDescent="0.25">
      <c r="A82" s="262"/>
      <c r="B82" s="262"/>
      <c r="C82" s="262"/>
      <c r="D82" s="262"/>
      <c r="E82" s="262"/>
      <c r="F82" s="262"/>
      <c r="G82" s="262"/>
      <c r="H82" s="262"/>
      <c r="I82" s="262"/>
      <c r="J82" s="262"/>
      <c r="K82" s="262"/>
      <c r="L82" s="262"/>
      <c r="M82" s="262"/>
      <c r="N82" s="262"/>
      <c r="O82" s="262"/>
      <c r="P82" s="262"/>
      <c r="Q82" s="262"/>
      <c r="R82" s="262"/>
      <c r="S82" s="262"/>
      <c r="T82" s="262"/>
    </row>
    <row r="83" spans="1:20" ht="15.75" customHeight="1" x14ac:dyDescent="0.25">
      <c r="A83" s="262"/>
      <c r="B83" s="262"/>
      <c r="C83" s="262"/>
      <c r="D83" s="262"/>
      <c r="E83" s="262"/>
      <c r="F83" s="262"/>
      <c r="G83" s="262"/>
      <c r="H83" s="262"/>
      <c r="I83" s="262"/>
      <c r="J83" s="262"/>
      <c r="K83" s="262"/>
      <c r="L83" s="262"/>
      <c r="M83" s="262"/>
      <c r="N83" s="262"/>
      <c r="O83" s="262"/>
      <c r="P83" s="262"/>
      <c r="Q83" s="262"/>
      <c r="R83" s="262"/>
      <c r="S83" s="262"/>
      <c r="T83" s="262"/>
    </row>
    <row r="84" spans="1:20" ht="15.75" customHeight="1" x14ac:dyDescent="0.25">
      <c r="A84" s="262"/>
      <c r="B84" s="262"/>
      <c r="C84" s="262"/>
      <c r="D84" s="262"/>
      <c r="E84" s="262"/>
      <c r="F84" s="262"/>
      <c r="G84" s="262"/>
      <c r="H84" s="262"/>
      <c r="I84" s="262"/>
      <c r="J84" s="262"/>
      <c r="K84" s="262"/>
      <c r="L84" s="262"/>
      <c r="M84" s="262"/>
      <c r="N84" s="262"/>
      <c r="O84" s="262"/>
      <c r="P84" s="262"/>
      <c r="Q84" s="262"/>
      <c r="R84" s="262"/>
      <c r="S84" s="262"/>
      <c r="T84" s="262"/>
    </row>
    <row r="85" spans="1:20" ht="15.75" customHeight="1" x14ac:dyDescent="0.25">
      <c r="A85" s="262"/>
      <c r="B85" s="262"/>
      <c r="C85" s="262"/>
      <c r="D85" s="262"/>
      <c r="E85" s="262"/>
      <c r="F85" s="262"/>
      <c r="G85" s="262"/>
      <c r="H85" s="262"/>
      <c r="I85" s="262"/>
      <c r="J85" s="262"/>
      <c r="K85" s="262"/>
      <c r="L85" s="262"/>
      <c r="M85" s="262"/>
      <c r="N85" s="262"/>
      <c r="O85" s="262"/>
      <c r="P85" s="262"/>
      <c r="Q85" s="262"/>
      <c r="R85" s="262"/>
      <c r="S85" s="262"/>
      <c r="T85" s="262"/>
    </row>
    <row r="86" spans="1:20" ht="15.75" customHeight="1" x14ac:dyDescent="0.25">
      <c r="A86" s="262"/>
      <c r="B86" s="262"/>
      <c r="C86" s="262"/>
      <c r="D86" s="262"/>
      <c r="E86" s="262"/>
      <c r="F86" s="262"/>
      <c r="G86" s="262"/>
      <c r="H86" s="262"/>
      <c r="I86" s="262"/>
      <c r="J86" s="262"/>
      <c r="K86" s="262"/>
      <c r="L86" s="262"/>
      <c r="M86" s="262"/>
      <c r="N86" s="262"/>
      <c r="O86" s="262"/>
      <c r="P86" s="262"/>
      <c r="Q86" s="262"/>
      <c r="R86" s="262"/>
      <c r="S86" s="262"/>
      <c r="T86" s="262"/>
    </row>
    <row r="87" spans="1:20" ht="15.75" customHeight="1" x14ac:dyDescent="0.25">
      <c r="A87" s="262"/>
      <c r="B87" s="262"/>
      <c r="C87" s="262"/>
      <c r="D87" s="262"/>
      <c r="E87" s="262"/>
      <c r="F87" s="262"/>
      <c r="G87" s="262"/>
      <c r="H87" s="262"/>
      <c r="I87" s="262"/>
      <c r="J87" s="262"/>
      <c r="K87" s="262"/>
      <c r="L87" s="262"/>
      <c r="M87" s="262"/>
      <c r="N87" s="262"/>
      <c r="O87" s="262"/>
      <c r="P87" s="262"/>
      <c r="Q87" s="262"/>
      <c r="R87" s="262"/>
      <c r="S87" s="262"/>
      <c r="T87" s="262"/>
    </row>
    <row r="88" spans="1:20" ht="15.75" customHeight="1" x14ac:dyDescent="0.25">
      <c r="A88" s="262"/>
      <c r="B88" s="262"/>
      <c r="C88" s="262"/>
      <c r="D88" s="262"/>
      <c r="E88" s="262"/>
      <c r="F88" s="262"/>
      <c r="G88" s="262"/>
      <c r="H88" s="262"/>
      <c r="I88" s="262"/>
      <c r="J88" s="262"/>
      <c r="K88" s="262"/>
      <c r="L88" s="262"/>
      <c r="M88" s="262"/>
      <c r="N88" s="262"/>
      <c r="O88" s="262"/>
      <c r="P88" s="262"/>
      <c r="Q88" s="262"/>
      <c r="R88" s="262"/>
      <c r="S88" s="262"/>
      <c r="T88" s="262"/>
    </row>
    <row r="89" spans="1:20" ht="15.75" customHeight="1" x14ac:dyDescent="0.25">
      <c r="A89" s="262"/>
      <c r="B89" s="262"/>
      <c r="C89" s="262"/>
      <c r="D89" s="262"/>
      <c r="E89" s="262"/>
      <c r="F89" s="262"/>
      <c r="G89" s="262"/>
      <c r="H89" s="262"/>
      <c r="I89" s="262"/>
      <c r="J89" s="262"/>
      <c r="K89" s="262"/>
      <c r="L89" s="262"/>
      <c r="M89" s="262"/>
      <c r="N89" s="262"/>
      <c r="O89" s="262"/>
      <c r="P89" s="262"/>
      <c r="Q89" s="262"/>
      <c r="R89" s="262"/>
      <c r="S89" s="262"/>
      <c r="T89" s="262"/>
    </row>
    <row r="90" spans="1:20" ht="15.75" customHeight="1" x14ac:dyDescent="0.25">
      <c r="A90" s="262"/>
      <c r="B90" s="262"/>
      <c r="C90" s="262"/>
      <c r="D90" s="262"/>
      <c r="E90" s="262"/>
      <c r="F90" s="262"/>
      <c r="G90" s="262"/>
      <c r="H90" s="262"/>
      <c r="I90" s="262"/>
      <c r="J90" s="262"/>
      <c r="K90" s="262"/>
      <c r="L90" s="262"/>
      <c r="M90" s="262"/>
      <c r="N90" s="262"/>
      <c r="O90" s="262"/>
      <c r="P90" s="262"/>
      <c r="Q90" s="262"/>
      <c r="R90" s="262"/>
      <c r="S90" s="262"/>
      <c r="T90" s="262"/>
    </row>
    <row r="91" spans="1:20" ht="15.75" customHeight="1" x14ac:dyDescent="0.25">
      <c r="A91" s="262"/>
      <c r="B91" s="262"/>
      <c r="C91" s="262"/>
      <c r="D91" s="262"/>
      <c r="E91" s="262"/>
      <c r="F91" s="262"/>
      <c r="G91" s="262"/>
      <c r="H91" s="262"/>
      <c r="I91" s="262"/>
      <c r="J91" s="262"/>
      <c r="K91" s="262"/>
      <c r="L91" s="262"/>
      <c r="M91" s="262"/>
      <c r="N91" s="262"/>
      <c r="O91" s="262"/>
      <c r="P91" s="262"/>
      <c r="Q91" s="262"/>
      <c r="R91" s="262"/>
      <c r="S91" s="262"/>
      <c r="T91" s="262"/>
    </row>
    <row r="92" spans="1:20" ht="15.75" customHeight="1" x14ac:dyDescent="0.25">
      <c r="A92" s="262"/>
      <c r="B92" s="262"/>
      <c r="C92" s="262"/>
      <c r="D92" s="262"/>
      <c r="E92" s="262"/>
      <c r="F92" s="262"/>
      <c r="G92" s="262"/>
      <c r="H92" s="262"/>
      <c r="I92" s="262"/>
      <c r="J92" s="262"/>
      <c r="K92" s="262"/>
      <c r="L92" s="262"/>
      <c r="M92" s="262"/>
      <c r="N92" s="262"/>
      <c r="O92" s="262"/>
      <c r="P92" s="262"/>
      <c r="Q92" s="262"/>
      <c r="R92" s="262"/>
      <c r="S92" s="262"/>
      <c r="T92" s="262"/>
    </row>
    <row r="93" spans="1:20" ht="15.75" customHeight="1" x14ac:dyDescent="0.25">
      <c r="A93" s="262"/>
      <c r="B93" s="262"/>
      <c r="C93" s="262"/>
      <c r="D93" s="262"/>
      <c r="E93" s="262"/>
      <c r="F93" s="262"/>
      <c r="G93" s="262"/>
      <c r="H93" s="262"/>
      <c r="I93" s="262"/>
      <c r="J93" s="262"/>
      <c r="K93" s="262"/>
      <c r="L93" s="262"/>
      <c r="M93" s="262"/>
      <c r="N93" s="262"/>
      <c r="O93" s="262"/>
      <c r="P93" s="262"/>
      <c r="Q93" s="262"/>
      <c r="R93" s="262"/>
      <c r="S93" s="262"/>
      <c r="T93" s="262"/>
    </row>
    <row r="94" spans="1:20" ht="15.75" customHeight="1" x14ac:dyDescent="0.25">
      <c r="A94" s="262"/>
      <c r="B94" s="262"/>
      <c r="C94" s="262"/>
      <c r="D94" s="262"/>
      <c r="E94" s="262"/>
      <c r="F94" s="262"/>
      <c r="G94" s="262"/>
      <c r="H94" s="262"/>
      <c r="I94" s="262"/>
      <c r="J94" s="262"/>
      <c r="K94" s="262"/>
      <c r="L94" s="262"/>
      <c r="M94" s="262"/>
      <c r="N94" s="262"/>
      <c r="O94" s="262"/>
      <c r="P94" s="262"/>
      <c r="Q94" s="262"/>
      <c r="R94" s="262"/>
      <c r="S94" s="262"/>
      <c r="T94" s="262"/>
    </row>
    <row r="95" spans="1:20" ht="15.75" customHeight="1" x14ac:dyDescent="0.25">
      <c r="A95" s="262"/>
      <c r="B95" s="262"/>
      <c r="C95" s="262"/>
      <c r="D95" s="262"/>
      <c r="E95" s="262"/>
      <c r="F95" s="262"/>
      <c r="G95" s="262"/>
      <c r="H95" s="262"/>
      <c r="I95" s="262"/>
      <c r="J95" s="262"/>
      <c r="K95" s="262"/>
      <c r="L95" s="262"/>
      <c r="M95" s="262"/>
      <c r="N95" s="262"/>
      <c r="O95" s="262"/>
      <c r="P95" s="262"/>
      <c r="Q95" s="262"/>
      <c r="R95" s="262"/>
      <c r="S95" s="262"/>
      <c r="T95" s="262"/>
    </row>
    <row r="96" spans="1:20" ht="15.75" customHeight="1" x14ac:dyDescent="0.25">
      <c r="A96" s="262"/>
      <c r="B96" s="262"/>
      <c r="C96" s="262"/>
      <c r="D96" s="262"/>
      <c r="E96" s="262"/>
      <c r="F96" s="262"/>
      <c r="G96" s="262"/>
      <c r="H96" s="262"/>
      <c r="I96" s="262"/>
      <c r="J96" s="262"/>
      <c r="K96" s="262"/>
      <c r="L96" s="262"/>
      <c r="M96" s="262"/>
      <c r="N96" s="262"/>
      <c r="O96" s="262"/>
      <c r="P96" s="262"/>
      <c r="Q96" s="262"/>
      <c r="R96" s="262"/>
      <c r="S96" s="262"/>
      <c r="T96" s="262"/>
    </row>
    <row r="97" spans="1:20" ht="15.75" customHeight="1" x14ac:dyDescent="0.25">
      <c r="A97" s="262"/>
      <c r="B97" s="262"/>
      <c r="C97" s="262"/>
      <c r="D97" s="262"/>
      <c r="E97" s="262"/>
      <c r="F97" s="262"/>
      <c r="G97" s="262"/>
      <c r="H97" s="262"/>
      <c r="I97" s="262"/>
      <c r="J97" s="262"/>
      <c r="K97" s="262"/>
      <c r="L97" s="262"/>
      <c r="M97" s="262"/>
      <c r="N97" s="262"/>
      <c r="O97" s="262"/>
      <c r="P97" s="262"/>
      <c r="Q97" s="262"/>
      <c r="R97" s="262"/>
      <c r="S97" s="262"/>
      <c r="T97" s="262"/>
    </row>
    <row r="98" spans="1:20" ht="15.75" customHeight="1" x14ac:dyDescent="0.25">
      <c r="A98" s="262"/>
      <c r="B98" s="262"/>
      <c r="C98" s="262"/>
      <c r="D98" s="262"/>
      <c r="E98" s="262"/>
      <c r="F98" s="262"/>
      <c r="G98" s="262"/>
      <c r="H98" s="262"/>
      <c r="I98" s="262"/>
      <c r="J98" s="262"/>
      <c r="K98" s="262"/>
      <c r="L98" s="262"/>
      <c r="M98" s="262"/>
      <c r="N98" s="262"/>
      <c r="O98" s="262"/>
      <c r="P98" s="262"/>
      <c r="Q98" s="262"/>
      <c r="R98" s="262"/>
      <c r="S98" s="262"/>
      <c r="T98" s="262"/>
    </row>
    <row r="99" spans="1:20" ht="15.75" customHeight="1" x14ac:dyDescent="0.25">
      <c r="A99" s="262"/>
      <c r="B99" s="262"/>
      <c r="C99" s="262"/>
      <c r="D99" s="262"/>
      <c r="E99" s="262"/>
      <c r="F99" s="262"/>
      <c r="G99" s="262"/>
      <c r="H99" s="262"/>
      <c r="I99" s="262"/>
      <c r="J99" s="262"/>
      <c r="K99" s="262"/>
      <c r="L99" s="262"/>
      <c r="M99" s="262"/>
      <c r="N99" s="262"/>
      <c r="O99" s="262"/>
      <c r="P99" s="262"/>
      <c r="Q99" s="262"/>
      <c r="R99" s="262"/>
      <c r="S99" s="262"/>
      <c r="T99" s="262"/>
    </row>
    <row r="100" spans="1:20" ht="15.75" customHeight="1" x14ac:dyDescent="0.25">
      <c r="A100" s="262"/>
      <c r="B100" s="262"/>
      <c r="C100" s="262"/>
      <c r="D100" s="262"/>
      <c r="E100" s="262"/>
      <c r="F100" s="262"/>
      <c r="G100" s="262"/>
      <c r="H100" s="262"/>
      <c r="I100" s="262"/>
      <c r="J100" s="262"/>
      <c r="K100" s="262"/>
      <c r="L100" s="262"/>
      <c r="M100" s="262"/>
      <c r="N100" s="262"/>
      <c r="O100" s="262"/>
      <c r="P100" s="262"/>
      <c r="Q100" s="262"/>
      <c r="R100" s="262"/>
      <c r="S100" s="262"/>
      <c r="T100" s="262"/>
    </row>
    <row r="101" spans="1:20" ht="15.75" customHeight="1" x14ac:dyDescent="0.25">
      <c r="A101" s="262"/>
      <c r="B101" s="262"/>
      <c r="C101" s="262"/>
      <c r="D101" s="262"/>
      <c r="E101" s="262"/>
      <c r="F101" s="262"/>
      <c r="G101" s="262"/>
      <c r="H101" s="262"/>
      <c r="I101" s="262"/>
      <c r="J101" s="262"/>
      <c r="K101" s="262"/>
      <c r="L101" s="262"/>
      <c r="M101" s="262"/>
      <c r="N101" s="262"/>
      <c r="O101" s="262"/>
      <c r="P101" s="262"/>
      <c r="Q101" s="262"/>
      <c r="R101" s="262"/>
      <c r="S101" s="262"/>
      <c r="T101" s="262"/>
    </row>
    <row r="102" spans="1:20" ht="15.75" customHeight="1" x14ac:dyDescent="0.25">
      <c r="A102" s="262"/>
      <c r="B102" s="262"/>
      <c r="C102" s="262"/>
      <c r="D102" s="262"/>
      <c r="E102" s="262"/>
      <c r="F102" s="262"/>
      <c r="G102" s="262"/>
      <c r="H102" s="262"/>
      <c r="I102" s="262"/>
      <c r="J102" s="262"/>
      <c r="K102" s="262"/>
      <c r="L102" s="262"/>
      <c r="M102" s="262"/>
      <c r="N102" s="262"/>
      <c r="O102" s="262"/>
      <c r="P102" s="262"/>
      <c r="Q102" s="262"/>
      <c r="R102" s="262"/>
      <c r="S102" s="262"/>
      <c r="T102" s="262"/>
    </row>
    <row r="103" spans="1:20" ht="15.75" customHeight="1" x14ac:dyDescent="0.25">
      <c r="A103" s="262"/>
      <c r="B103" s="262"/>
      <c r="C103" s="262"/>
      <c r="D103" s="262"/>
      <c r="E103" s="262"/>
      <c r="F103" s="262"/>
      <c r="G103" s="262"/>
      <c r="H103" s="262"/>
      <c r="I103" s="262"/>
      <c r="J103" s="262"/>
      <c r="K103" s="262"/>
      <c r="L103" s="262"/>
      <c r="M103" s="262"/>
      <c r="N103" s="262"/>
      <c r="O103" s="262"/>
      <c r="P103" s="262"/>
      <c r="Q103" s="262"/>
      <c r="R103" s="262"/>
      <c r="S103" s="262"/>
      <c r="T103" s="262"/>
    </row>
    <row r="104" spans="1:20" ht="15.75" customHeight="1" x14ac:dyDescent="0.25">
      <c r="A104" s="262"/>
      <c r="B104" s="262"/>
      <c r="C104" s="262"/>
      <c r="D104" s="262"/>
      <c r="E104" s="262"/>
      <c r="F104" s="262"/>
      <c r="G104" s="262"/>
      <c r="H104" s="262"/>
      <c r="I104" s="262"/>
      <c r="J104" s="262"/>
      <c r="K104" s="262"/>
      <c r="L104" s="262"/>
      <c r="M104" s="262"/>
      <c r="N104" s="262"/>
      <c r="O104" s="262"/>
      <c r="P104" s="262"/>
      <c r="Q104" s="262"/>
      <c r="R104" s="262"/>
      <c r="S104" s="262"/>
      <c r="T104" s="262"/>
    </row>
    <row r="105" spans="1:20" ht="15.75" customHeight="1" x14ac:dyDescent="0.25">
      <c r="A105" s="262"/>
      <c r="B105" s="262"/>
      <c r="C105" s="262"/>
      <c r="D105" s="262"/>
      <c r="E105" s="262"/>
      <c r="F105" s="262"/>
      <c r="G105" s="262"/>
      <c r="H105" s="262"/>
      <c r="I105" s="262"/>
      <c r="J105" s="262"/>
      <c r="K105" s="262"/>
      <c r="L105" s="262"/>
      <c r="M105" s="262"/>
      <c r="N105" s="262"/>
      <c r="O105" s="262"/>
      <c r="P105" s="262"/>
      <c r="Q105" s="262"/>
      <c r="R105" s="262"/>
      <c r="S105" s="262"/>
      <c r="T105" s="262"/>
    </row>
    <row r="106" spans="1:20" ht="15.75" customHeight="1" x14ac:dyDescent="0.25">
      <c r="A106" s="262"/>
      <c r="B106" s="262"/>
      <c r="C106" s="262"/>
      <c r="D106" s="262"/>
      <c r="E106" s="262"/>
      <c r="F106" s="262"/>
      <c r="G106" s="262"/>
      <c r="H106" s="262"/>
      <c r="I106" s="262"/>
      <c r="J106" s="262"/>
      <c r="K106" s="262"/>
      <c r="L106" s="262"/>
      <c r="M106" s="262"/>
      <c r="N106" s="262"/>
      <c r="O106" s="262"/>
      <c r="P106" s="262"/>
      <c r="Q106" s="262"/>
      <c r="R106" s="262"/>
      <c r="S106" s="262"/>
      <c r="T106" s="262"/>
    </row>
    <row r="107" spans="1:20" ht="15.75" customHeight="1" x14ac:dyDescent="0.25">
      <c r="A107" s="262"/>
      <c r="B107" s="262"/>
      <c r="C107" s="262"/>
      <c r="D107" s="262"/>
      <c r="E107" s="262"/>
      <c r="F107" s="262"/>
      <c r="G107" s="262"/>
      <c r="H107" s="262"/>
      <c r="I107" s="262"/>
      <c r="J107" s="262"/>
      <c r="K107" s="262"/>
      <c r="L107" s="262"/>
      <c r="M107" s="262"/>
      <c r="N107" s="262"/>
      <c r="O107" s="262"/>
      <c r="P107" s="262"/>
      <c r="Q107" s="262"/>
      <c r="R107" s="262"/>
      <c r="S107" s="262"/>
      <c r="T107" s="262"/>
    </row>
    <row r="108" spans="1:20" ht="15.75" customHeight="1" x14ac:dyDescent="0.25">
      <c r="A108" s="262"/>
      <c r="B108" s="262"/>
      <c r="C108" s="262"/>
      <c r="D108" s="262"/>
      <c r="E108" s="262"/>
      <c r="F108" s="262"/>
      <c r="G108" s="262"/>
      <c r="H108" s="262"/>
      <c r="I108" s="262"/>
      <c r="J108" s="262"/>
      <c r="K108" s="262"/>
      <c r="L108" s="262"/>
      <c r="M108" s="262"/>
      <c r="N108" s="262"/>
      <c r="O108" s="262"/>
      <c r="P108" s="262"/>
      <c r="Q108" s="262"/>
      <c r="R108" s="262"/>
      <c r="S108" s="262"/>
      <c r="T108" s="262"/>
    </row>
    <row r="109" spans="1:20" ht="15.75" customHeight="1" x14ac:dyDescent="0.25">
      <c r="A109" s="262"/>
      <c r="B109" s="262"/>
      <c r="C109" s="262"/>
      <c r="D109" s="262"/>
      <c r="E109" s="262"/>
      <c r="F109" s="262"/>
      <c r="G109" s="262"/>
      <c r="H109" s="262"/>
      <c r="I109" s="262"/>
      <c r="J109" s="262"/>
      <c r="K109" s="262"/>
      <c r="L109" s="262"/>
      <c r="M109" s="262"/>
      <c r="N109" s="262"/>
      <c r="O109" s="262"/>
      <c r="P109" s="262"/>
      <c r="Q109" s="262"/>
      <c r="R109" s="262"/>
      <c r="S109" s="262"/>
      <c r="T109" s="262"/>
    </row>
    <row r="110" spans="1:20" ht="15.75" customHeight="1" x14ac:dyDescent="0.25">
      <c r="A110" s="262"/>
      <c r="B110" s="262"/>
      <c r="C110" s="262"/>
      <c r="D110" s="262"/>
      <c r="E110" s="262"/>
      <c r="F110" s="262"/>
      <c r="G110" s="262"/>
      <c r="H110" s="262"/>
      <c r="I110" s="262"/>
      <c r="J110" s="262"/>
      <c r="K110" s="262"/>
      <c r="L110" s="262"/>
      <c r="M110" s="262"/>
      <c r="N110" s="262"/>
      <c r="O110" s="262"/>
      <c r="P110" s="262"/>
      <c r="Q110" s="262"/>
      <c r="R110" s="262"/>
      <c r="S110" s="262"/>
      <c r="T110" s="262"/>
    </row>
    <row r="111" spans="1:20" ht="15.75" customHeight="1" x14ac:dyDescent="0.25">
      <c r="A111" s="262"/>
      <c r="B111" s="262"/>
      <c r="C111" s="262"/>
      <c r="D111" s="262"/>
      <c r="E111" s="262"/>
      <c r="F111" s="262"/>
      <c r="G111" s="262"/>
      <c r="H111" s="262"/>
      <c r="I111" s="262"/>
      <c r="J111" s="262"/>
      <c r="K111" s="262"/>
      <c r="L111" s="262"/>
      <c r="M111" s="262"/>
      <c r="N111" s="262"/>
      <c r="O111" s="262"/>
      <c r="P111" s="262"/>
      <c r="Q111" s="262"/>
      <c r="R111" s="262"/>
      <c r="S111" s="262"/>
      <c r="T111" s="262"/>
    </row>
    <row r="112" spans="1:20" ht="15.75" customHeight="1" x14ac:dyDescent="0.25">
      <c r="A112" s="262"/>
      <c r="B112" s="262"/>
      <c r="C112" s="262"/>
      <c r="D112" s="262"/>
      <c r="E112" s="262"/>
      <c r="F112" s="262"/>
      <c r="G112" s="262"/>
      <c r="H112" s="262"/>
      <c r="I112" s="262"/>
      <c r="J112" s="262"/>
      <c r="K112" s="262"/>
      <c r="L112" s="262"/>
      <c r="M112" s="262"/>
      <c r="N112" s="262"/>
      <c r="O112" s="262"/>
      <c r="P112" s="262"/>
      <c r="Q112" s="262"/>
      <c r="R112" s="262"/>
      <c r="S112" s="262"/>
      <c r="T112" s="262"/>
    </row>
    <row r="113" spans="1:20" ht="15.75" customHeight="1" x14ac:dyDescent="0.25">
      <c r="A113" s="262"/>
      <c r="B113" s="262"/>
      <c r="C113" s="262"/>
      <c r="D113" s="262"/>
      <c r="E113" s="262"/>
      <c r="F113" s="262"/>
      <c r="G113" s="262"/>
      <c r="H113" s="262"/>
      <c r="I113" s="262"/>
      <c r="J113" s="262"/>
      <c r="K113" s="262"/>
      <c r="L113" s="262"/>
      <c r="M113" s="262"/>
      <c r="N113" s="262"/>
      <c r="O113" s="262"/>
      <c r="P113" s="262"/>
      <c r="Q113" s="262"/>
      <c r="R113" s="262"/>
      <c r="S113" s="262"/>
      <c r="T113" s="262"/>
    </row>
    <row r="114" spans="1:20" ht="15.75" customHeight="1" x14ac:dyDescent="0.25">
      <c r="A114" s="262"/>
      <c r="B114" s="262"/>
      <c r="C114" s="262"/>
      <c r="D114" s="262"/>
      <c r="E114" s="262"/>
      <c r="F114" s="262"/>
      <c r="G114" s="262"/>
      <c r="H114" s="262"/>
      <c r="I114" s="262"/>
      <c r="J114" s="262"/>
      <c r="K114" s="262"/>
      <c r="L114" s="262"/>
      <c r="M114" s="262"/>
      <c r="N114" s="262"/>
      <c r="O114" s="262"/>
      <c r="P114" s="262"/>
      <c r="Q114" s="262"/>
      <c r="R114" s="262"/>
      <c r="S114" s="262"/>
      <c r="T114" s="262"/>
    </row>
    <row r="115" spans="1:20" ht="15.75" customHeight="1" x14ac:dyDescent="0.25">
      <c r="A115" s="262"/>
      <c r="B115" s="262"/>
      <c r="C115" s="262"/>
      <c r="D115" s="262"/>
      <c r="E115" s="262"/>
      <c r="F115" s="262"/>
      <c r="G115" s="262"/>
      <c r="H115" s="262"/>
      <c r="I115" s="262"/>
      <c r="J115" s="262"/>
      <c r="K115" s="262"/>
      <c r="L115" s="262"/>
      <c r="M115" s="262"/>
      <c r="N115" s="262"/>
      <c r="O115" s="262"/>
      <c r="P115" s="262"/>
      <c r="Q115" s="262"/>
      <c r="R115" s="262"/>
      <c r="S115" s="262"/>
      <c r="T115" s="262"/>
    </row>
    <row r="116" spans="1:20" ht="15.75" customHeight="1" x14ac:dyDescent="0.25">
      <c r="A116" s="262"/>
      <c r="B116" s="262"/>
      <c r="C116" s="262"/>
      <c r="D116" s="262"/>
      <c r="E116" s="262"/>
      <c r="F116" s="262"/>
      <c r="G116" s="262"/>
      <c r="H116" s="262"/>
      <c r="I116" s="262"/>
      <c r="J116" s="262"/>
      <c r="K116" s="262"/>
      <c r="L116" s="262"/>
      <c r="M116" s="262"/>
      <c r="N116" s="262"/>
      <c r="O116" s="262"/>
      <c r="P116" s="262"/>
      <c r="Q116" s="262"/>
      <c r="R116" s="262"/>
      <c r="S116" s="262"/>
      <c r="T116" s="262"/>
    </row>
    <row r="117" spans="1:20" ht="15.75" customHeight="1" x14ac:dyDescent="0.25">
      <c r="A117" s="262"/>
      <c r="B117" s="262"/>
      <c r="C117" s="262"/>
      <c r="D117" s="262"/>
      <c r="E117" s="262"/>
      <c r="F117" s="262"/>
      <c r="G117" s="262"/>
      <c r="H117" s="262"/>
      <c r="I117" s="262"/>
      <c r="J117" s="262"/>
      <c r="K117" s="262"/>
      <c r="L117" s="262"/>
      <c r="M117" s="262"/>
      <c r="N117" s="262"/>
      <c r="O117" s="262"/>
      <c r="P117" s="262"/>
      <c r="Q117" s="262"/>
      <c r="R117" s="262"/>
      <c r="S117" s="262"/>
      <c r="T117" s="262"/>
    </row>
    <row r="118" spans="1:20" ht="15.75" customHeight="1" x14ac:dyDescent="0.25">
      <c r="A118" s="262"/>
      <c r="B118" s="262"/>
      <c r="C118" s="262"/>
      <c r="D118" s="262"/>
      <c r="E118" s="262"/>
      <c r="F118" s="262"/>
      <c r="G118" s="262"/>
      <c r="H118" s="262"/>
      <c r="I118" s="262"/>
      <c r="J118" s="262"/>
      <c r="K118" s="262"/>
      <c r="L118" s="262"/>
      <c r="M118" s="262"/>
      <c r="N118" s="262"/>
      <c r="O118" s="262"/>
      <c r="P118" s="262"/>
      <c r="Q118" s="262"/>
      <c r="R118" s="262"/>
      <c r="S118" s="262"/>
      <c r="T118" s="262"/>
    </row>
    <row r="119" spans="1:20" ht="15.75" customHeight="1" x14ac:dyDescent="0.25">
      <c r="A119" s="262"/>
      <c r="B119" s="262"/>
      <c r="C119" s="262"/>
      <c r="D119" s="262"/>
      <c r="E119" s="262"/>
      <c r="F119" s="262"/>
      <c r="G119" s="262"/>
      <c r="H119" s="262"/>
      <c r="I119" s="262"/>
      <c r="J119" s="262"/>
      <c r="K119" s="262"/>
      <c r="L119" s="262"/>
      <c r="M119" s="262"/>
      <c r="N119" s="262"/>
      <c r="O119" s="262"/>
      <c r="P119" s="262"/>
      <c r="Q119" s="262"/>
      <c r="R119" s="262"/>
      <c r="S119" s="262"/>
      <c r="T119" s="262"/>
    </row>
    <row r="120" spans="1:20" ht="15.75" customHeight="1" x14ac:dyDescent="0.25">
      <c r="A120" s="262"/>
      <c r="B120" s="262"/>
      <c r="C120" s="262"/>
      <c r="D120" s="262"/>
      <c r="E120" s="262"/>
      <c r="F120" s="262"/>
      <c r="G120" s="262"/>
      <c r="H120" s="262"/>
      <c r="I120" s="262"/>
      <c r="J120" s="262"/>
      <c r="K120" s="262"/>
      <c r="L120" s="262"/>
      <c r="M120" s="262"/>
      <c r="N120" s="262"/>
      <c r="O120" s="262"/>
      <c r="P120" s="262"/>
      <c r="Q120" s="262"/>
      <c r="R120" s="262"/>
      <c r="S120" s="262"/>
      <c r="T120" s="262"/>
    </row>
    <row r="121" spans="1:20" ht="15.75" customHeight="1" x14ac:dyDescent="0.25">
      <c r="A121" s="262"/>
      <c r="B121" s="262"/>
      <c r="C121" s="262"/>
      <c r="D121" s="262"/>
      <c r="E121" s="262"/>
      <c r="F121" s="262"/>
      <c r="G121" s="262"/>
      <c r="H121" s="262"/>
      <c r="I121" s="262"/>
      <c r="J121" s="262"/>
      <c r="K121" s="262"/>
      <c r="L121" s="262"/>
      <c r="M121" s="262"/>
      <c r="N121" s="262"/>
      <c r="O121" s="262"/>
      <c r="P121" s="262"/>
      <c r="Q121" s="262"/>
      <c r="R121" s="262"/>
      <c r="S121" s="262"/>
      <c r="T121" s="262"/>
    </row>
    <row r="122" spans="1:20" ht="15.75" customHeight="1" x14ac:dyDescent="0.25">
      <c r="A122" s="262"/>
      <c r="B122" s="262"/>
      <c r="C122" s="262"/>
      <c r="D122" s="262"/>
      <c r="E122" s="262"/>
      <c r="F122" s="262"/>
      <c r="G122" s="262"/>
      <c r="H122" s="262"/>
      <c r="I122" s="262"/>
      <c r="J122" s="262"/>
      <c r="K122" s="262"/>
      <c r="L122" s="262"/>
      <c r="M122" s="262"/>
      <c r="N122" s="262"/>
      <c r="O122" s="262"/>
      <c r="P122" s="262"/>
      <c r="Q122" s="262"/>
      <c r="R122" s="262"/>
      <c r="S122" s="262"/>
      <c r="T122" s="262"/>
    </row>
    <row r="123" spans="1:20" ht="15.75" customHeight="1" x14ac:dyDescent="0.25">
      <c r="A123" s="262"/>
      <c r="B123" s="262"/>
      <c r="C123" s="262"/>
      <c r="D123" s="262"/>
      <c r="E123" s="262"/>
      <c r="F123" s="262"/>
      <c r="G123" s="262"/>
      <c r="H123" s="262"/>
      <c r="I123" s="262"/>
      <c r="J123" s="262"/>
      <c r="K123" s="262"/>
      <c r="L123" s="262"/>
      <c r="M123" s="262"/>
      <c r="N123" s="262"/>
      <c r="O123" s="262"/>
      <c r="P123" s="262"/>
      <c r="Q123" s="262"/>
      <c r="R123" s="262"/>
      <c r="S123" s="262"/>
      <c r="T123" s="262"/>
    </row>
    <row r="124" spans="1:20" ht="15.75" customHeight="1" x14ac:dyDescent="0.25">
      <c r="A124" s="262"/>
      <c r="B124" s="262"/>
      <c r="C124" s="262"/>
      <c r="D124" s="262"/>
      <c r="E124" s="262"/>
      <c r="F124" s="262"/>
      <c r="G124" s="262"/>
      <c r="H124" s="262"/>
      <c r="I124" s="262"/>
      <c r="J124" s="262"/>
      <c r="K124" s="262"/>
      <c r="L124" s="262"/>
      <c r="M124" s="262"/>
      <c r="N124" s="262"/>
      <c r="O124" s="262"/>
      <c r="P124" s="262"/>
      <c r="Q124" s="262"/>
      <c r="R124" s="262"/>
      <c r="S124" s="262"/>
      <c r="T124" s="262"/>
    </row>
    <row r="125" spans="1:20" ht="15.75" customHeight="1" x14ac:dyDescent="0.25">
      <c r="A125" s="262"/>
      <c r="B125" s="262"/>
      <c r="C125" s="262"/>
      <c r="D125" s="262"/>
      <c r="E125" s="262"/>
      <c r="F125" s="262"/>
      <c r="G125" s="262"/>
      <c r="H125" s="262"/>
      <c r="I125" s="262"/>
      <c r="J125" s="262"/>
      <c r="K125" s="262"/>
      <c r="L125" s="262"/>
      <c r="M125" s="262"/>
      <c r="N125" s="262"/>
      <c r="O125" s="262"/>
      <c r="P125" s="262"/>
      <c r="Q125" s="262"/>
      <c r="R125" s="262"/>
      <c r="S125" s="262"/>
      <c r="T125" s="262"/>
    </row>
    <row r="126" spans="1:20" ht="15.75" customHeight="1" x14ac:dyDescent="0.25">
      <c r="A126" s="262"/>
      <c r="B126" s="262"/>
      <c r="C126" s="262"/>
      <c r="D126" s="262"/>
      <c r="E126" s="262"/>
      <c r="F126" s="262"/>
      <c r="G126" s="262"/>
      <c r="H126" s="262"/>
      <c r="I126" s="262"/>
      <c r="J126" s="262"/>
      <c r="K126" s="262"/>
      <c r="L126" s="262"/>
      <c r="M126" s="262"/>
      <c r="N126" s="262"/>
      <c r="O126" s="262"/>
      <c r="P126" s="262"/>
      <c r="Q126" s="262"/>
      <c r="R126" s="262"/>
      <c r="S126" s="262"/>
      <c r="T126" s="262"/>
    </row>
    <row r="127" spans="1:20" ht="15.75" customHeight="1" x14ac:dyDescent="0.25">
      <c r="A127" s="262"/>
      <c r="B127" s="262"/>
      <c r="C127" s="262"/>
      <c r="D127" s="262"/>
      <c r="E127" s="262"/>
      <c r="F127" s="262"/>
      <c r="G127" s="262"/>
      <c r="H127" s="262"/>
      <c r="I127" s="262"/>
      <c r="J127" s="262"/>
      <c r="K127" s="262"/>
      <c r="L127" s="262"/>
      <c r="M127" s="262"/>
      <c r="N127" s="262"/>
      <c r="O127" s="262"/>
      <c r="P127" s="262"/>
      <c r="Q127" s="262"/>
      <c r="R127" s="262"/>
      <c r="S127" s="262"/>
      <c r="T127" s="262"/>
    </row>
    <row r="128" spans="1:20" ht="15.75" customHeight="1" x14ac:dyDescent="0.25">
      <c r="A128" s="262"/>
      <c r="B128" s="262"/>
      <c r="C128" s="262"/>
      <c r="D128" s="262"/>
      <c r="E128" s="262"/>
      <c r="F128" s="262"/>
      <c r="G128" s="262"/>
      <c r="H128" s="262"/>
      <c r="I128" s="262"/>
      <c r="J128" s="262"/>
      <c r="K128" s="262"/>
      <c r="L128" s="262"/>
      <c r="M128" s="262"/>
      <c r="N128" s="262"/>
      <c r="O128" s="262"/>
      <c r="P128" s="262"/>
      <c r="Q128" s="262"/>
      <c r="R128" s="262"/>
      <c r="S128" s="262"/>
      <c r="T128" s="262"/>
    </row>
    <row r="129" spans="1:20" ht="15.75" customHeight="1" x14ac:dyDescent="0.25">
      <c r="A129" s="262"/>
      <c r="B129" s="262"/>
      <c r="C129" s="262"/>
      <c r="D129" s="262"/>
      <c r="E129" s="262"/>
      <c r="F129" s="262"/>
      <c r="G129" s="262"/>
      <c r="H129" s="262"/>
      <c r="I129" s="262"/>
      <c r="J129" s="262"/>
      <c r="K129" s="262"/>
      <c r="L129" s="262"/>
      <c r="M129" s="262"/>
      <c r="N129" s="262"/>
      <c r="O129" s="262"/>
      <c r="P129" s="262"/>
      <c r="Q129" s="262"/>
      <c r="R129" s="262"/>
      <c r="S129" s="262"/>
      <c r="T129" s="262"/>
    </row>
    <row r="130" spans="1:20" ht="15.75" customHeight="1" x14ac:dyDescent="0.25">
      <c r="A130" s="262"/>
      <c r="B130" s="262"/>
      <c r="C130" s="262"/>
      <c r="D130" s="262"/>
      <c r="E130" s="262"/>
      <c r="F130" s="262"/>
      <c r="G130" s="262"/>
      <c r="H130" s="262"/>
      <c r="I130" s="262"/>
      <c r="J130" s="262"/>
      <c r="K130" s="262"/>
      <c r="L130" s="262"/>
      <c r="M130" s="262"/>
      <c r="N130" s="262"/>
      <c r="O130" s="262"/>
      <c r="P130" s="262"/>
      <c r="Q130" s="262"/>
      <c r="R130" s="262"/>
      <c r="S130" s="262"/>
      <c r="T130" s="262"/>
    </row>
    <row r="131" spans="1:20" ht="15.75" customHeight="1" x14ac:dyDescent="0.25">
      <c r="A131" s="262"/>
      <c r="B131" s="262"/>
      <c r="C131" s="262"/>
      <c r="D131" s="262"/>
      <c r="E131" s="262"/>
      <c r="F131" s="262"/>
      <c r="G131" s="262"/>
      <c r="H131" s="262"/>
      <c r="I131" s="262"/>
      <c r="J131" s="262"/>
      <c r="K131" s="262"/>
      <c r="L131" s="262"/>
      <c r="M131" s="262"/>
      <c r="N131" s="262"/>
      <c r="O131" s="262"/>
      <c r="P131" s="262"/>
      <c r="Q131" s="262"/>
      <c r="R131" s="262"/>
      <c r="S131" s="262"/>
      <c r="T131" s="262"/>
    </row>
    <row r="132" spans="1:20" ht="15.75" customHeight="1" x14ac:dyDescent="0.25">
      <c r="A132" s="262"/>
      <c r="B132" s="262"/>
      <c r="C132" s="262"/>
      <c r="D132" s="262"/>
      <c r="E132" s="262"/>
      <c r="F132" s="262"/>
      <c r="G132" s="262"/>
      <c r="H132" s="262"/>
      <c r="I132" s="262"/>
      <c r="J132" s="262"/>
      <c r="K132" s="262"/>
      <c r="L132" s="262"/>
      <c r="M132" s="262"/>
      <c r="N132" s="262"/>
      <c r="O132" s="262"/>
      <c r="P132" s="262"/>
      <c r="Q132" s="262"/>
      <c r="R132" s="262"/>
      <c r="S132" s="262"/>
      <c r="T132" s="262"/>
    </row>
    <row r="133" spans="1:20" ht="15.75" customHeight="1" x14ac:dyDescent="0.25">
      <c r="A133" s="262"/>
      <c r="B133" s="262"/>
      <c r="C133" s="262"/>
      <c r="D133" s="262"/>
      <c r="E133" s="262"/>
      <c r="F133" s="262"/>
      <c r="G133" s="262"/>
      <c r="H133" s="262"/>
      <c r="I133" s="262"/>
      <c r="J133" s="262"/>
      <c r="K133" s="262"/>
      <c r="L133" s="262"/>
      <c r="M133" s="262"/>
      <c r="N133" s="262"/>
      <c r="O133" s="262"/>
      <c r="P133" s="262"/>
      <c r="Q133" s="262"/>
      <c r="R133" s="262"/>
      <c r="S133" s="262"/>
      <c r="T133" s="262"/>
    </row>
    <row r="134" spans="1:20" ht="15.75" customHeight="1" x14ac:dyDescent="0.25">
      <c r="A134" s="262"/>
      <c r="B134" s="262"/>
      <c r="C134" s="262"/>
      <c r="D134" s="262"/>
      <c r="E134" s="262"/>
      <c r="F134" s="262"/>
      <c r="G134" s="262"/>
      <c r="H134" s="262"/>
      <c r="I134" s="262"/>
      <c r="J134" s="262"/>
      <c r="K134" s="262"/>
      <c r="L134" s="262"/>
      <c r="M134" s="262"/>
      <c r="N134" s="262"/>
      <c r="O134" s="262"/>
      <c r="P134" s="262"/>
      <c r="Q134" s="262"/>
      <c r="R134" s="262"/>
      <c r="S134" s="262"/>
      <c r="T134" s="262"/>
    </row>
    <row r="135" spans="1:20" ht="15.75" customHeight="1" x14ac:dyDescent="0.25">
      <c r="A135" s="262"/>
      <c r="B135" s="262"/>
      <c r="C135" s="262"/>
      <c r="D135" s="262"/>
      <c r="E135" s="262"/>
      <c r="F135" s="262"/>
      <c r="G135" s="262"/>
      <c r="H135" s="262"/>
      <c r="I135" s="262"/>
      <c r="J135" s="262"/>
      <c r="K135" s="262"/>
      <c r="L135" s="262"/>
      <c r="M135" s="262"/>
      <c r="N135" s="262"/>
      <c r="O135" s="262"/>
      <c r="P135" s="262"/>
      <c r="Q135" s="262"/>
      <c r="R135" s="262"/>
      <c r="S135" s="262"/>
      <c r="T135" s="262"/>
    </row>
    <row r="136" spans="1:20" ht="15.75" customHeight="1" x14ac:dyDescent="0.25">
      <c r="A136" s="262"/>
      <c r="B136" s="262"/>
      <c r="C136" s="262"/>
      <c r="D136" s="262"/>
      <c r="E136" s="262"/>
      <c r="F136" s="262"/>
      <c r="G136" s="262"/>
      <c r="H136" s="262"/>
      <c r="I136" s="262"/>
      <c r="J136" s="262"/>
      <c r="K136" s="262"/>
      <c r="L136" s="262"/>
      <c r="M136" s="262"/>
      <c r="N136" s="262"/>
      <c r="O136" s="262"/>
      <c r="P136" s="262"/>
      <c r="Q136" s="262"/>
      <c r="R136" s="262"/>
      <c r="S136" s="262"/>
      <c r="T136" s="262"/>
    </row>
    <row r="137" spans="1:20" ht="15.75" customHeight="1" x14ac:dyDescent="0.25">
      <c r="A137" s="262"/>
      <c r="B137" s="262"/>
      <c r="C137" s="262"/>
      <c r="D137" s="262"/>
      <c r="E137" s="262"/>
      <c r="F137" s="262"/>
      <c r="G137" s="262"/>
      <c r="H137" s="262"/>
      <c r="I137" s="262"/>
      <c r="J137" s="262"/>
      <c r="K137" s="262"/>
      <c r="L137" s="262"/>
      <c r="M137" s="262"/>
      <c r="N137" s="262"/>
      <c r="O137" s="262"/>
      <c r="P137" s="262"/>
      <c r="Q137" s="262"/>
      <c r="R137" s="262"/>
      <c r="S137" s="262"/>
      <c r="T137" s="262"/>
    </row>
    <row r="138" spans="1:20" ht="15.75" customHeight="1" x14ac:dyDescent="0.25">
      <c r="A138" s="262"/>
      <c r="B138" s="262"/>
      <c r="C138" s="262"/>
      <c r="D138" s="262"/>
      <c r="E138" s="262"/>
      <c r="F138" s="262"/>
      <c r="G138" s="262"/>
      <c r="H138" s="262"/>
      <c r="I138" s="262"/>
      <c r="J138" s="262"/>
      <c r="K138" s="262"/>
      <c r="L138" s="262"/>
      <c r="M138" s="262"/>
      <c r="N138" s="262"/>
      <c r="O138" s="262"/>
      <c r="P138" s="262"/>
      <c r="Q138" s="262"/>
      <c r="R138" s="262"/>
      <c r="S138" s="262"/>
      <c r="T138" s="262"/>
    </row>
    <row r="139" spans="1:20" ht="15.75" customHeight="1" x14ac:dyDescent="0.25">
      <c r="A139" s="262"/>
      <c r="B139" s="262"/>
      <c r="C139" s="262"/>
      <c r="D139" s="262"/>
      <c r="E139" s="262"/>
      <c r="F139" s="262"/>
      <c r="G139" s="262"/>
      <c r="H139" s="262"/>
      <c r="I139" s="262"/>
      <c r="J139" s="262"/>
      <c r="K139" s="262"/>
      <c r="L139" s="262"/>
      <c r="M139" s="262"/>
      <c r="N139" s="262"/>
      <c r="O139" s="262"/>
      <c r="P139" s="262"/>
      <c r="Q139" s="262"/>
      <c r="R139" s="262"/>
      <c r="S139" s="262"/>
      <c r="T139" s="262"/>
    </row>
    <row r="140" spans="1:20" ht="15.75" customHeight="1" x14ac:dyDescent="0.25">
      <c r="A140" s="262"/>
      <c r="B140" s="262"/>
      <c r="C140" s="262"/>
      <c r="D140" s="262"/>
      <c r="E140" s="262"/>
      <c r="F140" s="262"/>
      <c r="G140" s="262"/>
      <c r="H140" s="262"/>
      <c r="I140" s="262"/>
      <c r="J140" s="262"/>
      <c r="K140" s="262"/>
      <c r="L140" s="262"/>
      <c r="M140" s="262"/>
      <c r="N140" s="262"/>
      <c r="O140" s="262"/>
      <c r="P140" s="262"/>
      <c r="Q140" s="262"/>
      <c r="R140" s="262"/>
      <c r="S140" s="262"/>
      <c r="T140" s="262"/>
    </row>
    <row r="141" spans="1:20" ht="15.75" customHeight="1" x14ac:dyDescent="0.25">
      <c r="A141" s="262"/>
      <c r="B141" s="262"/>
      <c r="C141" s="262"/>
      <c r="D141" s="262"/>
      <c r="E141" s="262"/>
      <c r="F141" s="262"/>
      <c r="G141" s="262"/>
      <c r="H141" s="262"/>
      <c r="I141" s="262"/>
      <c r="J141" s="262"/>
      <c r="K141" s="262"/>
      <c r="L141" s="262"/>
      <c r="M141" s="262"/>
      <c r="N141" s="262"/>
      <c r="O141" s="262"/>
      <c r="P141" s="262"/>
      <c r="Q141" s="262"/>
      <c r="R141" s="262"/>
      <c r="S141" s="262"/>
      <c r="T141" s="262"/>
    </row>
    <row r="142" spans="1:20" ht="15.75" customHeight="1" x14ac:dyDescent="0.25">
      <c r="A142" s="262"/>
      <c r="B142" s="262"/>
      <c r="C142" s="262"/>
      <c r="D142" s="262"/>
      <c r="E142" s="262"/>
      <c r="F142" s="262"/>
      <c r="G142" s="262"/>
      <c r="H142" s="262"/>
      <c r="I142" s="262"/>
      <c r="J142" s="262"/>
      <c r="K142" s="262"/>
      <c r="L142" s="262"/>
      <c r="M142" s="262"/>
      <c r="N142" s="262"/>
      <c r="O142" s="262"/>
      <c r="P142" s="262"/>
      <c r="Q142" s="262"/>
      <c r="R142" s="262"/>
      <c r="S142" s="262"/>
      <c r="T142" s="262"/>
    </row>
    <row r="143" spans="1:20" ht="15.75" customHeight="1" x14ac:dyDescent="0.25">
      <c r="A143" s="262"/>
      <c r="B143" s="262"/>
      <c r="C143" s="262"/>
      <c r="D143" s="262"/>
      <c r="E143" s="262"/>
      <c r="F143" s="262"/>
      <c r="G143" s="262"/>
      <c r="H143" s="262"/>
      <c r="I143" s="262"/>
      <c r="J143" s="262"/>
      <c r="K143" s="262"/>
      <c r="L143" s="262"/>
      <c r="M143" s="262"/>
      <c r="N143" s="262"/>
      <c r="O143" s="262"/>
      <c r="P143" s="262"/>
      <c r="Q143" s="262"/>
      <c r="R143" s="262"/>
      <c r="S143" s="262"/>
      <c r="T143" s="262"/>
    </row>
    <row r="144" spans="1:20" ht="15.75" customHeight="1" x14ac:dyDescent="0.25">
      <c r="A144" s="262"/>
      <c r="B144" s="262"/>
      <c r="C144" s="262"/>
      <c r="D144" s="262"/>
      <c r="E144" s="262"/>
      <c r="F144" s="262"/>
      <c r="G144" s="262"/>
      <c r="H144" s="262"/>
      <c r="I144" s="262"/>
      <c r="J144" s="262"/>
      <c r="K144" s="262"/>
      <c r="L144" s="262"/>
      <c r="M144" s="262"/>
      <c r="N144" s="262"/>
      <c r="O144" s="262"/>
      <c r="P144" s="262"/>
      <c r="Q144" s="262"/>
      <c r="R144" s="262"/>
      <c r="S144" s="262"/>
      <c r="T144" s="262"/>
    </row>
    <row r="145" spans="1:20" ht="15.75" customHeight="1" x14ac:dyDescent="0.25">
      <c r="A145" s="262"/>
      <c r="B145" s="262"/>
      <c r="C145" s="262"/>
      <c r="D145" s="262"/>
      <c r="E145" s="262"/>
      <c r="F145" s="262"/>
      <c r="G145" s="262"/>
      <c r="H145" s="262"/>
      <c r="I145" s="262"/>
      <c r="J145" s="262"/>
      <c r="K145" s="262"/>
      <c r="L145" s="262"/>
      <c r="M145" s="262"/>
      <c r="N145" s="262"/>
      <c r="O145" s="262"/>
      <c r="P145" s="262"/>
      <c r="Q145" s="262"/>
      <c r="R145" s="262"/>
      <c r="S145" s="262"/>
      <c r="T145" s="262"/>
    </row>
    <row r="146" spans="1:20" ht="15.75" customHeight="1" x14ac:dyDescent="0.25">
      <c r="A146" s="262"/>
      <c r="B146" s="262"/>
      <c r="C146" s="262"/>
      <c r="D146" s="262"/>
      <c r="E146" s="262"/>
      <c r="F146" s="262"/>
      <c r="G146" s="262"/>
      <c r="H146" s="262"/>
      <c r="I146" s="262"/>
      <c r="J146" s="262"/>
      <c r="K146" s="262"/>
      <c r="L146" s="262"/>
      <c r="M146" s="262"/>
      <c r="N146" s="262"/>
      <c r="O146" s="262"/>
      <c r="P146" s="262"/>
      <c r="Q146" s="262"/>
      <c r="R146" s="262"/>
      <c r="S146" s="262"/>
      <c r="T146" s="262"/>
    </row>
    <row r="147" spans="1:20" ht="15.75" customHeight="1" x14ac:dyDescent="0.25">
      <c r="A147" s="262"/>
      <c r="B147" s="262"/>
      <c r="C147" s="262"/>
      <c r="D147" s="262"/>
      <c r="E147" s="262"/>
      <c r="F147" s="262"/>
      <c r="G147" s="262"/>
      <c r="H147" s="262"/>
      <c r="I147" s="262"/>
      <c r="J147" s="262"/>
      <c r="K147" s="262"/>
      <c r="L147" s="262"/>
      <c r="M147" s="262"/>
      <c r="N147" s="262"/>
      <c r="O147" s="262"/>
      <c r="P147" s="262"/>
      <c r="Q147" s="262"/>
      <c r="R147" s="262"/>
      <c r="S147" s="262"/>
      <c r="T147" s="262"/>
    </row>
    <row r="148" spans="1:20" ht="15.75" customHeight="1" x14ac:dyDescent="0.25">
      <c r="A148" s="262"/>
      <c r="B148" s="262"/>
      <c r="C148" s="262"/>
      <c r="D148" s="262"/>
      <c r="E148" s="262"/>
      <c r="F148" s="262"/>
      <c r="G148" s="262"/>
      <c r="H148" s="262"/>
      <c r="I148" s="262"/>
      <c r="J148" s="262"/>
      <c r="K148" s="262"/>
      <c r="L148" s="262"/>
      <c r="M148" s="262"/>
      <c r="N148" s="262"/>
      <c r="O148" s="262"/>
      <c r="P148" s="262"/>
      <c r="Q148" s="262"/>
      <c r="R148" s="262"/>
      <c r="S148" s="262"/>
      <c r="T148" s="262"/>
    </row>
    <row r="149" spans="1:20" ht="15.75" customHeight="1" x14ac:dyDescent="0.25">
      <c r="A149" s="262"/>
      <c r="B149" s="262"/>
      <c r="C149" s="262"/>
      <c r="D149" s="262"/>
      <c r="E149" s="262"/>
      <c r="F149" s="262"/>
      <c r="G149" s="262"/>
      <c r="H149" s="262"/>
      <c r="I149" s="262"/>
      <c r="J149" s="262"/>
      <c r="K149" s="262"/>
      <c r="L149" s="262"/>
      <c r="M149" s="262"/>
      <c r="N149" s="262"/>
      <c r="O149" s="262"/>
      <c r="P149" s="262"/>
      <c r="Q149" s="262"/>
      <c r="R149" s="262"/>
      <c r="S149" s="262"/>
      <c r="T149" s="262"/>
    </row>
    <row r="150" spans="1:20" ht="15.75" customHeight="1" x14ac:dyDescent="0.25">
      <c r="A150" s="262"/>
      <c r="B150" s="262"/>
      <c r="C150" s="262"/>
      <c r="D150" s="262"/>
      <c r="E150" s="262"/>
      <c r="F150" s="262"/>
      <c r="G150" s="262"/>
      <c r="H150" s="262"/>
      <c r="I150" s="262"/>
      <c r="J150" s="262"/>
      <c r="K150" s="262"/>
      <c r="L150" s="262"/>
      <c r="M150" s="262"/>
      <c r="N150" s="262"/>
      <c r="O150" s="262"/>
      <c r="P150" s="262"/>
      <c r="Q150" s="262"/>
      <c r="R150" s="262"/>
      <c r="S150" s="262"/>
      <c r="T150" s="262"/>
    </row>
    <row r="151" spans="1:20" ht="15.75" customHeight="1" x14ac:dyDescent="0.25">
      <c r="A151" s="262"/>
      <c r="B151" s="262"/>
      <c r="C151" s="262"/>
      <c r="D151" s="262"/>
      <c r="E151" s="262"/>
      <c r="F151" s="262"/>
      <c r="G151" s="262"/>
      <c r="H151" s="262"/>
      <c r="I151" s="262"/>
      <c r="J151" s="262"/>
      <c r="K151" s="262"/>
      <c r="L151" s="262"/>
      <c r="M151" s="262"/>
      <c r="N151" s="262"/>
      <c r="O151" s="262"/>
      <c r="P151" s="262"/>
      <c r="Q151" s="262"/>
      <c r="R151" s="262"/>
      <c r="S151" s="262"/>
      <c r="T151" s="262"/>
    </row>
    <row r="152" spans="1:20" ht="15.75" customHeight="1" x14ac:dyDescent="0.25">
      <c r="A152" s="262"/>
      <c r="B152" s="262"/>
      <c r="C152" s="262"/>
      <c r="D152" s="262"/>
      <c r="E152" s="262"/>
      <c r="F152" s="262"/>
      <c r="G152" s="262"/>
      <c r="H152" s="262"/>
      <c r="I152" s="262"/>
      <c r="J152" s="262"/>
      <c r="K152" s="262"/>
      <c r="L152" s="262"/>
      <c r="M152" s="262"/>
      <c r="N152" s="262"/>
      <c r="O152" s="262"/>
      <c r="P152" s="262"/>
      <c r="Q152" s="262"/>
      <c r="R152" s="262"/>
      <c r="S152" s="262"/>
      <c r="T152" s="262"/>
    </row>
    <row r="153" spans="1:20" ht="15.75" customHeight="1" x14ac:dyDescent="0.25">
      <c r="A153" s="262"/>
      <c r="B153" s="262"/>
      <c r="C153" s="262"/>
      <c r="D153" s="262"/>
      <c r="E153" s="262"/>
      <c r="F153" s="262"/>
      <c r="G153" s="262"/>
      <c r="H153" s="262"/>
      <c r="I153" s="262"/>
      <c r="J153" s="262"/>
      <c r="K153" s="262"/>
      <c r="L153" s="262"/>
      <c r="M153" s="262"/>
      <c r="N153" s="262"/>
      <c r="O153" s="262"/>
      <c r="P153" s="262"/>
      <c r="Q153" s="262"/>
      <c r="R153" s="262"/>
      <c r="S153" s="262"/>
      <c r="T153" s="262"/>
    </row>
    <row r="154" spans="1:20" ht="15.75" customHeight="1" x14ac:dyDescent="0.25">
      <c r="A154" s="262"/>
      <c r="B154" s="262"/>
      <c r="C154" s="262"/>
      <c r="D154" s="262"/>
      <c r="E154" s="262"/>
      <c r="F154" s="262"/>
      <c r="G154" s="262"/>
      <c r="H154" s="262"/>
      <c r="I154" s="262"/>
      <c r="J154" s="262"/>
      <c r="K154" s="262"/>
      <c r="L154" s="262"/>
      <c r="M154" s="262"/>
      <c r="N154" s="262"/>
      <c r="O154" s="262"/>
      <c r="P154" s="262"/>
      <c r="Q154" s="262"/>
      <c r="R154" s="262"/>
      <c r="S154" s="262"/>
      <c r="T154" s="262"/>
    </row>
    <row r="155" spans="1:20" ht="15.75" customHeight="1" x14ac:dyDescent="0.25">
      <c r="A155" s="262"/>
      <c r="B155" s="262"/>
      <c r="C155" s="262"/>
      <c r="D155" s="262"/>
      <c r="E155" s="262"/>
      <c r="F155" s="262"/>
      <c r="G155" s="262"/>
      <c r="H155" s="262"/>
      <c r="I155" s="262"/>
      <c r="J155" s="262"/>
      <c r="K155" s="262"/>
      <c r="L155" s="262"/>
      <c r="M155" s="262"/>
      <c r="N155" s="262"/>
      <c r="O155" s="262"/>
      <c r="P155" s="262"/>
      <c r="Q155" s="262"/>
      <c r="R155" s="262"/>
      <c r="S155" s="262"/>
      <c r="T155" s="262"/>
    </row>
    <row r="156" spans="1:20" ht="15.75" customHeight="1" x14ac:dyDescent="0.25">
      <c r="A156" s="262"/>
      <c r="B156" s="262"/>
      <c r="C156" s="262"/>
      <c r="D156" s="262"/>
      <c r="E156" s="262"/>
      <c r="F156" s="262"/>
      <c r="G156" s="262"/>
      <c r="H156" s="262"/>
      <c r="I156" s="262"/>
      <c r="J156" s="262"/>
      <c r="K156" s="262"/>
      <c r="L156" s="262"/>
      <c r="M156" s="262"/>
      <c r="N156" s="262"/>
      <c r="O156" s="262"/>
      <c r="P156" s="262"/>
      <c r="Q156" s="262"/>
      <c r="R156" s="262"/>
      <c r="S156" s="262"/>
      <c r="T156" s="262"/>
    </row>
    <row r="157" spans="1:20" ht="15.75" customHeight="1" x14ac:dyDescent="0.25">
      <c r="A157" s="262"/>
      <c r="B157" s="262"/>
      <c r="C157" s="262"/>
      <c r="D157" s="262"/>
      <c r="E157" s="262"/>
      <c r="F157" s="262"/>
      <c r="G157" s="262"/>
      <c r="H157" s="262"/>
      <c r="I157" s="262"/>
      <c r="J157" s="262"/>
      <c r="K157" s="262"/>
      <c r="L157" s="262"/>
      <c r="M157" s="262"/>
      <c r="N157" s="262"/>
      <c r="O157" s="262"/>
      <c r="P157" s="262"/>
      <c r="Q157" s="262"/>
      <c r="R157" s="262"/>
      <c r="S157" s="262"/>
      <c r="T157" s="262"/>
    </row>
    <row r="158" spans="1:20" ht="15.75" customHeight="1" x14ac:dyDescent="0.25">
      <c r="A158" s="262"/>
      <c r="B158" s="262"/>
      <c r="C158" s="262"/>
      <c r="D158" s="262"/>
      <c r="E158" s="262"/>
      <c r="F158" s="262"/>
      <c r="G158" s="262"/>
      <c r="H158" s="262"/>
      <c r="I158" s="262"/>
      <c r="J158" s="262"/>
      <c r="K158" s="262"/>
      <c r="L158" s="262"/>
      <c r="M158" s="262"/>
      <c r="N158" s="262"/>
      <c r="O158" s="262"/>
      <c r="P158" s="262"/>
      <c r="Q158" s="262"/>
      <c r="R158" s="262"/>
      <c r="S158" s="262"/>
      <c r="T158" s="262"/>
    </row>
    <row r="159" spans="1:20" ht="15.75" customHeight="1" x14ac:dyDescent="0.25">
      <c r="A159" s="262"/>
      <c r="B159" s="262"/>
      <c r="C159" s="262"/>
      <c r="D159" s="262"/>
      <c r="E159" s="262"/>
      <c r="F159" s="262"/>
      <c r="G159" s="262"/>
      <c r="H159" s="262"/>
      <c r="I159" s="262"/>
      <c r="J159" s="262"/>
      <c r="K159" s="262"/>
      <c r="L159" s="262"/>
      <c r="M159" s="262"/>
      <c r="N159" s="262"/>
      <c r="O159" s="262"/>
      <c r="P159" s="262"/>
      <c r="Q159" s="262"/>
      <c r="R159" s="262"/>
      <c r="S159" s="262"/>
      <c r="T159" s="262"/>
    </row>
    <row r="160" spans="1:20" ht="15.75" customHeight="1" x14ac:dyDescent="0.25">
      <c r="A160" s="262"/>
      <c r="B160" s="262"/>
      <c r="C160" s="262"/>
      <c r="D160" s="262"/>
      <c r="E160" s="262"/>
      <c r="F160" s="262"/>
      <c r="G160" s="262"/>
      <c r="H160" s="262"/>
      <c r="I160" s="262"/>
      <c r="J160" s="262"/>
      <c r="K160" s="262"/>
      <c r="L160" s="262"/>
      <c r="M160" s="262"/>
      <c r="N160" s="262"/>
      <c r="O160" s="262"/>
      <c r="P160" s="262"/>
      <c r="Q160" s="262"/>
      <c r="R160" s="262"/>
      <c r="S160" s="262"/>
      <c r="T160" s="262"/>
    </row>
    <row r="161" spans="1:20" ht="15.75" customHeight="1" x14ac:dyDescent="0.25">
      <c r="A161" s="262"/>
      <c r="B161" s="262"/>
      <c r="C161" s="262"/>
      <c r="D161" s="262"/>
      <c r="E161" s="262"/>
      <c r="F161" s="262"/>
      <c r="G161" s="262"/>
      <c r="H161" s="262"/>
      <c r="I161" s="262"/>
      <c r="J161" s="262"/>
      <c r="K161" s="262"/>
      <c r="L161" s="262"/>
      <c r="M161" s="262"/>
      <c r="N161" s="262"/>
      <c r="O161" s="262"/>
      <c r="P161" s="262"/>
      <c r="Q161" s="262"/>
      <c r="R161" s="262"/>
      <c r="S161" s="262"/>
      <c r="T161" s="262"/>
    </row>
    <row r="162" spans="1:20" ht="15.75" customHeight="1" x14ac:dyDescent="0.25">
      <c r="A162" s="262"/>
      <c r="B162" s="262"/>
      <c r="C162" s="262"/>
      <c r="D162" s="262"/>
      <c r="E162" s="262"/>
      <c r="F162" s="262"/>
      <c r="G162" s="262"/>
      <c r="H162" s="262"/>
      <c r="I162" s="262"/>
      <c r="J162" s="262"/>
      <c r="K162" s="262"/>
      <c r="L162" s="262"/>
      <c r="M162" s="262"/>
      <c r="N162" s="262"/>
      <c r="O162" s="262"/>
      <c r="P162" s="262"/>
      <c r="Q162" s="262"/>
      <c r="R162" s="262"/>
      <c r="S162" s="262"/>
      <c r="T162" s="262"/>
    </row>
    <row r="163" spans="1:20" ht="15.75" customHeight="1" x14ac:dyDescent="0.25">
      <c r="A163" s="262"/>
      <c r="B163" s="262"/>
      <c r="C163" s="262"/>
      <c r="D163" s="262"/>
      <c r="E163" s="262"/>
      <c r="F163" s="262"/>
      <c r="G163" s="262"/>
      <c r="H163" s="262"/>
      <c r="I163" s="262"/>
      <c r="J163" s="262"/>
      <c r="K163" s="262"/>
      <c r="L163" s="262"/>
      <c r="M163" s="262"/>
      <c r="N163" s="262"/>
      <c r="O163" s="262"/>
      <c r="P163" s="262"/>
      <c r="Q163" s="262"/>
      <c r="R163" s="262"/>
      <c r="S163" s="262"/>
      <c r="T163" s="262"/>
    </row>
    <row r="164" spans="1:20" ht="15.75" customHeight="1" x14ac:dyDescent="0.25">
      <c r="A164" s="262"/>
      <c r="B164" s="262"/>
      <c r="C164" s="262"/>
      <c r="D164" s="262"/>
      <c r="E164" s="262"/>
      <c r="F164" s="262"/>
      <c r="G164" s="262"/>
      <c r="H164" s="262"/>
      <c r="I164" s="262"/>
      <c r="J164" s="262"/>
      <c r="K164" s="262"/>
      <c r="L164" s="262"/>
      <c r="M164" s="262"/>
      <c r="N164" s="262"/>
      <c r="O164" s="262"/>
      <c r="P164" s="262"/>
      <c r="Q164" s="262"/>
      <c r="R164" s="262"/>
      <c r="S164" s="262"/>
      <c r="T164" s="262"/>
    </row>
    <row r="165" spans="1:20" ht="15.75" customHeight="1" x14ac:dyDescent="0.25">
      <c r="A165" s="262"/>
      <c r="B165" s="262"/>
      <c r="C165" s="262"/>
      <c r="D165" s="262"/>
      <c r="E165" s="262"/>
      <c r="F165" s="262"/>
      <c r="G165" s="262"/>
      <c r="H165" s="262"/>
      <c r="I165" s="262"/>
      <c r="J165" s="262"/>
      <c r="K165" s="262"/>
      <c r="L165" s="262"/>
      <c r="M165" s="262"/>
      <c r="N165" s="262"/>
      <c r="O165" s="262"/>
      <c r="P165" s="262"/>
      <c r="Q165" s="262"/>
      <c r="R165" s="262"/>
      <c r="S165" s="262"/>
      <c r="T165" s="262"/>
    </row>
    <row r="166" spans="1:20" ht="15.75" customHeight="1" x14ac:dyDescent="0.25">
      <c r="A166" s="262"/>
      <c r="B166" s="262"/>
      <c r="C166" s="262"/>
      <c r="D166" s="262"/>
      <c r="E166" s="262"/>
      <c r="F166" s="262"/>
      <c r="G166" s="262"/>
      <c r="H166" s="262"/>
      <c r="I166" s="262"/>
      <c r="J166" s="262"/>
      <c r="K166" s="262"/>
      <c r="L166" s="262"/>
      <c r="M166" s="262"/>
      <c r="N166" s="262"/>
      <c r="O166" s="262"/>
      <c r="P166" s="262"/>
      <c r="Q166" s="262"/>
      <c r="R166" s="262"/>
      <c r="S166" s="262"/>
      <c r="T166" s="262"/>
    </row>
    <row r="167" spans="1:20" ht="15.75" customHeight="1" x14ac:dyDescent="0.25">
      <c r="A167" s="262"/>
      <c r="B167" s="262"/>
      <c r="C167" s="262"/>
      <c r="D167" s="262"/>
      <c r="E167" s="262"/>
      <c r="F167" s="262"/>
      <c r="G167" s="262"/>
      <c r="H167" s="262"/>
      <c r="I167" s="262"/>
      <c r="J167" s="262"/>
      <c r="K167" s="262"/>
      <c r="L167" s="262"/>
      <c r="M167" s="262"/>
      <c r="N167" s="262"/>
      <c r="O167" s="262"/>
      <c r="P167" s="262"/>
      <c r="Q167" s="262"/>
      <c r="R167" s="262"/>
      <c r="S167" s="262"/>
      <c r="T167" s="262"/>
    </row>
    <row r="168" spans="1:20" ht="15.75" customHeight="1" x14ac:dyDescent="0.25">
      <c r="A168" s="262"/>
      <c r="B168" s="262"/>
      <c r="C168" s="262"/>
      <c r="D168" s="262"/>
      <c r="E168" s="262"/>
      <c r="F168" s="262"/>
      <c r="G168" s="262"/>
      <c r="H168" s="262"/>
      <c r="I168" s="262"/>
      <c r="J168" s="262"/>
      <c r="K168" s="262"/>
      <c r="L168" s="262"/>
      <c r="M168" s="262"/>
      <c r="N168" s="262"/>
      <c r="O168" s="262"/>
      <c r="P168" s="262"/>
      <c r="Q168" s="262"/>
      <c r="R168" s="262"/>
      <c r="S168" s="262"/>
      <c r="T168" s="262"/>
    </row>
    <row r="169" spans="1:20" ht="15.75" customHeight="1" x14ac:dyDescent="0.25">
      <c r="A169" s="262"/>
      <c r="B169" s="262"/>
      <c r="C169" s="262"/>
      <c r="D169" s="262"/>
      <c r="E169" s="262"/>
      <c r="F169" s="262"/>
      <c r="G169" s="262"/>
      <c r="H169" s="262"/>
      <c r="I169" s="262"/>
      <c r="J169" s="262"/>
      <c r="K169" s="262"/>
      <c r="L169" s="262"/>
      <c r="M169" s="262"/>
      <c r="N169" s="262"/>
      <c r="O169" s="262"/>
      <c r="P169" s="262"/>
      <c r="Q169" s="262"/>
      <c r="R169" s="262"/>
      <c r="S169" s="262"/>
      <c r="T169" s="262"/>
    </row>
    <row r="170" spans="1:20" ht="15.75" customHeight="1" x14ac:dyDescent="0.25">
      <c r="A170" s="262"/>
      <c r="B170" s="262"/>
      <c r="C170" s="262"/>
      <c r="D170" s="262"/>
      <c r="E170" s="262"/>
      <c r="F170" s="262"/>
      <c r="G170" s="262"/>
      <c r="H170" s="262"/>
      <c r="I170" s="262"/>
      <c r="J170" s="262"/>
      <c r="K170" s="262"/>
      <c r="L170" s="262"/>
      <c r="M170" s="262"/>
      <c r="N170" s="262"/>
      <c r="O170" s="262"/>
      <c r="P170" s="262"/>
      <c r="Q170" s="262"/>
      <c r="R170" s="262"/>
      <c r="S170" s="262"/>
      <c r="T170" s="262"/>
    </row>
    <row r="171" spans="1:20" ht="15.75" customHeight="1" x14ac:dyDescent="0.25">
      <c r="A171" s="262"/>
      <c r="B171" s="262"/>
      <c r="C171" s="262"/>
      <c r="D171" s="262"/>
      <c r="E171" s="262"/>
      <c r="F171" s="262"/>
      <c r="G171" s="262"/>
      <c r="H171" s="262"/>
      <c r="I171" s="262"/>
      <c r="J171" s="262"/>
      <c r="K171" s="262"/>
      <c r="L171" s="262"/>
      <c r="M171" s="262"/>
      <c r="N171" s="262"/>
      <c r="O171" s="262"/>
      <c r="P171" s="262"/>
      <c r="Q171" s="262"/>
      <c r="R171" s="262"/>
      <c r="S171" s="262"/>
      <c r="T171" s="262"/>
    </row>
    <row r="172" spans="1:20" ht="15.75" customHeight="1" x14ac:dyDescent="0.25">
      <c r="A172" s="262"/>
      <c r="B172" s="262"/>
      <c r="C172" s="262"/>
      <c r="D172" s="262"/>
      <c r="E172" s="262"/>
      <c r="F172" s="262"/>
      <c r="G172" s="262"/>
      <c r="H172" s="262"/>
      <c r="I172" s="262"/>
      <c r="J172" s="262"/>
      <c r="K172" s="262"/>
      <c r="L172" s="262"/>
      <c r="M172" s="262"/>
      <c r="N172" s="262"/>
      <c r="O172" s="262"/>
      <c r="P172" s="262"/>
      <c r="Q172" s="262"/>
      <c r="R172" s="262"/>
      <c r="S172" s="262"/>
      <c r="T172" s="262"/>
    </row>
    <row r="173" spans="1:20" ht="15.75" customHeight="1" x14ac:dyDescent="0.25">
      <c r="A173" s="262"/>
      <c r="B173" s="262"/>
      <c r="C173" s="262"/>
      <c r="D173" s="262"/>
      <c r="E173" s="262"/>
      <c r="F173" s="262"/>
      <c r="G173" s="262"/>
      <c r="H173" s="262"/>
      <c r="I173" s="262"/>
      <c r="J173" s="262"/>
      <c r="K173" s="262"/>
      <c r="L173" s="262"/>
      <c r="M173" s="262"/>
      <c r="N173" s="262"/>
      <c r="O173" s="262"/>
      <c r="P173" s="262"/>
      <c r="Q173" s="262"/>
      <c r="R173" s="262"/>
      <c r="S173" s="262"/>
      <c r="T173" s="262"/>
    </row>
    <row r="174" spans="1:20" ht="15.75" customHeight="1" x14ac:dyDescent="0.25">
      <c r="A174" s="262"/>
      <c r="B174" s="262"/>
      <c r="C174" s="262"/>
      <c r="D174" s="262"/>
      <c r="E174" s="262"/>
      <c r="F174" s="262"/>
      <c r="G174" s="262"/>
      <c r="H174" s="262"/>
      <c r="I174" s="262"/>
      <c r="J174" s="262"/>
      <c r="K174" s="262"/>
      <c r="L174" s="262"/>
      <c r="M174" s="262"/>
      <c r="N174" s="262"/>
      <c r="O174" s="262"/>
      <c r="P174" s="262"/>
      <c r="Q174" s="262"/>
      <c r="R174" s="262"/>
      <c r="S174" s="262"/>
      <c r="T174" s="262"/>
    </row>
    <row r="175" spans="1:20" ht="15.75" customHeight="1" x14ac:dyDescent="0.25">
      <c r="A175" s="262"/>
      <c r="B175" s="262"/>
      <c r="C175" s="262"/>
      <c r="D175" s="262"/>
      <c r="E175" s="262"/>
      <c r="F175" s="262"/>
      <c r="G175" s="262"/>
      <c r="H175" s="262"/>
      <c r="I175" s="262"/>
      <c r="J175" s="262"/>
      <c r="K175" s="262"/>
      <c r="L175" s="262"/>
      <c r="M175" s="262"/>
      <c r="N175" s="262"/>
      <c r="O175" s="262"/>
      <c r="P175" s="262"/>
      <c r="Q175" s="262"/>
      <c r="R175" s="262"/>
      <c r="S175" s="262"/>
      <c r="T175" s="262"/>
    </row>
    <row r="176" spans="1:20" ht="15.75" customHeight="1" x14ac:dyDescent="0.25">
      <c r="A176" s="262"/>
      <c r="B176" s="262"/>
      <c r="C176" s="262"/>
      <c r="D176" s="262"/>
      <c r="E176" s="262"/>
      <c r="F176" s="262"/>
      <c r="G176" s="262"/>
      <c r="H176" s="262"/>
      <c r="I176" s="262"/>
      <c r="J176" s="262"/>
      <c r="K176" s="262"/>
      <c r="L176" s="262"/>
      <c r="M176" s="262"/>
      <c r="N176" s="262"/>
      <c r="O176" s="262"/>
      <c r="P176" s="262"/>
      <c r="Q176" s="262"/>
      <c r="R176" s="262"/>
      <c r="S176" s="262"/>
      <c r="T176" s="262"/>
    </row>
    <row r="177" spans="1:20" ht="15.75" customHeight="1" x14ac:dyDescent="0.25">
      <c r="A177" s="262"/>
      <c r="B177" s="262"/>
      <c r="C177" s="262"/>
      <c r="D177" s="262"/>
      <c r="E177" s="262"/>
      <c r="F177" s="262"/>
      <c r="G177" s="262"/>
      <c r="H177" s="262"/>
      <c r="I177" s="262"/>
      <c r="J177" s="262"/>
      <c r="K177" s="262"/>
      <c r="L177" s="262"/>
      <c r="M177" s="262"/>
      <c r="N177" s="262"/>
      <c r="O177" s="262"/>
      <c r="P177" s="262"/>
      <c r="Q177" s="262"/>
      <c r="R177" s="262"/>
      <c r="S177" s="262"/>
      <c r="T177" s="262"/>
    </row>
    <row r="178" spans="1:20" ht="15.75" customHeight="1" x14ac:dyDescent="0.25">
      <c r="A178" s="262"/>
      <c r="B178" s="262"/>
      <c r="C178" s="262"/>
      <c r="D178" s="262"/>
      <c r="E178" s="262"/>
      <c r="F178" s="262"/>
      <c r="G178" s="262"/>
      <c r="H178" s="262"/>
      <c r="I178" s="262"/>
      <c r="J178" s="262"/>
      <c r="K178" s="262"/>
      <c r="L178" s="262"/>
      <c r="M178" s="262"/>
      <c r="N178" s="262"/>
      <c r="O178" s="262"/>
      <c r="P178" s="262"/>
      <c r="Q178" s="262"/>
      <c r="R178" s="262"/>
      <c r="S178" s="262"/>
      <c r="T178" s="262"/>
    </row>
    <row r="179" spans="1:20" ht="15.75" customHeight="1" x14ac:dyDescent="0.25">
      <c r="A179" s="262"/>
      <c r="B179" s="262"/>
      <c r="C179" s="262"/>
      <c r="D179" s="262"/>
      <c r="E179" s="262"/>
      <c r="F179" s="262"/>
      <c r="G179" s="262"/>
      <c r="H179" s="262"/>
      <c r="I179" s="262"/>
      <c r="J179" s="262"/>
      <c r="K179" s="262"/>
      <c r="L179" s="262"/>
      <c r="M179" s="262"/>
      <c r="N179" s="262"/>
      <c r="O179" s="262"/>
      <c r="P179" s="262"/>
      <c r="Q179" s="262"/>
      <c r="R179" s="262"/>
      <c r="S179" s="262"/>
      <c r="T179" s="262"/>
    </row>
    <row r="180" spans="1:20" ht="15.75" customHeight="1" x14ac:dyDescent="0.25">
      <c r="A180" s="262"/>
      <c r="B180" s="262"/>
      <c r="C180" s="262"/>
      <c r="D180" s="262"/>
      <c r="E180" s="262"/>
      <c r="F180" s="262"/>
      <c r="G180" s="262"/>
      <c r="H180" s="262"/>
      <c r="I180" s="262"/>
      <c r="J180" s="262"/>
      <c r="K180" s="262"/>
      <c r="L180" s="262"/>
      <c r="M180" s="262"/>
      <c r="N180" s="262"/>
      <c r="O180" s="262"/>
      <c r="P180" s="262"/>
      <c r="Q180" s="262"/>
      <c r="R180" s="262"/>
      <c r="S180" s="262"/>
      <c r="T180" s="262"/>
    </row>
    <row r="181" spans="1:20" ht="15.75" customHeight="1" x14ac:dyDescent="0.25">
      <c r="A181" s="262"/>
      <c r="B181" s="262"/>
      <c r="C181" s="262"/>
      <c r="D181" s="262"/>
      <c r="E181" s="262"/>
      <c r="F181" s="262"/>
      <c r="G181" s="262"/>
      <c r="H181" s="262"/>
      <c r="I181" s="262"/>
      <c r="J181" s="262"/>
      <c r="K181" s="262"/>
      <c r="L181" s="262"/>
      <c r="M181" s="262"/>
      <c r="N181" s="262"/>
      <c r="O181" s="262"/>
      <c r="P181" s="262"/>
      <c r="Q181" s="262"/>
      <c r="R181" s="262"/>
      <c r="S181" s="262"/>
      <c r="T181" s="262"/>
    </row>
    <row r="182" spans="1:20" ht="15.75" customHeight="1" x14ac:dyDescent="0.25">
      <c r="A182" s="262"/>
      <c r="B182" s="262"/>
      <c r="C182" s="262"/>
      <c r="D182" s="262"/>
      <c r="E182" s="262"/>
      <c r="F182" s="262"/>
      <c r="G182" s="262"/>
      <c r="H182" s="262"/>
      <c r="I182" s="262"/>
      <c r="J182" s="262"/>
      <c r="K182" s="262"/>
      <c r="L182" s="262"/>
      <c r="M182" s="262"/>
      <c r="N182" s="262"/>
      <c r="O182" s="262"/>
      <c r="P182" s="262"/>
      <c r="Q182" s="262"/>
      <c r="R182" s="262"/>
      <c r="S182" s="262"/>
      <c r="T182" s="262"/>
    </row>
    <row r="183" spans="1:20" ht="15.75" customHeight="1" x14ac:dyDescent="0.25">
      <c r="A183" s="262"/>
      <c r="B183" s="262"/>
      <c r="C183" s="262"/>
      <c r="D183" s="262"/>
      <c r="E183" s="262"/>
      <c r="F183" s="262"/>
      <c r="G183" s="262"/>
      <c r="H183" s="262"/>
      <c r="I183" s="262"/>
      <c r="J183" s="262"/>
      <c r="K183" s="262"/>
      <c r="L183" s="262"/>
      <c r="M183" s="262"/>
      <c r="N183" s="262"/>
      <c r="O183" s="262"/>
      <c r="P183" s="262"/>
      <c r="Q183" s="262"/>
      <c r="R183" s="262"/>
      <c r="S183" s="262"/>
      <c r="T183" s="262"/>
    </row>
    <row r="184" spans="1:20" ht="15.75" customHeight="1" x14ac:dyDescent="0.25">
      <c r="A184" s="262"/>
      <c r="B184" s="262"/>
      <c r="C184" s="262"/>
      <c r="D184" s="262"/>
      <c r="E184" s="262"/>
      <c r="F184" s="262"/>
      <c r="G184" s="262"/>
      <c r="H184" s="262"/>
      <c r="I184" s="262"/>
      <c r="J184" s="262"/>
      <c r="K184" s="262"/>
      <c r="L184" s="262"/>
      <c r="M184" s="262"/>
      <c r="N184" s="262"/>
      <c r="O184" s="262"/>
      <c r="P184" s="262"/>
      <c r="Q184" s="262"/>
      <c r="R184" s="262"/>
      <c r="S184" s="262"/>
      <c r="T184" s="262"/>
    </row>
    <row r="185" spans="1:20" ht="15.75" customHeight="1" x14ac:dyDescent="0.25">
      <c r="A185" s="262"/>
      <c r="B185" s="262"/>
      <c r="C185" s="262"/>
      <c r="D185" s="262"/>
      <c r="E185" s="262"/>
      <c r="F185" s="262"/>
      <c r="G185" s="262"/>
      <c r="H185" s="262"/>
      <c r="I185" s="262"/>
      <c r="J185" s="262"/>
      <c r="K185" s="262"/>
      <c r="L185" s="262"/>
      <c r="M185" s="262"/>
      <c r="N185" s="262"/>
      <c r="O185" s="262"/>
      <c r="P185" s="262"/>
      <c r="Q185" s="262"/>
      <c r="R185" s="262"/>
      <c r="S185" s="262"/>
      <c r="T185" s="262"/>
    </row>
    <row r="186" spans="1:20" ht="15.75" customHeight="1" x14ac:dyDescent="0.25">
      <c r="A186" s="262"/>
      <c r="B186" s="262"/>
      <c r="C186" s="262"/>
      <c r="D186" s="262"/>
      <c r="E186" s="262"/>
      <c r="F186" s="262"/>
      <c r="G186" s="262"/>
      <c r="H186" s="262"/>
      <c r="I186" s="262"/>
      <c r="J186" s="262"/>
      <c r="K186" s="262"/>
      <c r="L186" s="262"/>
      <c r="M186" s="262"/>
      <c r="N186" s="262"/>
      <c r="O186" s="262"/>
      <c r="P186" s="262"/>
      <c r="Q186" s="262"/>
      <c r="R186" s="262"/>
      <c r="S186" s="262"/>
      <c r="T186" s="262"/>
    </row>
    <row r="187" spans="1:20" ht="15.75" customHeight="1" x14ac:dyDescent="0.25">
      <c r="A187" s="262"/>
      <c r="B187" s="262"/>
      <c r="C187" s="262"/>
      <c r="D187" s="262"/>
      <c r="E187" s="262"/>
      <c r="F187" s="262"/>
      <c r="G187" s="262"/>
      <c r="H187" s="262"/>
      <c r="I187" s="262"/>
      <c r="J187" s="262"/>
      <c r="K187" s="262"/>
      <c r="L187" s="262"/>
      <c r="M187" s="262"/>
      <c r="N187" s="262"/>
      <c r="O187" s="262"/>
      <c r="P187" s="262"/>
      <c r="Q187" s="262"/>
      <c r="R187" s="262"/>
      <c r="S187" s="262"/>
      <c r="T187" s="262"/>
    </row>
    <row r="188" spans="1:20" ht="15.75" customHeight="1" x14ac:dyDescent="0.25">
      <c r="A188" s="262"/>
      <c r="B188" s="262"/>
      <c r="C188" s="262"/>
      <c r="D188" s="262"/>
      <c r="E188" s="262"/>
      <c r="F188" s="262"/>
      <c r="G188" s="262"/>
      <c r="H188" s="262"/>
      <c r="I188" s="262"/>
      <c r="J188" s="262"/>
      <c r="K188" s="262"/>
      <c r="L188" s="262"/>
      <c r="M188" s="262"/>
      <c r="N188" s="262"/>
      <c r="O188" s="262"/>
      <c r="P188" s="262"/>
      <c r="Q188" s="262"/>
      <c r="R188" s="262"/>
      <c r="S188" s="262"/>
      <c r="T188" s="262"/>
    </row>
    <row r="189" spans="1:20" ht="15.75" customHeight="1" x14ac:dyDescent="0.25">
      <c r="A189" s="262"/>
      <c r="B189" s="262"/>
      <c r="C189" s="262"/>
      <c r="D189" s="262"/>
      <c r="E189" s="262"/>
      <c r="F189" s="262"/>
      <c r="G189" s="262"/>
      <c r="H189" s="262"/>
      <c r="I189" s="262"/>
      <c r="J189" s="262"/>
      <c r="K189" s="262"/>
      <c r="L189" s="262"/>
      <c r="M189" s="262"/>
      <c r="N189" s="262"/>
      <c r="O189" s="262"/>
      <c r="P189" s="262"/>
      <c r="Q189" s="262"/>
      <c r="R189" s="262"/>
      <c r="S189" s="262"/>
      <c r="T189" s="262"/>
    </row>
    <row r="190" spans="1:20" ht="15.75" customHeight="1" x14ac:dyDescent="0.25">
      <c r="A190" s="262"/>
      <c r="B190" s="262"/>
      <c r="C190" s="262"/>
      <c r="D190" s="262"/>
      <c r="E190" s="262"/>
      <c r="F190" s="262"/>
      <c r="G190" s="262"/>
      <c r="H190" s="262"/>
      <c r="I190" s="262"/>
      <c r="J190" s="262"/>
      <c r="K190" s="262"/>
      <c r="L190" s="262"/>
      <c r="M190" s="262"/>
      <c r="N190" s="262"/>
      <c r="O190" s="262"/>
      <c r="P190" s="262"/>
      <c r="Q190" s="262"/>
      <c r="R190" s="262"/>
      <c r="S190" s="262"/>
      <c r="T190" s="262"/>
    </row>
    <row r="191" spans="1:20" ht="15.75" customHeight="1" x14ac:dyDescent="0.25">
      <c r="A191" s="262"/>
      <c r="B191" s="262"/>
      <c r="C191" s="262"/>
      <c r="D191" s="262"/>
      <c r="E191" s="262"/>
      <c r="F191" s="262"/>
      <c r="G191" s="262"/>
      <c r="H191" s="262"/>
      <c r="I191" s="262"/>
      <c r="J191" s="262"/>
      <c r="K191" s="262"/>
      <c r="L191" s="262"/>
      <c r="M191" s="262"/>
      <c r="N191" s="262"/>
      <c r="O191" s="262"/>
      <c r="P191" s="262"/>
      <c r="Q191" s="262"/>
      <c r="R191" s="262"/>
      <c r="S191" s="262"/>
      <c r="T191" s="262"/>
    </row>
    <row r="192" spans="1:20" ht="15.75" customHeight="1" x14ac:dyDescent="0.25">
      <c r="A192" s="262"/>
      <c r="B192" s="262"/>
      <c r="C192" s="262"/>
      <c r="D192" s="262"/>
      <c r="E192" s="262"/>
      <c r="F192" s="262"/>
      <c r="G192" s="262"/>
      <c r="H192" s="262"/>
      <c r="I192" s="262"/>
      <c r="J192" s="262"/>
      <c r="K192" s="262"/>
      <c r="L192" s="262"/>
      <c r="M192" s="262"/>
      <c r="N192" s="262"/>
      <c r="O192" s="262"/>
      <c r="P192" s="262"/>
      <c r="Q192" s="262"/>
      <c r="R192" s="262"/>
      <c r="S192" s="262"/>
      <c r="T192" s="262"/>
    </row>
    <row r="193" spans="1:20" ht="15.75" customHeight="1" x14ac:dyDescent="0.25">
      <c r="A193" s="262"/>
      <c r="B193" s="262"/>
      <c r="C193" s="262"/>
      <c r="D193" s="262"/>
      <c r="E193" s="262"/>
      <c r="F193" s="262"/>
      <c r="G193" s="262"/>
      <c r="H193" s="262"/>
      <c r="I193" s="262"/>
      <c r="J193" s="262"/>
      <c r="K193" s="262"/>
      <c r="L193" s="262"/>
      <c r="M193" s="262"/>
      <c r="N193" s="262"/>
      <c r="O193" s="262"/>
      <c r="P193" s="262"/>
      <c r="Q193" s="262"/>
      <c r="R193" s="262"/>
      <c r="S193" s="262"/>
      <c r="T193" s="262"/>
    </row>
    <row r="194" spans="1:20" ht="15.75" customHeight="1" x14ac:dyDescent="0.25">
      <c r="A194" s="262"/>
      <c r="B194" s="262"/>
      <c r="C194" s="262"/>
      <c r="D194" s="262"/>
      <c r="E194" s="262"/>
      <c r="F194" s="262"/>
      <c r="G194" s="262"/>
      <c r="H194" s="262"/>
      <c r="I194" s="262"/>
      <c r="J194" s="262"/>
      <c r="K194" s="262"/>
      <c r="L194" s="262"/>
      <c r="M194" s="262"/>
      <c r="N194" s="262"/>
      <c r="O194" s="262"/>
      <c r="P194" s="262"/>
      <c r="Q194" s="262"/>
      <c r="R194" s="262"/>
      <c r="S194" s="262"/>
      <c r="T194" s="262"/>
    </row>
    <row r="195" spans="1:20" ht="15.75" customHeight="1" x14ac:dyDescent="0.25">
      <c r="A195" s="262"/>
      <c r="B195" s="262"/>
      <c r="C195" s="262"/>
      <c r="D195" s="262"/>
      <c r="E195" s="262"/>
      <c r="F195" s="262"/>
      <c r="G195" s="262"/>
      <c r="H195" s="262"/>
      <c r="I195" s="262"/>
      <c r="J195" s="262"/>
      <c r="K195" s="262"/>
      <c r="L195" s="262"/>
      <c r="M195" s="262"/>
      <c r="N195" s="262"/>
      <c r="O195" s="262"/>
      <c r="P195" s="262"/>
      <c r="Q195" s="262"/>
      <c r="R195" s="262"/>
      <c r="S195" s="262"/>
      <c r="T195" s="262"/>
    </row>
    <row r="196" spans="1:20" ht="15.75" customHeight="1" x14ac:dyDescent="0.25">
      <c r="A196" s="262"/>
      <c r="B196" s="262"/>
      <c r="C196" s="262"/>
      <c r="D196" s="262"/>
      <c r="E196" s="262"/>
      <c r="F196" s="262"/>
      <c r="G196" s="262"/>
      <c r="H196" s="262"/>
      <c r="I196" s="262"/>
      <c r="J196" s="262"/>
      <c r="K196" s="262"/>
      <c r="L196" s="262"/>
      <c r="M196" s="262"/>
      <c r="N196" s="262"/>
      <c r="O196" s="262"/>
      <c r="P196" s="262"/>
      <c r="Q196" s="262"/>
      <c r="R196" s="262"/>
      <c r="S196" s="262"/>
      <c r="T196" s="262"/>
    </row>
    <row r="197" spans="1:20" ht="15.75" customHeight="1" x14ac:dyDescent="0.25">
      <c r="A197" s="262"/>
      <c r="B197" s="262"/>
      <c r="C197" s="262"/>
      <c r="D197" s="262"/>
      <c r="E197" s="262"/>
      <c r="F197" s="262"/>
      <c r="G197" s="262"/>
      <c r="H197" s="262"/>
      <c r="I197" s="262"/>
      <c r="J197" s="262"/>
      <c r="K197" s="262"/>
      <c r="L197" s="262"/>
      <c r="M197" s="262"/>
      <c r="N197" s="262"/>
      <c r="O197" s="262"/>
      <c r="P197" s="262"/>
      <c r="Q197" s="262"/>
      <c r="R197" s="262"/>
      <c r="S197" s="262"/>
      <c r="T197" s="262"/>
    </row>
    <row r="198" spans="1:20" ht="15.75" customHeight="1" x14ac:dyDescent="0.25">
      <c r="A198" s="262"/>
      <c r="B198" s="262"/>
      <c r="C198" s="262"/>
      <c r="D198" s="262"/>
      <c r="E198" s="262"/>
      <c r="F198" s="262"/>
      <c r="G198" s="262"/>
      <c r="H198" s="262"/>
      <c r="I198" s="262"/>
      <c r="J198" s="262"/>
      <c r="K198" s="262"/>
      <c r="L198" s="262"/>
      <c r="M198" s="262"/>
      <c r="N198" s="262"/>
      <c r="O198" s="262"/>
      <c r="P198" s="262"/>
      <c r="Q198" s="262"/>
      <c r="R198" s="262"/>
      <c r="S198" s="262"/>
      <c r="T198" s="262"/>
    </row>
    <row r="199" spans="1:20" ht="15.75" customHeight="1" x14ac:dyDescent="0.25">
      <c r="A199" s="262"/>
      <c r="B199" s="262"/>
      <c r="C199" s="262"/>
      <c r="D199" s="262"/>
      <c r="E199" s="262"/>
      <c r="F199" s="262"/>
      <c r="G199" s="262"/>
      <c r="H199" s="262"/>
      <c r="I199" s="262"/>
      <c r="J199" s="262"/>
      <c r="K199" s="262"/>
      <c r="L199" s="262"/>
      <c r="M199" s="262"/>
      <c r="N199" s="262"/>
      <c r="O199" s="262"/>
      <c r="P199" s="262"/>
      <c r="Q199" s="262"/>
      <c r="R199" s="262"/>
      <c r="S199" s="262"/>
      <c r="T199" s="262"/>
    </row>
    <row r="200" spans="1:20" ht="15.75" customHeight="1" x14ac:dyDescent="0.25">
      <c r="A200" s="262"/>
      <c r="B200" s="262"/>
      <c r="C200" s="262"/>
      <c r="D200" s="262"/>
      <c r="E200" s="262"/>
      <c r="F200" s="262"/>
      <c r="G200" s="262"/>
      <c r="H200" s="262"/>
      <c r="I200" s="262"/>
      <c r="J200" s="262"/>
      <c r="K200" s="262"/>
      <c r="L200" s="262"/>
      <c r="M200" s="262"/>
      <c r="N200" s="262"/>
      <c r="O200" s="262"/>
      <c r="P200" s="262"/>
      <c r="Q200" s="262"/>
      <c r="R200" s="262"/>
      <c r="S200" s="262"/>
      <c r="T200" s="262"/>
    </row>
    <row r="201" spans="1:20" ht="15.75" customHeight="1" x14ac:dyDescent="0.25">
      <c r="A201" s="262"/>
      <c r="B201" s="262"/>
      <c r="C201" s="262"/>
      <c r="D201" s="262"/>
      <c r="E201" s="262"/>
      <c r="F201" s="262"/>
      <c r="G201" s="262"/>
      <c r="H201" s="262"/>
      <c r="I201" s="262"/>
      <c r="J201" s="262"/>
      <c r="K201" s="262"/>
      <c r="L201" s="262"/>
      <c r="M201" s="262"/>
      <c r="N201" s="262"/>
      <c r="O201" s="262"/>
      <c r="P201" s="262"/>
      <c r="Q201" s="262"/>
      <c r="R201" s="262"/>
      <c r="S201" s="262"/>
      <c r="T201" s="262"/>
    </row>
    <row r="202" spans="1:20" ht="15.75" customHeight="1" x14ac:dyDescent="0.25">
      <c r="A202" s="262"/>
      <c r="B202" s="262"/>
      <c r="C202" s="262"/>
      <c r="D202" s="262"/>
      <c r="E202" s="262"/>
      <c r="F202" s="262"/>
      <c r="G202" s="262"/>
      <c r="H202" s="262"/>
      <c r="I202" s="262"/>
      <c r="J202" s="262"/>
      <c r="K202" s="262"/>
      <c r="L202" s="262"/>
      <c r="M202" s="262"/>
      <c r="N202" s="262"/>
      <c r="O202" s="262"/>
      <c r="P202" s="262"/>
      <c r="Q202" s="262"/>
      <c r="R202" s="262"/>
      <c r="S202" s="262"/>
      <c r="T202" s="262"/>
    </row>
    <row r="203" spans="1:20" ht="15.75" customHeight="1" x14ac:dyDescent="0.25">
      <c r="A203" s="262"/>
      <c r="B203" s="262"/>
      <c r="C203" s="262"/>
      <c r="D203" s="262"/>
      <c r="E203" s="262"/>
      <c r="F203" s="262"/>
      <c r="G203" s="262"/>
      <c r="H203" s="262"/>
      <c r="I203" s="262"/>
      <c r="J203" s="262"/>
      <c r="K203" s="262"/>
      <c r="L203" s="262"/>
      <c r="M203" s="262"/>
      <c r="N203" s="262"/>
      <c r="O203" s="262"/>
      <c r="P203" s="262"/>
      <c r="Q203" s="262"/>
      <c r="R203" s="262"/>
      <c r="S203" s="262"/>
      <c r="T203" s="262"/>
    </row>
    <row r="204" spans="1:20" ht="15.75" customHeight="1" x14ac:dyDescent="0.25">
      <c r="A204" s="262"/>
      <c r="B204" s="262"/>
      <c r="C204" s="262"/>
      <c r="D204" s="262"/>
      <c r="E204" s="262"/>
      <c r="F204" s="262"/>
      <c r="G204" s="262"/>
      <c r="H204" s="262"/>
      <c r="I204" s="262"/>
      <c r="J204" s="262"/>
      <c r="K204" s="262"/>
      <c r="L204" s="262"/>
      <c r="M204" s="262"/>
      <c r="N204" s="262"/>
      <c r="O204" s="262"/>
      <c r="P204" s="262"/>
      <c r="Q204" s="262"/>
      <c r="R204" s="262"/>
      <c r="S204" s="262"/>
      <c r="T204" s="262"/>
    </row>
    <row r="205" spans="1:20" ht="15.75" customHeight="1" x14ac:dyDescent="0.25">
      <c r="A205" s="262"/>
      <c r="B205" s="262"/>
      <c r="C205" s="262"/>
      <c r="D205" s="262"/>
      <c r="E205" s="262"/>
      <c r="F205" s="262"/>
      <c r="G205" s="262"/>
      <c r="H205" s="262"/>
      <c r="I205" s="262"/>
      <c r="J205" s="262"/>
      <c r="K205" s="262"/>
      <c r="L205" s="262"/>
      <c r="M205" s="262"/>
      <c r="N205" s="262"/>
      <c r="O205" s="262"/>
      <c r="P205" s="262"/>
      <c r="Q205" s="262"/>
      <c r="R205" s="262"/>
      <c r="S205" s="262"/>
      <c r="T205" s="262"/>
    </row>
    <row r="206" spans="1:20" ht="15.75" customHeight="1" x14ac:dyDescent="0.25">
      <c r="A206" s="262"/>
      <c r="B206" s="262"/>
      <c r="C206" s="262"/>
      <c r="D206" s="262"/>
      <c r="E206" s="262"/>
      <c r="F206" s="262"/>
      <c r="G206" s="262"/>
      <c r="H206" s="262"/>
      <c r="I206" s="262"/>
      <c r="J206" s="262"/>
      <c r="K206" s="262"/>
      <c r="L206" s="262"/>
      <c r="M206" s="262"/>
      <c r="N206" s="262"/>
      <c r="O206" s="262"/>
      <c r="P206" s="262"/>
      <c r="Q206" s="262"/>
      <c r="R206" s="262"/>
      <c r="S206" s="262"/>
      <c r="T206" s="262"/>
    </row>
    <row r="207" spans="1:20" ht="15.75" customHeight="1" x14ac:dyDescent="0.25">
      <c r="A207" s="262"/>
      <c r="B207" s="262"/>
      <c r="C207" s="262"/>
      <c r="D207" s="262"/>
      <c r="E207" s="262"/>
      <c r="F207" s="262"/>
      <c r="G207" s="262"/>
      <c r="H207" s="262"/>
      <c r="I207" s="262"/>
      <c r="J207" s="262"/>
      <c r="K207" s="262"/>
      <c r="L207" s="262"/>
      <c r="M207" s="262"/>
      <c r="N207" s="262"/>
      <c r="O207" s="262"/>
      <c r="P207" s="262"/>
      <c r="Q207" s="262"/>
      <c r="R207" s="262"/>
      <c r="S207" s="262"/>
      <c r="T207" s="262"/>
    </row>
    <row r="208" spans="1:20" ht="15.75" customHeight="1" x14ac:dyDescent="0.25">
      <c r="A208" s="262"/>
      <c r="B208" s="262"/>
      <c r="C208" s="262"/>
      <c r="D208" s="262"/>
      <c r="E208" s="262"/>
      <c r="F208" s="262"/>
      <c r="G208" s="262"/>
      <c r="H208" s="262"/>
      <c r="I208" s="262"/>
      <c r="J208" s="262"/>
      <c r="K208" s="262"/>
      <c r="L208" s="262"/>
      <c r="M208" s="262"/>
      <c r="N208" s="262"/>
      <c r="O208" s="262"/>
      <c r="P208" s="262"/>
      <c r="Q208" s="262"/>
      <c r="R208" s="262"/>
      <c r="S208" s="262"/>
      <c r="T208" s="262"/>
    </row>
    <row r="209" spans="1:20" ht="15.75" customHeight="1" x14ac:dyDescent="0.25">
      <c r="A209" s="262"/>
      <c r="B209" s="262"/>
      <c r="C209" s="262"/>
      <c r="D209" s="262"/>
      <c r="E209" s="262"/>
      <c r="F209" s="262"/>
      <c r="G209" s="262"/>
      <c r="H209" s="262"/>
      <c r="I209" s="262"/>
      <c r="J209" s="262"/>
      <c r="K209" s="262"/>
      <c r="L209" s="262"/>
      <c r="M209" s="262"/>
      <c r="N209" s="262"/>
      <c r="O209" s="262"/>
      <c r="P209" s="262"/>
      <c r="Q209" s="262"/>
      <c r="R209" s="262"/>
      <c r="S209" s="262"/>
      <c r="T209" s="262"/>
    </row>
    <row r="210" spans="1:20" ht="15.75" customHeight="1" x14ac:dyDescent="0.25">
      <c r="A210" s="262"/>
      <c r="B210" s="262"/>
      <c r="C210" s="262"/>
      <c r="D210" s="262"/>
      <c r="E210" s="262"/>
      <c r="F210" s="262"/>
      <c r="G210" s="262"/>
      <c r="H210" s="262"/>
      <c r="I210" s="262"/>
      <c r="J210" s="262"/>
      <c r="K210" s="262"/>
      <c r="L210" s="262"/>
      <c r="M210" s="262"/>
      <c r="N210" s="262"/>
      <c r="O210" s="262"/>
      <c r="P210" s="262"/>
      <c r="Q210" s="262"/>
      <c r="R210" s="262"/>
      <c r="S210" s="262"/>
      <c r="T210" s="262"/>
    </row>
    <row r="211" spans="1:20" ht="15.75" customHeight="1" x14ac:dyDescent="0.25">
      <c r="A211" s="262"/>
      <c r="B211" s="262"/>
      <c r="C211" s="262"/>
      <c r="D211" s="262"/>
      <c r="E211" s="262"/>
      <c r="F211" s="262"/>
      <c r="G211" s="262"/>
      <c r="H211" s="262"/>
      <c r="I211" s="262"/>
      <c r="J211" s="262"/>
      <c r="K211" s="262"/>
      <c r="L211" s="262"/>
      <c r="M211" s="262"/>
      <c r="N211" s="262"/>
      <c r="O211" s="262"/>
      <c r="P211" s="262"/>
      <c r="Q211" s="262"/>
      <c r="R211" s="262"/>
      <c r="S211" s="262"/>
      <c r="T211" s="262"/>
    </row>
    <row r="212" spans="1:20" ht="15.75" customHeight="1" x14ac:dyDescent="0.25">
      <c r="A212" s="262"/>
      <c r="B212" s="262"/>
      <c r="C212" s="262"/>
      <c r="D212" s="262"/>
      <c r="E212" s="262"/>
      <c r="F212" s="262"/>
      <c r="G212" s="262"/>
      <c r="H212" s="262"/>
      <c r="I212" s="262"/>
      <c r="J212" s="262"/>
      <c r="K212" s="262"/>
      <c r="L212" s="262"/>
      <c r="M212" s="262"/>
      <c r="N212" s="262"/>
      <c r="O212" s="262"/>
      <c r="P212" s="262"/>
      <c r="Q212" s="262"/>
      <c r="R212" s="262"/>
      <c r="S212" s="262"/>
      <c r="T212" s="262"/>
    </row>
    <row r="213" spans="1:20" ht="15.75" customHeight="1" x14ac:dyDescent="0.25">
      <c r="A213" s="262"/>
      <c r="B213" s="262"/>
      <c r="C213" s="262"/>
      <c r="D213" s="262"/>
      <c r="E213" s="262"/>
      <c r="F213" s="262"/>
      <c r="G213" s="262"/>
      <c r="H213" s="262"/>
      <c r="I213" s="262"/>
      <c r="J213" s="262"/>
      <c r="K213" s="262"/>
      <c r="L213" s="262"/>
      <c r="M213" s="262"/>
      <c r="N213" s="262"/>
      <c r="O213" s="262"/>
      <c r="P213" s="262"/>
      <c r="Q213" s="262"/>
      <c r="R213" s="262"/>
      <c r="S213" s="262"/>
      <c r="T213" s="262"/>
    </row>
    <row r="214" spans="1:20" ht="15.75" customHeight="1" x14ac:dyDescent="0.25">
      <c r="A214" s="262"/>
      <c r="B214" s="262"/>
      <c r="C214" s="262"/>
      <c r="D214" s="262"/>
      <c r="E214" s="262"/>
      <c r="F214" s="262"/>
      <c r="G214" s="262"/>
      <c r="H214" s="262"/>
      <c r="I214" s="262"/>
      <c r="J214" s="262"/>
      <c r="K214" s="262"/>
      <c r="L214" s="262"/>
      <c r="M214" s="262"/>
      <c r="N214" s="262"/>
      <c r="O214" s="262"/>
      <c r="P214" s="262"/>
      <c r="Q214" s="262"/>
      <c r="R214" s="262"/>
      <c r="S214" s="262"/>
      <c r="T214" s="262"/>
    </row>
    <row r="215" spans="1:20" ht="15.75" customHeight="1" x14ac:dyDescent="0.25">
      <c r="A215" s="262"/>
      <c r="B215" s="262"/>
      <c r="C215" s="262"/>
      <c r="D215" s="262"/>
      <c r="E215" s="262"/>
      <c r="F215" s="262"/>
      <c r="G215" s="262"/>
      <c r="H215" s="262"/>
      <c r="I215" s="262"/>
      <c r="J215" s="262"/>
      <c r="K215" s="262"/>
      <c r="L215" s="262"/>
      <c r="M215" s="262"/>
      <c r="N215" s="262"/>
      <c r="O215" s="262"/>
      <c r="P215" s="262"/>
      <c r="Q215" s="262"/>
      <c r="R215" s="262"/>
      <c r="S215" s="262"/>
      <c r="T215" s="262"/>
    </row>
    <row r="216" spans="1:20" ht="15.75" customHeight="1" x14ac:dyDescent="0.25">
      <c r="A216" s="262"/>
      <c r="B216" s="262"/>
      <c r="C216" s="262"/>
      <c r="D216" s="262"/>
      <c r="E216" s="262"/>
      <c r="F216" s="262"/>
      <c r="G216" s="262"/>
      <c r="H216" s="262"/>
      <c r="I216" s="262"/>
      <c r="J216" s="262"/>
      <c r="K216" s="262"/>
      <c r="L216" s="262"/>
      <c r="M216" s="262"/>
      <c r="N216" s="262"/>
      <c r="O216" s="262"/>
      <c r="P216" s="262"/>
      <c r="Q216" s="262"/>
      <c r="R216" s="262"/>
      <c r="S216" s="262"/>
      <c r="T216" s="262"/>
    </row>
    <row r="217" spans="1:20" ht="15.75" customHeight="1" x14ac:dyDescent="0.25">
      <c r="A217" s="262"/>
      <c r="B217" s="262"/>
      <c r="C217" s="262"/>
      <c r="D217" s="262"/>
      <c r="E217" s="262"/>
      <c r="F217" s="262"/>
      <c r="G217" s="262"/>
      <c r="H217" s="262"/>
      <c r="I217" s="262"/>
      <c r="J217" s="262"/>
      <c r="K217" s="262"/>
      <c r="L217" s="262"/>
      <c r="M217" s="262"/>
      <c r="N217" s="262"/>
      <c r="O217" s="262"/>
      <c r="P217" s="262"/>
      <c r="Q217" s="262"/>
      <c r="R217" s="262"/>
      <c r="S217" s="262"/>
      <c r="T217" s="262"/>
    </row>
    <row r="218" spans="1:20" ht="15.75" customHeight="1" x14ac:dyDescent="0.25">
      <c r="A218" s="262"/>
      <c r="B218" s="262"/>
      <c r="C218" s="262"/>
      <c r="D218" s="262"/>
      <c r="E218" s="262"/>
      <c r="F218" s="262"/>
      <c r="G218" s="262"/>
      <c r="H218" s="262"/>
      <c r="I218" s="262"/>
      <c r="J218" s="262"/>
      <c r="K218" s="262"/>
      <c r="L218" s="262"/>
      <c r="M218" s="262"/>
      <c r="N218" s="262"/>
      <c r="O218" s="262"/>
      <c r="P218" s="262"/>
      <c r="Q218" s="262"/>
      <c r="R218" s="262"/>
      <c r="S218" s="262"/>
      <c r="T218" s="262"/>
    </row>
    <row r="219" spans="1:20" ht="15.75" customHeight="1" x14ac:dyDescent="0.25">
      <c r="A219" s="262"/>
      <c r="B219" s="262"/>
      <c r="C219" s="262"/>
      <c r="D219" s="262"/>
      <c r="E219" s="262"/>
      <c r="F219" s="262"/>
      <c r="G219" s="262"/>
      <c r="H219" s="262"/>
      <c r="I219" s="262"/>
      <c r="J219" s="262"/>
      <c r="K219" s="262"/>
      <c r="L219" s="262"/>
      <c r="M219" s="262"/>
      <c r="N219" s="262"/>
      <c r="O219" s="262"/>
      <c r="P219" s="262"/>
      <c r="Q219" s="262"/>
      <c r="R219" s="262"/>
      <c r="S219" s="262"/>
      <c r="T219" s="262"/>
    </row>
    <row r="220" spans="1:20" ht="15.75" customHeight="1" x14ac:dyDescent="0.25">
      <c r="A220" s="262"/>
      <c r="B220" s="262"/>
      <c r="C220" s="262"/>
      <c r="D220" s="262"/>
      <c r="E220" s="262"/>
      <c r="F220" s="262"/>
      <c r="G220" s="262"/>
      <c r="H220" s="262"/>
      <c r="I220" s="262"/>
      <c r="J220" s="262"/>
      <c r="K220" s="262"/>
      <c r="L220" s="262"/>
      <c r="M220" s="262"/>
      <c r="N220" s="262"/>
      <c r="O220" s="262"/>
      <c r="P220" s="262"/>
      <c r="Q220" s="262"/>
      <c r="R220" s="262"/>
      <c r="S220" s="262"/>
      <c r="T220" s="262"/>
    </row>
    <row r="221" spans="1:20" ht="15.75" customHeight="1" x14ac:dyDescent="0.25">
      <c r="A221" s="262"/>
      <c r="B221" s="262"/>
      <c r="C221" s="262"/>
      <c r="D221" s="262"/>
      <c r="E221" s="262"/>
      <c r="F221" s="262"/>
      <c r="G221" s="262"/>
      <c r="H221" s="262"/>
      <c r="I221" s="262"/>
      <c r="J221" s="262"/>
      <c r="K221" s="262"/>
      <c r="L221" s="262"/>
      <c r="M221" s="262"/>
      <c r="N221" s="262"/>
      <c r="O221" s="262"/>
      <c r="P221" s="262"/>
      <c r="Q221" s="262"/>
      <c r="R221" s="262"/>
      <c r="S221" s="262"/>
      <c r="T221" s="262"/>
    </row>
    <row r="222" spans="1:20" ht="15.75" customHeight="1" x14ac:dyDescent="0.25">
      <c r="A222" s="262"/>
      <c r="B222" s="262"/>
      <c r="C222" s="262"/>
      <c r="D222" s="262"/>
      <c r="E222" s="262"/>
      <c r="F222" s="262"/>
      <c r="G222" s="262"/>
      <c r="H222" s="262"/>
      <c r="I222" s="262"/>
      <c r="J222" s="262"/>
      <c r="K222" s="262"/>
      <c r="L222" s="262"/>
      <c r="M222" s="262"/>
      <c r="N222" s="262"/>
      <c r="O222" s="262"/>
      <c r="P222" s="262"/>
      <c r="Q222" s="262"/>
      <c r="R222" s="262"/>
      <c r="S222" s="262"/>
      <c r="T222" s="262"/>
    </row>
    <row r="223" spans="1:20" ht="15.75" customHeight="1" x14ac:dyDescent="0.25">
      <c r="A223" s="262"/>
      <c r="B223" s="262"/>
      <c r="C223" s="262"/>
      <c r="D223" s="262"/>
      <c r="E223" s="262"/>
      <c r="F223" s="262"/>
      <c r="G223" s="262"/>
      <c r="H223" s="262"/>
      <c r="I223" s="262"/>
      <c r="J223" s="262"/>
      <c r="K223" s="262"/>
      <c r="L223" s="262"/>
      <c r="M223" s="262"/>
      <c r="N223" s="262"/>
      <c r="O223" s="262"/>
      <c r="P223" s="262"/>
      <c r="Q223" s="262"/>
      <c r="R223" s="262"/>
      <c r="S223" s="262"/>
      <c r="T223" s="262"/>
    </row>
    <row r="224" spans="1:20" ht="15.75" customHeight="1" x14ac:dyDescent="0.25">
      <c r="A224" s="262"/>
      <c r="B224" s="262"/>
      <c r="C224" s="262"/>
      <c r="D224" s="262"/>
      <c r="E224" s="262"/>
      <c r="F224" s="262"/>
      <c r="G224" s="262"/>
      <c r="H224" s="262"/>
      <c r="I224" s="262"/>
      <c r="J224" s="262"/>
      <c r="K224" s="262"/>
      <c r="L224" s="262"/>
      <c r="M224" s="262"/>
      <c r="N224" s="262"/>
      <c r="O224" s="262"/>
      <c r="P224" s="262"/>
      <c r="Q224" s="262"/>
      <c r="R224" s="262"/>
      <c r="S224" s="262"/>
      <c r="T224" s="262"/>
    </row>
    <row r="225" spans="1:20" ht="15.75" customHeight="1" x14ac:dyDescent="0.25">
      <c r="A225" s="262"/>
      <c r="B225" s="262"/>
      <c r="C225" s="262"/>
      <c r="D225" s="262"/>
      <c r="E225" s="262"/>
      <c r="F225" s="262"/>
      <c r="G225" s="262"/>
      <c r="H225" s="262"/>
      <c r="I225" s="262"/>
      <c r="J225" s="262"/>
      <c r="K225" s="262"/>
      <c r="L225" s="262"/>
      <c r="M225" s="262"/>
      <c r="N225" s="262"/>
      <c r="O225" s="262"/>
      <c r="P225" s="262"/>
      <c r="Q225" s="262"/>
      <c r="R225" s="262"/>
      <c r="S225" s="262"/>
      <c r="T225" s="262"/>
    </row>
    <row r="226" spans="1:20" ht="15.75" customHeight="1" x14ac:dyDescent="0.25">
      <c r="A226" s="262"/>
      <c r="B226" s="262"/>
      <c r="C226" s="262"/>
      <c r="D226" s="262"/>
      <c r="E226" s="262"/>
      <c r="F226" s="262"/>
      <c r="G226" s="262"/>
      <c r="H226" s="262"/>
      <c r="I226" s="262"/>
      <c r="J226" s="262"/>
      <c r="K226" s="262"/>
      <c r="L226" s="262"/>
      <c r="M226" s="262"/>
      <c r="N226" s="262"/>
      <c r="O226" s="262"/>
      <c r="P226" s="262"/>
      <c r="Q226" s="262"/>
      <c r="R226" s="262"/>
      <c r="S226" s="262"/>
      <c r="T226" s="262"/>
    </row>
    <row r="227" spans="1:20" ht="15.75" customHeight="1" x14ac:dyDescent="0.25">
      <c r="A227" s="262"/>
      <c r="B227" s="262"/>
      <c r="C227" s="262"/>
      <c r="D227" s="262"/>
      <c r="E227" s="262"/>
      <c r="F227" s="262"/>
      <c r="G227" s="262"/>
      <c r="H227" s="262"/>
      <c r="I227" s="262"/>
      <c r="J227" s="262"/>
      <c r="K227" s="262"/>
      <c r="L227" s="262"/>
      <c r="M227" s="262"/>
      <c r="N227" s="262"/>
      <c r="O227" s="262"/>
      <c r="P227" s="262"/>
      <c r="Q227" s="262"/>
      <c r="R227" s="262"/>
      <c r="S227" s="262"/>
      <c r="T227" s="262"/>
    </row>
    <row r="228" spans="1:20" ht="15.75" customHeight="1" x14ac:dyDescent="0.25">
      <c r="A228" s="262"/>
      <c r="B228" s="262"/>
      <c r="C228" s="262"/>
      <c r="D228" s="262"/>
      <c r="E228" s="262"/>
      <c r="F228" s="262"/>
      <c r="G228" s="262"/>
      <c r="H228" s="262"/>
      <c r="I228" s="262"/>
      <c r="J228" s="262"/>
      <c r="K228" s="262"/>
      <c r="L228" s="262"/>
      <c r="M228" s="262"/>
      <c r="N228" s="262"/>
      <c r="O228" s="262"/>
      <c r="P228" s="262"/>
      <c r="Q228" s="262"/>
      <c r="R228" s="262"/>
      <c r="S228" s="262"/>
      <c r="T228" s="262"/>
    </row>
    <row r="229" spans="1:20" ht="15.75" customHeight="1" x14ac:dyDescent="0.25">
      <c r="A229" s="262"/>
      <c r="B229" s="262"/>
      <c r="C229" s="262"/>
      <c r="D229" s="262"/>
      <c r="E229" s="262"/>
      <c r="F229" s="262"/>
      <c r="G229" s="262"/>
      <c r="H229" s="262"/>
      <c r="I229" s="262"/>
      <c r="J229" s="262"/>
      <c r="K229" s="262"/>
      <c r="L229" s="262"/>
      <c r="M229" s="262"/>
      <c r="N229" s="262"/>
      <c r="O229" s="262"/>
      <c r="P229" s="262"/>
      <c r="Q229" s="262"/>
      <c r="R229" s="262"/>
      <c r="S229" s="262"/>
      <c r="T229" s="262"/>
    </row>
    <row r="230" spans="1:20" ht="15.75" customHeight="1" x14ac:dyDescent="0.25">
      <c r="A230" s="262"/>
      <c r="B230" s="262"/>
      <c r="C230" s="262"/>
      <c r="D230" s="262"/>
      <c r="E230" s="262"/>
      <c r="F230" s="262"/>
      <c r="G230" s="262"/>
      <c r="H230" s="262"/>
      <c r="I230" s="262"/>
      <c r="J230" s="262"/>
      <c r="K230" s="262"/>
      <c r="L230" s="262"/>
      <c r="M230" s="262"/>
      <c r="N230" s="262"/>
      <c r="O230" s="262"/>
      <c r="P230" s="262"/>
      <c r="Q230" s="262"/>
      <c r="R230" s="262"/>
      <c r="S230" s="262"/>
      <c r="T230" s="262"/>
    </row>
    <row r="231" spans="1:20" ht="15.75" customHeight="1" x14ac:dyDescent="0.25">
      <c r="A231" s="262"/>
      <c r="B231" s="262"/>
      <c r="C231" s="262"/>
      <c r="D231" s="262"/>
      <c r="E231" s="262"/>
      <c r="F231" s="262"/>
      <c r="G231" s="262"/>
      <c r="H231" s="262"/>
      <c r="I231" s="262"/>
      <c r="J231" s="262"/>
      <c r="K231" s="262"/>
      <c r="L231" s="262"/>
      <c r="M231" s="262"/>
      <c r="N231" s="262"/>
      <c r="O231" s="262"/>
      <c r="P231" s="262"/>
      <c r="Q231" s="262"/>
      <c r="R231" s="262"/>
      <c r="S231" s="262"/>
      <c r="T231" s="262"/>
    </row>
    <row r="232" spans="1:20" ht="15.75" customHeight="1" x14ac:dyDescent="0.25">
      <c r="A232" s="262"/>
      <c r="B232" s="262"/>
      <c r="C232" s="262"/>
      <c r="D232" s="262"/>
      <c r="E232" s="262"/>
      <c r="F232" s="262"/>
      <c r="G232" s="262"/>
      <c r="H232" s="262"/>
      <c r="I232" s="262"/>
      <c r="J232" s="262"/>
      <c r="K232" s="262"/>
      <c r="L232" s="262"/>
      <c r="M232" s="262"/>
      <c r="N232" s="262"/>
      <c r="O232" s="262"/>
      <c r="P232" s="262"/>
      <c r="Q232" s="262"/>
      <c r="R232" s="262"/>
      <c r="S232" s="262"/>
      <c r="T232" s="262"/>
    </row>
    <row r="233" spans="1:20" ht="15.75" customHeight="1" x14ac:dyDescent="0.25">
      <c r="A233" s="262"/>
      <c r="B233" s="262"/>
      <c r="C233" s="262"/>
      <c r="D233" s="262"/>
      <c r="E233" s="262"/>
      <c r="F233" s="262"/>
      <c r="G233" s="262"/>
      <c r="H233" s="262"/>
      <c r="I233" s="262"/>
      <c r="J233" s="262"/>
      <c r="K233" s="262"/>
      <c r="L233" s="262"/>
      <c r="M233" s="262"/>
      <c r="N233" s="262"/>
      <c r="O233" s="262"/>
      <c r="P233" s="262"/>
      <c r="Q233" s="262"/>
      <c r="R233" s="262"/>
      <c r="S233" s="262"/>
      <c r="T233" s="262"/>
    </row>
    <row r="234" spans="1:20" ht="15.75" customHeight="1" x14ac:dyDescent="0.25">
      <c r="A234" s="262"/>
      <c r="B234" s="262"/>
      <c r="C234" s="262"/>
      <c r="D234" s="262"/>
      <c r="E234" s="262"/>
      <c r="F234" s="262"/>
      <c r="G234" s="262"/>
      <c r="H234" s="262"/>
      <c r="I234" s="262"/>
      <c r="J234" s="262"/>
      <c r="K234" s="262"/>
      <c r="L234" s="262"/>
      <c r="M234" s="262"/>
      <c r="N234" s="262"/>
      <c r="O234" s="262"/>
      <c r="P234" s="262"/>
      <c r="Q234" s="262"/>
      <c r="R234" s="262"/>
      <c r="S234" s="262"/>
      <c r="T234" s="262"/>
    </row>
    <row r="235" spans="1:20" ht="15.75" customHeight="1" x14ac:dyDescent="0.25">
      <c r="A235" s="262"/>
      <c r="B235" s="262"/>
      <c r="C235" s="262"/>
      <c r="D235" s="262"/>
      <c r="E235" s="262"/>
      <c r="F235" s="262"/>
      <c r="G235" s="262"/>
      <c r="H235" s="262"/>
      <c r="I235" s="262"/>
      <c r="J235" s="262"/>
      <c r="K235" s="262"/>
      <c r="L235" s="262"/>
      <c r="M235" s="262"/>
      <c r="N235" s="262"/>
      <c r="O235" s="262"/>
      <c r="P235" s="262"/>
      <c r="Q235" s="262"/>
      <c r="R235" s="262"/>
      <c r="S235" s="262"/>
      <c r="T235" s="262"/>
    </row>
    <row r="236" spans="1:20" ht="15.75" customHeight="1" x14ac:dyDescent="0.25">
      <c r="A236" s="262"/>
      <c r="B236" s="262"/>
      <c r="C236" s="262"/>
      <c r="D236" s="262"/>
      <c r="E236" s="262"/>
      <c r="F236" s="262"/>
      <c r="G236" s="262"/>
      <c r="H236" s="262"/>
      <c r="I236" s="262"/>
      <c r="J236" s="262"/>
      <c r="K236" s="262"/>
      <c r="L236" s="262"/>
      <c r="M236" s="262"/>
      <c r="N236" s="262"/>
      <c r="O236" s="262"/>
      <c r="P236" s="262"/>
      <c r="Q236" s="262"/>
      <c r="R236" s="262"/>
      <c r="S236" s="262"/>
      <c r="T236" s="262"/>
    </row>
    <row r="237" spans="1:20" ht="15.75" customHeight="1" x14ac:dyDescent="0.25">
      <c r="A237" s="262"/>
      <c r="B237" s="262"/>
      <c r="C237" s="262"/>
      <c r="D237" s="262"/>
      <c r="E237" s="262"/>
      <c r="F237" s="262"/>
      <c r="G237" s="262"/>
      <c r="H237" s="262"/>
      <c r="I237" s="262"/>
      <c r="J237" s="262"/>
      <c r="K237" s="262"/>
      <c r="L237" s="262"/>
      <c r="M237" s="262"/>
      <c r="N237" s="262"/>
      <c r="O237" s="262"/>
      <c r="P237" s="262"/>
      <c r="Q237" s="262"/>
      <c r="R237" s="262"/>
      <c r="S237" s="262"/>
      <c r="T237" s="262"/>
    </row>
    <row r="238" spans="1:20" ht="15.75" customHeight="1" x14ac:dyDescent="0.25">
      <c r="A238" s="262"/>
      <c r="B238" s="262"/>
      <c r="C238" s="262"/>
      <c r="D238" s="262"/>
      <c r="E238" s="262"/>
      <c r="F238" s="262"/>
      <c r="G238" s="262"/>
      <c r="H238" s="262"/>
      <c r="I238" s="262"/>
      <c r="J238" s="262"/>
      <c r="K238" s="262"/>
      <c r="L238" s="262"/>
      <c r="M238" s="262"/>
      <c r="N238" s="262"/>
      <c r="O238" s="262"/>
      <c r="P238" s="262"/>
      <c r="Q238" s="262"/>
      <c r="R238" s="262"/>
      <c r="S238" s="262"/>
      <c r="T238" s="262"/>
    </row>
    <row r="239" spans="1:20" ht="15.75" customHeight="1" x14ac:dyDescent="0.25">
      <c r="A239" s="262"/>
      <c r="B239" s="262"/>
      <c r="C239" s="262"/>
      <c r="D239" s="262"/>
      <c r="E239" s="262"/>
      <c r="F239" s="262"/>
      <c r="G239" s="262"/>
      <c r="H239" s="262"/>
      <c r="I239" s="262"/>
      <c r="J239" s="262"/>
      <c r="K239" s="262"/>
      <c r="L239" s="262"/>
      <c r="M239" s="262"/>
      <c r="N239" s="262"/>
      <c r="O239" s="262"/>
      <c r="P239" s="262"/>
      <c r="Q239" s="262"/>
      <c r="R239" s="262"/>
      <c r="S239" s="262"/>
      <c r="T239" s="262"/>
    </row>
    <row r="240" spans="1:20" ht="15.75" customHeight="1" x14ac:dyDescent="0.25">
      <c r="A240" s="262"/>
      <c r="B240" s="262"/>
      <c r="C240" s="262"/>
      <c r="D240" s="262"/>
      <c r="E240" s="262"/>
      <c r="F240" s="262"/>
      <c r="G240" s="262"/>
      <c r="H240" s="262"/>
      <c r="I240" s="262"/>
      <c r="J240" s="262"/>
      <c r="K240" s="262"/>
      <c r="L240" s="262"/>
      <c r="M240" s="262"/>
      <c r="N240" s="262"/>
      <c r="O240" s="262"/>
      <c r="P240" s="262"/>
      <c r="Q240" s="262"/>
      <c r="R240" s="262"/>
      <c r="S240" s="262"/>
      <c r="T240" s="262"/>
    </row>
    <row r="241" spans="1:20" ht="15.75" customHeight="1" x14ac:dyDescent="0.25">
      <c r="A241" s="262"/>
      <c r="B241" s="262"/>
      <c r="C241" s="262"/>
      <c r="D241" s="262"/>
      <c r="E241" s="262"/>
      <c r="F241" s="262"/>
      <c r="G241" s="262"/>
      <c r="H241" s="262"/>
      <c r="I241" s="262"/>
      <c r="J241" s="262"/>
      <c r="K241" s="262"/>
      <c r="L241" s="262"/>
      <c r="M241" s="262"/>
      <c r="N241" s="262"/>
      <c r="O241" s="262"/>
      <c r="P241" s="262"/>
      <c r="Q241" s="262"/>
      <c r="R241" s="262"/>
      <c r="S241" s="262"/>
      <c r="T241" s="262"/>
    </row>
    <row r="242" spans="1:20" ht="15.75" customHeight="1" x14ac:dyDescent="0.25">
      <c r="A242" s="262"/>
      <c r="B242" s="262"/>
      <c r="C242" s="262"/>
      <c r="D242" s="262"/>
      <c r="E242" s="262"/>
      <c r="F242" s="262"/>
      <c r="G242" s="262"/>
      <c r="H242" s="262"/>
      <c r="I242" s="262"/>
      <c r="J242" s="262"/>
      <c r="K242" s="262"/>
      <c r="L242" s="262"/>
      <c r="M242" s="262"/>
      <c r="N242" s="262"/>
      <c r="O242" s="262"/>
      <c r="P242" s="262"/>
      <c r="Q242" s="262"/>
      <c r="R242" s="262"/>
      <c r="S242" s="262"/>
      <c r="T242" s="262"/>
    </row>
    <row r="243" spans="1:20" ht="15.75" customHeight="1" x14ac:dyDescent="0.25">
      <c r="A243" s="262"/>
      <c r="B243" s="262"/>
      <c r="C243" s="262"/>
      <c r="D243" s="262"/>
      <c r="E243" s="262"/>
      <c r="F243" s="262"/>
      <c r="G243" s="262"/>
      <c r="H243" s="262"/>
      <c r="I243" s="262"/>
      <c r="J243" s="262"/>
      <c r="K243" s="262"/>
      <c r="L243" s="262"/>
      <c r="M243" s="262"/>
      <c r="N243" s="262"/>
      <c r="O243" s="262"/>
      <c r="P243" s="262"/>
      <c r="Q243" s="262"/>
      <c r="R243" s="262"/>
      <c r="S243" s="262"/>
      <c r="T243" s="262"/>
    </row>
    <row r="244" spans="1:20" ht="15.75" customHeight="1" x14ac:dyDescent="0.25">
      <c r="A244" s="262"/>
      <c r="B244" s="262"/>
      <c r="C244" s="262"/>
      <c r="D244" s="262"/>
      <c r="E244" s="262"/>
      <c r="F244" s="262"/>
      <c r="G244" s="262"/>
      <c r="H244" s="262"/>
      <c r="I244" s="262"/>
      <c r="J244" s="262"/>
      <c r="K244" s="262"/>
      <c r="L244" s="262"/>
      <c r="M244" s="262"/>
      <c r="N244" s="262"/>
      <c r="O244" s="262"/>
      <c r="P244" s="262"/>
      <c r="Q244" s="262"/>
      <c r="R244" s="262"/>
      <c r="S244" s="262"/>
      <c r="T244" s="262"/>
    </row>
    <row r="245" spans="1:20" ht="15.75" customHeight="1" x14ac:dyDescent="0.25">
      <c r="A245" s="262"/>
      <c r="B245" s="262"/>
      <c r="C245" s="262"/>
      <c r="D245" s="262"/>
      <c r="E245" s="262"/>
      <c r="F245" s="262"/>
      <c r="G245" s="262"/>
      <c r="H245" s="262"/>
      <c r="I245" s="262"/>
      <c r="J245" s="262"/>
      <c r="K245" s="262"/>
      <c r="L245" s="262"/>
      <c r="M245" s="262"/>
      <c r="N245" s="262"/>
      <c r="O245" s="262"/>
      <c r="P245" s="262"/>
      <c r="Q245" s="262"/>
      <c r="R245" s="262"/>
      <c r="S245" s="262"/>
      <c r="T245" s="262"/>
    </row>
    <row r="246" spans="1:20" ht="15.75" customHeight="1" x14ac:dyDescent="0.25">
      <c r="A246" s="262"/>
      <c r="B246" s="262"/>
      <c r="C246" s="262"/>
      <c r="D246" s="262"/>
      <c r="E246" s="262"/>
      <c r="F246" s="262"/>
      <c r="G246" s="262"/>
      <c r="H246" s="262"/>
      <c r="I246" s="262"/>
      <c r="J246" s="262"/>
      <c r="K246" s="262"/>
      <c r="L246" s="262"/>
      <c r="M246" s="262"/>
      <c r="N246" s="262"/>
      <c r="O246" s="262"/>
      <c r="P246" s="262"/>
      <c r="Q246" s="262"/>
      <c r="R246" s="262"/>
      <c r="S246" s="262"/>
      <c r="T246" s="262"/>
    </row>
    <row r="247" spans="1:20" ht="15.75" customHeight="1" x14ac:dyDescent="0.25">
      <c r="A247" s="262"/>
      <c r="B247" s="262"/>
      <c r="C247" s="262"/>
      <c r="D247" s="262"/>
      <c r="E247" s="262"/>
      <c r="F247" s="262"/>
      <c r="G247" s="262"/>
      <c r="H247" s="262"/>
      <c r="I247" s="262"/>
      <c r="J247" s="262"/>
      <c r="K247" s="262"/>
      <c r="L247" s="262"/>
      <c r="M247" s="262"/>
      <c r="N247" s="262"/>
      <c r="O247" s="262"/>
      <c r="P247" s="262"/>
      <c r="Q247" s="262"/>
      <c r="R247" s="262"/>
      <c r="S247" s="262"/>
      <c r="T247" s="262"/>
    </row>
    <row r="248" spans="1:20" ht="15.75" customHeight="1" x14ac:dyDescent="0.25">
      <c r="A248" s="262"/>
      <c r="B248" s="262"/>
      <c r="C248" s="262"/>
      <c r="D248" s="262"/>
      <c r="E248" s="262"/>
      <c r="F248" s="262"/>
      <c r="G248" s="262"/>
      <c r="H248" s="262"/>
      <c r="I248" s="262"/>
      <c r="J248" s="262"/>
      <c r="K248" s="262"/>
      <c r="L248" s="262"/>
      <c r="M248" s="262"/>
      <c r="N248" s="262"/>
      <c r="O248" s="262"/>
      <c r="P248" s="262"/>
      <c r="Q248" s="262"/>
      <c r="R248" s="262"/>
      <c r="S248" s="262"/>
      <c r="T248" s="262"/>
    </row>
    <row r="249" spans="1:20" ht="15.75" customHeight="1" x14ac:dyDescent="0.25">
      <c r="A249" s="262"/>
      <c r="B249" s="262"/>
      <c r="C249" s="262"/>
      <c r="D249" s="262"/>
      <c r="E249" s="262"/>
      <c r="F249" s="262"/>
      <c r="G249" s="262"/>
      <c r="H249" s="262"/>
      <c r="I249" s="262"/>
      <c r="J249" s="262"/>
      <c r="K249" s="262"/>
      <c r="L249" s="262"/>
      <c r="M249" s="262"/>
      <c r="N249" s="262"/>
      <c r="O249" s="262"/>
      <c r="P249" s="262"/>
      <c r="Q249" s="262"/>
      <c r="R249" s="262"/>
      <c r="S249" s="262"/>
      <c r="T249" s="262"/>
    </row>
    <row r="250" spans="1:20" ht="15.75" customHeight="1" x14ac:dyDescent="0.25">
      <c r="A250" s="262"/>
      <c r="B250" s="262"/>
      <c r="C250" s="262"/>
      <c r="D250" s="262"/>
      <c r="E250" s="262"/>
      <c r="F250" s="262"/>
      <c r="G250" s="262"/>
      <c r="H250" s="262"/>
      <c r="I250" s="262"/>
      <c r="J250" s="262"/>
      <c r="K250" s="262"/>
      <c r="L250" s="262"/>
      <c r="M250" s="262"/>
      <c r="N250" s="262"/>
      <c r="O250" s="262"/>
      <c r="P250" s="262"/>
      <c r="Q250" s="262"/>
      <c r="R250" s="262"/>
      <c r="S250" s="262"/>
      <c r="T250" s="262"/>
    </row>
    <row r="251" spans="1:20" ht="15.75" customHeight="1" x14ac:dyDescent="0.25">
      <c r="A251" s="262"/>
      <c r="B251" s="262"/>
      <c r="C251" s="262"/>
      <c r="D251" s="262"/>
      <c r="E251" s="262"/>
      <c r="F251" s="262"/>
      <c r="G251" s="262"/>
      <c r="H251" s="262"/>
      <c r="I251" s="262"/>
      <c r="J251" s="262"/>
      <c r="K251" s="262"/>
      <c r="L251" s="262"/>
      <c r="M251" s="262"/>
      <c r="N251" s="262"/>
      <c r="O251" s="262"/>
      <c r="P251" s="262"/>
      <c r="Q251" s="262"/>
      <c r="R251" s="262"/>
      <c r="S251" s="262"/>
      <c r="T251" s="262"/>
    </row>
    <row r="252" spans="1:20" ht="15.75" customHeight="1" x14ac:dyDescent="0.25">
      <c r="A252" s="262"/>
      <c r="B252" s="262"/>
      <c r="C252" s="262"/>
      <c r="D252" s="262"/>
      <c r="E252" s="262"/>
      <c r="F252" s="262"/>
      <c r="G252" s="262"/>
      <c r="H252" s="262"/>
      <c r="I252" s="262"/>
      <c r="J252" s="262"/>
      <c r="K252" s="262"/>
      <c r="L252" s="262"/>
      <c r="M252" s="262"/>
      <c r="N252" s="262"/>
      <c r="O252" s="262"/>
      <c r="P252" s="262"/>
      <c r="Q252" s="262"/>
      <c r="R252" s="262"/>
      <c r="S252" s="262"/>
      <c r="T252" s="262"/>
    </row>
    <row r="253" spans="1:20" ht="15.75" customHeight="1" x14ac:dyDescent="0.25">
      <c r="A253" s="262"/>
      <c r="B253" s="262"/>
      <c r="C253" s="262"/>
      <c r="D253" s="262"/>
      <c r="E253" s="262"/>
      <c r="F253" s="262"/>
      <c r="G253" s="262"/>
      <c r="H253" s="262"/>
      <c r="I253" s="262"/>
      <c r="J253" s="262"/>
      <c r="K253" s="262"/>
      <c r="L253" s="262"/>
      <c r="M253" s="262"/>
      <c r="N253" s="262"/>
      <c r="O253" s="262"/>
      <c r="P253" s="262"/>
      <c r="Q253" s="262"/>
      <c r="R253" s="262"/>
      <c r="S253" s="262"/>
      <c r="T253" s="262"/>
    </row>
    <row r="254" spans="1:20" ht="15.75" customHeight="1" x14ac:dyDescent="0.25">
      <c r="A254" s="262"/>
      <c r="B254" s="262"/>
      <c r="C254" s="262"/>
      <c r="D254" s="262"/>
      <c r="E254" s="262"/>
      <c r="F254" s="262"/>
      <c r="G254" s="262"/>
      <c r="H254" s="262"/>
      <c r="I254" s="262"/>
      <c r="J254" s="262"/>
      <c r="K254" s="262"/>
      <c r="L254" s="262"/>
      <c r="M254" s="262"/>
      <c r="N254" s="262"/>
      <c r="O254" s="262"/>
      <c r="P254" s="262"/>
      <c r="Q254" s="262"/>
      <c r="R254" s="262"/>
      <c r="S254" s="262"/>
      <c r="T254" s="262"/>
    </row>
    <row r="255" spans="1:20" ht="15.75" customHeight="1" x14ac:dyDescent="0.25">
      <c r="A255" s="262"/>
      <c r="B255" s="262"/>
      <c r="C255" s="262"/>
      <c r="D255" s="262"/>
      <c r="E255" s="262"/>
      <c r="F255" s="262"/>
      <c r="G255" s="262"/>
      <c r="H255" s="262"/>
      <c r="I255" s="262"/>
      <c r="J255" s="262"/>
      <c r="K255" s="262"/>
      <c r="L255" s="262"/>
      <c r="M255" s="262"/>
      <c r="N255" s="262"/>
      <c r="O255" s="262"/>
      <c r="P255" s="262"/>
      <c r="Q255" s="262"/>
      <c r="R255" s="262"/>
      <c r="S255" s="262"/>
      <c r="T255" s="262"/>
    </row>
    <row r="256" spans="1:20" ht="15.75" customHeight="1" x14ac:dyDescent="0.25">
      <c r="A256" s="262"/>
      <c r="B256" s="262"/>
      <c r="C256" s="262"/>
      <c r="D256" s="262"/>
      <c r="E256" s="262"/>
      <c r="F256" s="262"/>
      <c r="G256" s="262"/>
      <c r="H256" s="262"/>
      <c r="I256" s="262"/>
      <c r="J256" s="262"/>
      <c r="K256" s="262"/>
      <c r="L256" s="262"/>
      <c r="M256" s="262"/>
      <c r="N256" s="262"/>
      <c r="O256" s="262"/>
      <c r="P256" s="262"/>
      <c r="Q256" s="262"/>
      <c r="R256" s="262"/>
      <c r="S256" s="262"/>
      <c r="T256" s="262"/>
    </row>
    <row r="257" spans="1:20" ht="15.75" customHeight="1" x14ac:dyDescent="0.25">
      <c r="A257" s="262"/>
      <c r="B257" s="262"/>
      <c r="C257" s="262"/>
      <c r="D257" s="262"/>
      <c r="E257" s="262"/>
      <c r="F257" s="262"/>
      <c r="G257" s="262"/>
      <c r="H257" s="262"/>
      <c r="I257" s="262"/>
      <c r="J257" s="262"/>
      <c r="K257" s="262"/>
      <c r="L257" s="262"/>
      <c r="M257" s="262"/>
      <c r="N257" s="262"/>
      <c r="O257" s="262"/>
      <c r="P257" s="262"/>
      <c r="Q257" s="262"/>
      <c r="R257" s="262"/>
      <c r="S257" s="262"/>
      <c r="T257" s="262"/>
    </row>
    <row r="258" spans="1:20" ht="15.75" customHeight="1" x14ac:dyDescent="0.25">
      <c r="A258" s="262"/>
      <c r="B258" s="262"/>
      <c r="C258" s="262"/>
      <c r="D258" s="262"/>
      <c r="E258" s="262"/>
      <c r="F258" s="262"/>
      <c r="G258" s="262"/>
      <c r="H258" s="262"/>
      <c r="I258" s="262"/>
      <c r="J258" s="262"/>
      <c r="K258" s="262"/>
      <c r="L258" s="262"/>
      <c r="M258" s="262"/>
      <c r="N258" s="262"/>
      <c r="O258" s="262"/>
      <c r="P258" s="262"/>
      <c r="Q258" s="262"/>
      <c r="R258" s="262"/>
      <c r="S258" s="262"/>
      <c r="T258" s="262"/>
    </row>
    <row r="259" spans="1:20" ht="15.75" customHeight="1" x14ac:dyDescent="0.25">
      <c r="A259" s="262"/>
      <c r="B259" s="262"/>
      <c r="C259" s="262"/>
      <c r="D259" s="262"/>
      <c r="E259" s="262"/>
      <c r="F259" s="262"/>
      <c r="G259" s="262"/>
      <c r="H259" s="262"/>
      <c r="I259" s="262"/>
      <c r="J259" s="262"/>
      <c r="K259" s="262"/>
      <c r="L259" s="262"/>
      <c r="M259" s="262"/>
      <c r="N259" s="262"/>
      <c r="O259" s="262"/>
      <c r="P259" s="262"/>
      <c r="Q259" s="262"/>
      <c r="R259" s="262"/>
      <c r="S259" s="262"/>
      <c r="T259" s="262"/>
    </row>
    <row r="260" spans="1:20" ht="15.75" customHeight="1" x14ac:dyDescent="0.25">
      <c r="A260" s="262"/>
      <c r="B260" s="262"/>
      <c r="C260" s="262"/>
      <c r="D260" s="262"/>
      <c r="E260" s="262"/>
      <c r="F260" s="262"/>
      <c r="G260" s="262"/>
      <c r="H260" s="262"/>
      <c r="I260" s="262"/>
      <c r="J260" s="262"/>
      <c r="K260" s="262"/>
      <c r="L260" s="262"/>
      <c r="M260" s="262"/>
      <c r="N260" s="262"/>
      <c r="O260" s="262"/>
      <c r="P260" s="262"/>
      <c r="Q260" s="262"/>
      <c r="R260" s="262"/>
      <c r="S260" s="262"/>
      <c r="T260" s="262"/>
    </row>
    <row r="261" spans="1:20" ht="15.75" customHeight="1" x14ac:dyDescent="0.25">
      <c r="A261" s="262"/>
      <c r="B261" s="262"/>
      <c r="C261" s="262"/>
      <c r="D261" s="262"/>
      <c r="E261" s="262"/>
      <c r="F261" s="262"/>
      <c r="G261" s="262"/>
      <c r="H261" s="262"/>
      <c r="I261" s="262"/>
      <c r="J261" s="262"/>
      <c r="K261" s="262"/>
      <c r="L261" s="262"/>
      <c r="M261" s="262"/>
      <c r="N261" s="262"/>
      <c r="O261" s="262"/>
      <c r="P261" s="262"/>
      <c r="Q261" s="262"/>
      <c r="R261" s="262"/>
      <c r="S261" s="262"/>
      <c r="T261" s="262"/>
    </row>
    <row r="262" spans="1:20" ht="15.75" customHeight="1" x14ac:dyDescent="0.25">
      <c r="A262" s="262"/>
      <c r="B262" s="262"/>
      <c r="C262" s="262"/>
      <c r="D262" s="262"/>
      <c r="E262" s="262"/>
      <c r="F262" s="262"/>
      <c r="G262" s="262"/>
      <c r="H262" s="262"/>
      <c r="I262" s="262"/>
      <c r="J262" s="262"/>
      <c r="K262" s="262"/>
      <c r="L262" s="262"/>
      <c r="M262" s="262"/>
      <c r="N262" s="262"/>
      <c r="O262" s="262"/>
      <c r="P262" s="262"/>
      <c r="Q262" s="262"/>
      <c r="R262" s="262"/>
      <c r="S262" s="262"/>
      <c r="T262" s="262"/>
    </row>
    <row r="263" spans="1:20" ht="15.75" customHeight="1" x14ac:dyDescent="0.25">
      <c r="A263" s="262"/>
      <c r="B263" s="262"/>
      <c r="C263" s="262"/>
      <c r="D263" s="262"/>
      <c r="E263" s="262"/>
      <c r="F263" s="262"/>
      <c r="G263" s="262"/>
      <c r="H263" s="262"/>
      <c r="I263" s="262"/>
      <c r="J263" s="262"/>
      <c r="K263" s="262"/>
      <c r="L263" s="262"/>
      <c r="M263" s="262"/>
      <c r="N263" s="262"/>
      <c r="O263" s="262"/>
      <c r="P263" s="262"/>
      <c r="Q263" s="262"/>
      <c r="R263" s="262"/>
      <c r="S263" s="262"/>
      <c r="T263" s="262"/>
    </row>
    <row r="264" spans="1:20" ht="15.75" customHeight="1" x14ac:dyDescent="0.25">
      <c r="A264" s="262"/>
      <c r="B264" s="262"/>
      <c r="C264" s="262"/>
      <c r="D264" s="262"/>
      <c r="E264" s="262"/>
      <c r="F264" s="262"/>
      <c r="G264" s="262"/>
      <c r="H264" s="262"/>
      <c r="I264" s="262"/>
      <c r="J264" s="262"/>
      <c r="K264" s="262"/>
      <c r="L264" s="262"/>
      <c r="M264" s="262"/>
      <c r="N264" s="262"/>
      <c r="O264" s="262"/>
      <c r="P264" s="262"/>
      <c r="Q264" s="262"/>
      <c r="R264" s="262"/>
      <c r="S264" s="262"/>
      <c r="T264" s="262"/>
    </row>
    <row r="265" spans="1:20" ht="15.75" customHeight="1" x14ac:dyDescent="0.25">
      <c r="A265" s="262"/>
      <c r="B265" s="262"/>
      <c r="C265" s="262"/>
      <c r="D265" s="262"/>
      <c r="E265" s="262"/>
      <c r="F265" s="262"/>
      <c r="G265" s="262"/>
      <c r="H265" s="262"/>
      <c r="I265" s="262"/>
      <c r="J265" s="262"/>
      <c r="K265" s="262"/>
      <c r="L265" s="262"/>
      <c r="M265" s="262"/>
      <c r="N265" s="262"/>
      <c r="O265" s="262"/>
      <c r="P265" s="262"/>
      <c r="Q265" s="262"/>
      <c r="R265" s="262"/>
      <c r="S265" s="262"/>
      <c r="T265" s="262"/>
    </row>
    <row r="266" spans="1:20" ht="15.75" customHeight="1" x14ac:dyDescent="0.25">
      <c r="A266" s="262"/>
      <c r="B266" s="262"/>
      <c r="C266" s="262"/>
      <c r="D266" s="262"/>
      <c r="E266" s="262"/>
      <c r="F266" s="262"/>
      <c r="G266" s="262"/>
      <c r="H266" s="262"/>
      <c r="I266" s="262"/>
      <c r="J266" s="262"/>
      <c r="K266" s="262"/>
      <c r="L266" s="262"/>
      <c r="M266" s="262"/>
      <c r="N266" s="262"/>
      <c r="O266" s="262"/>
      <c r="P266" s="262"/>
      <c r="Q266" s="262"/>
      <c r="R266" s="262"/>
      <c r="S266" s="262"/>
      <c r="T266" s="262"/>
    </row>
    <row r="267" spans="1:20" ht="15.75" customHeight="1" x14ac:dyDescent="0.25">
      <c r="A267" s="262"/>
      <c r="B267" s="262"/>
      <c r="C267" s="262"/>
      <c r="D267" s="262"/>
      <c r="E267" s="262"/>
      <c r="F267" s="262"/>
      <c r="G267" s="262"/>
      <c r="H267" s="262"/>
      <c r="I267" s="262"/>
      <c r="J267" s="262"/>
      <c r="K267" s="262"/>
      <c r="L267" s="262"/>
      <c r="M267" s="262"/>
      <c r="N267" s="262"/>
      <c r="O267" s="262"/>
      <c r="P267" s="262"/>
      <c r="Q267" s="262"/>
      <c r="R267" s="262"/>
      <c r="S267" s="262"/>
      <c r="T267" s="262"/>
    </row>
    <row r="268" spans="1:20" ht="15.75" customHeight="1" x14ac:dyDescent="0.25"/>
    <row r="269" spans="1:20" ht="15.75" customHeight="1" x14ac:dyDescent="0.25"/>
    <row r="270" spans="1:20" ht="15.75" customHeight="1" x14ac:dyDescent="0.25"/>
    <row r="271" spans="1:20" ht="15.75" customHeight="1" x14ac:dyDescent="0.25"/>
    <row r="272" spans="1:20"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B61:B62"/>
    <mergeCell ref="B63:B65"/>
    <mergeCell ref="B50:B51"/>
    <mergeCell ref="B52:B53"/>
    <mergeCell ref="B54:B55"/>
    <mergeCell ref="B56:B58"/>
    <mergeCell ref="B59:B60"/>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Instructivo</vt:lpstr>
      <vt:lpstr>Mapa Corrupcion</vt:lpstr>
      <vt:lpstr>Mapa de Calor</vt:lpstr>
      <vt:lpstr>Impacto Ri Inhe</vt:lpstr>
      <vt:lpstr>AUTO_LA_FT</vt:lpstr>
      <vt:lpstr>CONTROL DE CAMBIOS</vt:lpstr>
      <vt:lpstr>Tabla Valoración controles</vt:lpstr>
      <vt:lpstr>Hoja3</vt:lpstr>
      <vt:lpstr>CONTROLES</vt:lpstr>
      <vt:lpstr>FORMULAS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dcterms:created xsi:type="dcterms:W3CDTF">2020-03-24T23:12:47Z</dcterms:created>
  <dcterms:modified xsi:type="dcterms:W3CDTF">2026-09-14T22:05:35Z</dcterms:modified>
</cp:coreProperties>
</file>